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1730" firstSheet="3" activeTab="9"/>
  </bookViews>
  <sheets>
    <sheet name="Rekapitulace stavby" sheetId="1" r:id="rId1"/>
    <sheet name="01 - Bourání" sheetId="2" r:id="rId2"/>
    <sheet name="02 - Stavební úpravy" sheetId="3" r:id="rId3"/>
    <sheet name="03 -  VRN" sheetId="4" r:id="rId4"/>
    <sheet name="04 - Zpevněné plochy" sheetId="5" r:id="rId5"/>
    <sheet name="05a - Silnoproudé instalace" sheetId="6" r:id="rId6"/>
    <sheet name="05b - Slaboproudé instalace" sheetId="7" r:id="rId7"/>
    <sheet name="06 - Vytápění" sheetId="8" r:id="rId8"/>
    <sheet name="07 -  ZTI" sheetId="9" r:id="rId9"/>
    <sheet name="08 -  VZT" sheetId="10" r:id="rId10"/>
  </sheets>
  <definedNames>
    <definedName name="_xlnm._FilterDatabase" localSheetId="1" hidden="1">'01 - Bourání'!$C$126:$K$194</definedName>
    <definedName name="_xlnm._FilterDatabase" localSheetId="2" hidden="1">'02 - Stavební úpravy'!$C$142:$K$634</definedName>
    <definedName name="_xlnm._FilterDatabase" localSheetId="3" hidden="1">'03 -  VRN'!$C$123:$K$165</definedName>
    <definedName name="_xlnm._FilterDatabase" localSheetId="4" hidden="1">'04 - Zpevněné plochy'!$C$122:$K$171</definedName>
    <definedName name="_xlnm._FilterDatabase" localSheetId="5" hidden="1">'05a - Silnoproudé instalace'!$C$125:$K$305</definedName>
    <definedName name="_xlnm._FilterDatabase" localSheetId="6" hidden="1">'05b - Slaboproudé instalace'!$C$121:$K$217</definedName>
    <definedName name="_xlnm._FilterDatabase" localSheetId="7" hidden="1">'06 - Vytápění'!$C$128:$K$270</definedName>
    <definedName name="_xlnm._FilterDatabase" localSheetId="8" hidden="1">'07 -  ZTI'!$C$137:$K$357</definedName>
    <definedName name="_xlnm._FilterDatabase" localSheetId="9" hidden="1">'08 -  VZT'!$C$125:$K$250</definedName>
    <definedName name="_xlnm.Print_Titles" localSheetId="1">'01 - Bourání'!$126:$126</definedName>
    <definedName name="_xlnm.Print_Titles" localSheetId="2">'02 - Stavební úpravy'!$142:$142</definedName>
    <definedName name="_xlnm.Print_Titles" localSheetId="3">'03 -  VRN'!$123:$123</definedName>
    <definedName name="_xlnm.Print_Titles" localSheetId="4">'04 - Zpevněné plochy'!$122:$122</definedName>
    <definedName name="_xlnm.Print_Titles" localSheetId="5">'05a - Silnoproudé instalace'!$125:$125</definedName>
    <definedName name="_xlnm.Print_Titles" localSheetId="6">'05b - Slaboproudé instalace'!$121:$121</definedName>
    <definedName name="_xlnm.Print_Titles" localSheetId="7">'06 - Vytápění'!$128:$128</definedName>
    <definedName name="_xlnm.Print_Titles" localSheetId="8">'07 -  ZTI'!$137:$137</definedName>
    <definedName name="_xlnm.Print_Titles" localSheetId="9">'08 -  VZT'!$125:$125</definedName>
    <definedName name="_xlnm.Print_Titles" localSheetId="0">'Rekapitulace stavby'!$92:$92</definedName>
    <definedName name="_xlnm.Print_Area" localSheetId="1">'01 - Bourání'!$C$4:$J$76,'01 - Bourání'!$C$82:$J$108,'01 - Bourání'!$C$114:$K$194</definedName>
    <definedName name="_xlnm.Print_Area" localSheetId="2">'02 - Stavební úpravy'!$C$4:$J$76,'02 - Stavební úpravy'!$C$82:$J$124,'02 - Stavební úpravy'!$C$130:$K$634</definedName>
    <definedName name="_xlnm.Print_Area" localSheetId="3">'03 -  VRN'!$C$4:$J$76,'03 -  VRN'!$C$82:$J$105,'03 -  VRN'!$C$111:$K$165</definedName>
    <definedName name="_xlnm.Print_Area" localSheetId="4">'04 - Zpevněné plochy'!$C$4:$J$76,'04 - Zpevněné plochy'!$C$82:$J$104,'04 - Zpevněné plochy'!$C$110:$K$171</definedName>
    <definedName name="_xlnm.Print_Area" localSheetId="5">'05a - Silnoproudé instalace'!$C$4:$J$76,'05a - Silnoproudé instalace'!$C$82:$J$107,'05a - Silnoproudé instalace'!$C$113:$K$305</definedName>
    <definedName name="_xlnm.Print_Area" localSheetId="6">'05b - Slaboproudé instalace'!$C$4:$J$76,'05b - Slaboproudé instalace'!$C$82:$J$103,'05b - Slaboproudé instalace'!$C$109:$K$217</definedName>
    <definedName name="_xlnm.Print_Area" localSheetId="7">'06 - Vytápění'!$C$4:$J$76,'06 - Vytápění'!$C$82:$J$110,'06 - Vytápění'!$C$116:$K$270</definedName>
    <definedName name="_xlnm.Print_Area" localSheetId="8">'07 -  ZTI'!$C$4:$J$76,'07 -  ZTI'!$C$82:$J$119,'07 -  ZTI'!$C$125:$K$357</definedName>
    <definedName name="_xlnm.Print_Area" localSheetId="9">'08 -  VZT'!$C$4:$J$76,'08 -  VZT'!$C$82:$J$107,'08 -  VZT'!$C$113:$K$250</definedName>
    <definedName name="_xlnm.Print_Area" localSheetId="0">'Rekapitulace stavby'!$D$4:$AO$76,'Rekapitulace stavby'!$C$82:$AQ$104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249" i="10"/>
  <c r="BH249" i="10"/>
  <c r="BG249" i="10"/>
  <c r="BF249" i="10"/>
  <c r="T249" i="10"/>
  <c r="T248" i="10" s="1"/>
  <c r="T247" i="10" s="1"/>
  <c r="R249" i="10"/>
  <c r="R248" i="10"/>
  <c r="R247" i="10"/>
  <c r="P249" i="10"/>
  <c r="P248" i="10" s="1"/>
  <c r="P247" i="10" s="1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T180" i="10" s="1"/>
  <c r="R181" i="10"/>
  <c r="R180" i="10" s="1"/>
  <c r="P181" i="10"/>
  <c r="P180" i="10" s="1"/>
  <c r="BI177" i="10"/>
  <c r="BH177" i="10"/>
  <c r="BG177" i="10"/>
  <c r="BF177" i="10"/>
  <c r="T177" i="10"/>
  <c r="T176" i="10" s="1"/>
  <c r="R177" i="10"/>
  <c r="R176" i="10" s="1"/>
  <c r="P177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2" i="10"/>
  <c r="J91" i="10"/>
  <c r="F91" i="10"/>
  <c r="F89" i="10"/>
  <c r="E87" i="10"/>
  <c r="J18" i="10"/>
  <c r="E18" i="10"/>
  <c r="F123" i="10" s="1"/>
  <c r="J17" i="10"/>
  <c r="J12" i="10"/>
  <c r="J89" i="10" s="1"/>
  <c r="E7" i="10"/>
  <c r="E116" i="10"/>
  <c r="J37" i="9"/>
  <c r="J36" i="9"/>
  <c r="AY102" i="1" s="1"/>
  <c r="J35" i="9"/>
  <c r="AX102" i="1"/>
  <c r="BI356" i="9"/>
  <c r="BH356" i="9"/>
  <c r="BG356" i="9"/>
  <c r="BF356" i="9"/>
  <c r="T356" i="9"/>
  <c r="T355" i="9" s="1"/>
  <c r="T354" i="9" s="1"/>
  <c r="R356" i="9"/>
  <c r="R355" i="9" s="1"/>
  <c r="R354" i="9" s="1"/>
  <c r="P356" i="9"/>
  <c r="P355" i="9" s="1"/>
  <c r="P354" i="9" s="1"/>
  <c r="BI352" i="9"/>
  <c r="BH352" i="9"/>
  <c r="BG352" i="9"/>
  <c r="BF352" i="9"/>
  <c r="T352" i="9"/>
  <c r="T351" i="9"/>
  <c r="R352" i="9"/>
  <c r="R351" i="9" s="1"/>
  <c r="P352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2" i="9"/>
  <c r="BH342" i="9"/>
  <c r="BG342" i="9"/>
  <c r="BF342" i="9"/>
  <c r="T342" i="9"/>
  <c r="R342" i="9"/>
  <c r="P342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J135" i="9"/>
  <c r="J134" i="9"/>
  <c r="F134" i="9"/>
  <c r="F132" i="9"/>
  <c r="E130" i="9"/>
  <c r="J92" i="9"/>
  <c r="J91" i="9"/>
  <c r="F91" i="9"/>
  <c r="F89" i="9"/>
  <c r="E87" i="9"/>
  <c r="J18" i="9"/>
  <c r="E18" i="9"/>
  <c r="F92" i="9" s="1"/>
  <c r="J17" i="9"/>
  <c r="J12" i="9"/>
  <c r="J132" i="9" s="1"/>
  <c r="E7" i="9"/>
  <c r="E85" i="9" s="1"/>
  <c r="J37" i="8"/>
  <c r="J36" i="8"/>
  <c r="AY101" i="1"/>
  <c r="J35" i="8"/>
  <c r="AX101" i="1"/>
  <c r="BI269" i="8"/>
  <c r="BH269" i="8"/>
  <c r="BG269" i="8"/>
  <c r="BF269" i="8"/>
  <c r="T269" i="8"/>
  <c r="T268" i="8"/>
  <c r="T267" i="8" s="1"/>
  <c r="R269" i="8"/>
  <c r="R268" i="8"/>
  <c r="R267" i="8" s="1"/>
  <c r="P269" i="8"/>
  <c r="P268" i="8"/>
  <c r="P267" i="8" s="1"/>
  <c r="BI265" i="8"/>
  <c r="BH265" i="8"/>
  <c r="BG265" i="8"/>
  <c r="BF265" i="8"/>
  <c r="T265" i="8"/>
  <c r="T264" i="8" s="1"/>
  <c r="T263" i="8" s="1"/>
  <c r="R265" i="8"/>
  <c r="R264" i="8"/>
  <c r="R263" i="8" s="1"/>
  <c r="P265" i="8"/>
  <c r="P264" i="8"/>
  <c r="P263" i="8" s="1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P141" i="8" s="1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P130" i="8" s="1"/>
  <c r="J126" i="8"/>
  <c r="J125" i="8"/>
  <c r="F125" i="8"/>
  <c r="F123" i="8"/>
  <c r="E121" i="8"/>
  <c r="J92" i="8"/>
  <c r="J91" i="8"/>
  <c r="F91" i="8"/>
  <c r="F89" i="8"/>
  <c r="E87" i="8"/>
  <c r="J18" i="8"/>
  <c r="E18" i="8"/>
  <c r="F126" i="8" s="1"/>
  <c r="J17" i="8"/>
  <c r="J12" i="8"/>
  <c r="J123" i="8" s="1"/>
  <c r="E7" i="8"/>
  <c r="E85" i="8" s="1"/>
  <c r="J37" i="7"/>
  <c r="J36" i="7"/>
  <c r="AY100" i="1" s="1"/>
  <c r="J35" i="7"/>
  <c r="AX100" i="1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92" i="7" s="1"/>
  <c r="J17" i="7"/>
  <c r="J12" i="7"/>
  <c r="J116" i="7" s="1"/>
  <c r="E7" i="7"/>
  <c r="E112" i="7"/>
  <c r="J37" i="6"/>
  <c r="J36" i="6"/>
  <c r="AY99" i="1" s="1"/>
  <c r="J35" i="6"/>
  <c r="AX99" i="1" s="1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J123" i="6"/>
  <c r="J122" i="6"/>
  <c r="F122" i="6"/>
  <c r="F120" i="6"/>
  <c r="E118" i="6"/>
  <c r="J92" i="6"/>
  <c r="J91" i="6"/>
  <c r="F91" i="6"/>
  <c r="F89" i="6"/>
  <c r="E87" i="6"/>
  <c r="J18" i="6"/>
  <c r="E18" i="6"/>
  <c r="F92" i="6"/>
  <c r="J17" i="6"/>
  <c r="J12" i="6"/>
  <c r="J120" i="6" s="1"/>
  <c r="E7" i="6"/>
  <c r="E85" i="6" s="1"/>
  <c r="J37" i="5"/>
  <c r="J36" i="5"/>
  <c r="AY98" i="1"/>
  <c r="J35" i="5"/>
  <c r="AX98" i="1" s="1"/>
  <c r="BI170" i="5"/>
  <c r="BH170" i="5"/>
  <c r="BG170" i="5"/>
  <c r="BF170" i="5"/>
  <c r="T170" i="5"/>
  <c r="T169" i="5"/>
  <c r="R170" i="5"/>
  <c r="R169" i="5"/>
  <c r="P170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T134" i="5" s="1"/>
  <c r="R135" i="5"/>
  <c r="R134" i="5" s="1"/>
  <c r="P135" i="5"/>
  <c r="P134" i="5" s="1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/>
  <c r="J17" i="5"/>
  <c r="J12" i="5"/>
  <c r="J89" i="5" s="1"/>
  <c r="E7" i="5"/>
  <c r="E85" i="5"/>
  <c r="J37" i="4"/>
  <c r="J36" i="4"/>
  <c r="AY97" i="1"/>
  <c r="J35" i="4"/>
  <c r="AX97" i="1" s="1"/>
  <c r="BI163" i="4"/>
  <c r="BH163" i="4"/>
  <c r="BG163" i="4"/>
  <c r="BF163" i="4"/>
  <c r="T163" i="4"/>
  <c r="T162" i="4"/>
  <c r="R163" i="4"/>
  <c r="R162" i="4" s="1"/>
  <c r="P163" i="4"/>
  <c r="P162" i="4" s="1"/>
  <c r="BI160" i="4"/>
  <c r="BH160" i="4"/>
  <c r="BG160" i="4"/>
  <c r="BF160" i="4"/>
  <c r="T160" i="4"/>
  <c r="T159" i="4" s="1"/>
  <c r="R160" i="4"/>
  <c r="R159" i="4" s="1"/>
  <c r="P160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89" i="4" s="1"/>
  <c r="E7" i="4"/>
  <c r="E85" i="4"/>
  <c r="J37" i="3"/>
  <c r="J36" i="3"/>
  <c r="AY96" i="1" s="1"/>
  <c r="J35" i="3"/>
  <c r="AX96" i="1" s="1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9" i="3"/>
  <c r="BH629" i="3"/>
  <c r="BG629" i="3"/>
  <c r="BF629" i="3"/>
  <c r="T629" i="3"/>
  <c r="R629" i="3"/>
  <c r="P629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600" i="3"/>
  <c r="BH600" i="3"/>
  <c r="BG600" i="3"/>
  <c r="BF600" i="3"/>
  <c r="T600" i="3"/>
  <c r="R600" i="3"/>
  <c r="P600" i="3"/>
  <c r="BI598" i="3"/>
  <c r="BH598" i="3"/>
  <c r="BG598" i="3"/>
  <c r="BF598" i="3"/>
  <c r="T598" i="3"/>
  <c r="R598" i="3"/>
  <c r="P598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3" i="3"/>
  <c r="BH493" i="3"/>
  <c r="BG493" i="3"/>
  <c r="BF493" i="3"/>
  <c r="T493" i="3"/>
  <c r="R493" i="3"/>
  <c r="P493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T360" i="3"/>
  <c r="R361" i="3"/>
  <c r="R360" i="3" s="1"/>
  <c r="P361" i="3"/>
  <c r="P360" i="3" s="1"/>
  <c r="BI358" i="3"/>
  <c r="BH358" i="3"/>
  <c r="BG358" i="3"/>
  <c r="BF358" i="3"/>
  <c r="T358" i="3"/>
  <c r="T357" i="3" s="1"/>
  <c r="R358" i="3"/>
  <c r="R357" i="3" s="1"/>
  <c r="P358" i="3"/>
  <c r="P357" i="3" s="1"/>
  <c r="BI355" i="3"/>
  <c r="BH355" i="3"/>
  <c r="BG355" i="3"/>
  <c r="BF355" i="3"/>
  <c r="T355" i="3"/>
  <c r="T354" i="3" s="1"/>
  <c r="R355" i="3"/>
  <c r="R354" i="3" s="1"/>
  <c r="P355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T290" i="3"/>
  <c r="R291" i="3"/>
  <c r="R290" i="3"/>
  <c r="P291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92" i="3"/>
  <c r="J17" i="3"/>
  <c r="J12" i="3"/>
  <c r="J137" i="3" s="1"/>
  <c r="E7" i="3"/>
  <c r="E133" i="3"/>
  <c r="J37" i="2"/>
  <c r="J36" i="2"/>
  <c r="AY95" i="1"/>
  <c r="J35" i="2"/>
  <c r="AX95" i="1" s="1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T173" i="2"/>
  <c r="R174" i="2"/>
  <c r="R173" i="2" s="1"/>
  <c r="P174" i="2"/>
  <c r="P173" i="2"/>
  <c r="BI171" i="2"/>
  <c r="BH171" i="2"/>
  <c r="BG171" i="2"/>
  <c r="BF171" i="2"/>
  <c r="T171" i="2"/>
  <c r="T170" i="2" s="1"/>
  <c r="R171" i="2"/>
  <c r="R170" i="2"/>
  <c r="P171" i="2"/>
  <c r="P170" i="2"/>
  <c r="BI168" i="2"/>
  <c r="BH168" i="2"/>
  <c r="BG168" i="2"/>
  <c r="BF168" i="2"/>
  <c r="T168" i="2"/>
  <c r="T167" i="2"/>
  <c r="R168" i="2"/>
  <c r="R167" i="2"/>
  <c r="P168" i="2"/>
  <c r="P167" i="2"/>
  <c r="BI165" i="2"/>
  <c r="BH165" i="2"/>
  <c r="BG165" i="2"/>
  <c r="BF165" i="2"/>
  <c r="T165" i="2"/>
  <c r="T164" i="2"/>
  <c r="R165" i="2"/>
  <c r="R164" i="2"/>
  <c r="P165" i="2"/>
  <c r="P164" i="2" s="1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T129" i="2" s="1"/>
  <c r="R130" i="2"/>
  <c r="R129" i="2"/>
  <c r="P130" i="2"/>
  <c r="P129" i="2" s="1"/>
  <c r="J124" i="2"/>
  <c r="J123" i="2"/>
  <c r="F123" i="2"/>
  <c r="F121" i="2"/>
  <c r="E119" i="2"/>
  <c r="J92" i="2"/>
  <c r="J91" i="2"/>
  <c r="F91" i="2"/>
  <c r="F89" i="2"/>
  <c r="E87" i="2"/>
  <c r="J18" i="2"/>
  <c r="E18" i="2"/>
  <c r="F92" i="2" s="1"/>
  <c r="J17" i="2"/>
  <c r="J12" i="2"/>
  <c r="J121" i="2" s="1"/>
  <c r="E7" i="2"/>
  <c r="E85" i="2" s="1"/>
  <c r="L90" i="1"/>
  <c r="AM90" i="1"/>
  <c r="AM89" i="1"/>
  <c r="L89" i="1"/>
  <c r="AM87" i="1"/>
  <c r="L87" i="1"/>
  <c r="L85" i="1"/>
  <c r="L84" i="1"/>
  <c r="BK188" i="2"/>
  <c r="J180" i="2"/>
  <c r="J156" i="2"/>
  <c r="BK154" i="2"/>
  <c r="BK156" i="2"/>
  <c r="BK141" i="2"/>
  <c r="J141" i="2"/>
  <c r="BK616" i="3"/>
  <c r="J527" i="3"/>
  <c r="J439" i="3"/>
  <c r="J361" i="3"/>
  <c r="J245" i="3"/>
  <c r="BK173" i="3"/>
  <c r="BK586" i="3"/>
  <c r="BK552" i="3"/>
  <c r="J472" i="3"/>
  <c r="J358" i="3"/>
  <c r="J235" i="3"/>
  <c r="BK596" i="3"/>
  <c r="J546" i="3"/>
  <c r="BK515" i="3"/>
  <c r="BK454" i="3"/>
  <c r="BK424" i="3"/>
  <c r="BK352" i="3"/>
  <c r="BK316" i="3"/>
  <c r="BK288" i="3"/>
  <c r="BK253" i="3"/>
  <c r="BK211" i="3"/>
  <c r="BK185" i="3"/>
  <c r="BK607" i="3"/>
  <c r="J510" i="3"/>
  <c r="J448" i="3"/>
  <c r="J401" i="3"/>
  <c r="J305" i="3"/>
  <c r="BK239" i="3"/>
  <c r="J525" i="3"/>
  <c r="J303" i="3"/>
  <c r="BK191" i="3"/>
  <c r="BK605" i="3"/>
  <c r="BK498" i="3"/>
  <c r="J391" i="3"/>
  <c r="BK257" i="3"/>
  <c r="J193" i="3"/>
  <c r="BK625" i="3"/>
  <c r="J584" i="3"/>
  <c r="BK536" i="3"/>
  <c r="BK519" i="3"/>
  <c r="J475" i="3"/>
  <c r="J399" i="3"/>
  <c r="J389" i="3"/>
  <c r="J333" i="3"/>
  <c r="J283" i="3"/>
  <c r="J233" i="3"/>
  <c r="BK203" i="3"/>
  <c r="BK164" i="3"/>
  <c r="BK631" i="3"/>
  <c r="BK565" i="3"/>
  <c r="BK529" i="3"/>
  <c r="J487" i="3"/>
  <c r="BK386" i="3"/>
  <c r="J344" i="3"/>
  <c r="BK277" i="3"/>
  <c r="BK218" i="3"/>
  <c r="J134" i="4"/>
  <c r="J160" i="4"/>
  <c r="BK153" i="4"/>
  <c r="BK146" i="4"/>
  <c r="BK156" i="5"/>
  <c r="BK159" i="5"/>
  <c r="J143" i="5"/>
  <c r="J159" i="5"/>
  <c r="BK151" i="5"/>
  <c r="J296" i="6"/>
  <c r="J191" i="6"/>
  <c r="BK287" i="6"/>
  <c r="J256" i="6"/>
  <c r="BK216" i="6"/>
  <c r="BK182" i="6"/>
  <c r="J150" i="6"/>
  <c r="J281" i="6"/>
  <c r="BK230" i="6"/>
  <c r="J154" i="6"/>
  <c r="J230" i="6"/>
  <c r="BK139" i="6"/>
  <c r="BK246" i="6"/>
  <c r="BK166" i="6"/>
  <c r="BK283" i="6"/>
  <c r="BK266" i="6"/>
  <c r="BK145" i="6"/>
  <c r="BK203" i="6"/>
  <c r="BK296" i="6"/>
  <c r="BK262" i="6"/>
  <c r="J226" i="6"/>
  <c r="J195" i="6"/>
  <c r="BK174" i="6"/>
  <c r="BK135" i="6"/>
  <c r="J167" i="7"/>
  <c r="J203" i="7"/>
  <c r="J146" i="7"/>
  <c r="J189" i="7"/>
  <c r="BK155" i="7"/>
  <c r="BK173" i="7"/>
  <c r="J161" i="7"/>
  <c r="J197" i="7"/>
  <c r="J180" i="7"/>
  <c r="BK148" i="7"/>
  <c r="J171" i="7"/>
  <c r="J188" i="8"/>
  <c r="BK194" i="8"/>
  <c r="J261" i="8"/>
  <c r="BK214" i="8"/>
  <c r="BK225" i="8"/>
  <c r="J161" i="8"/>
  <c r="BK236" i="8"/>
  <c r="BK259" i="8"/>
  <c r="BK229" i="8"/>
  <c r="J159" i="8"/>
  <c r="J192" i="8"/>
  <c r="BK165" i="8"/>
  <c r="J265" i="8"/>
  <c r="BK247" i="8"/>
  <c r="J214" i="8"/>
  <c r="J150" i="8"/>
  <c r="BK137" i="8"/>
  <c r="BK356" i="9"/>
  <c r="BK342" i="9"/>
  <c r="J329" i="9"/>
  <c r="J223" i="9"/>
  <c r="J347" i="9"/>
  <c r="BK259" i="9"/>
  <c r="J214" i="9"/>
  <c r="J205" i="9"/>
  <c r="BK189" i="9"/>
  <c r="J162" i="9"/>
  <c r="BK345" i="9"/>
  <c r="J304" i="9"/>
  <c r="J279" i="9"/>
  <c r="J255" i="9"/>
  <c r="J182" i="9"/>
  <c r="BK337" i="9"/>
  <c r="BK275" i="9"/>
  <c r="J233" i="9"/>
  <c r="J312" i="9"/>
  <c r="J172" i="9"/>
  <c r="J259" i="9"/>
  <c r="J141" i="9"/>
  <c r="BK339" i="9"/>
  <c r="BK264" i="9"/>
  <c r="J216" i="9"/>
  <c r="BK182" i="9"/>
  <c r="BK147" i="9"/>
  <c r="J285" i="9"/>
  <c r="BK233" i="9"/>
  <c r="BK230" i="10"/>
  <c r="BK172" i="10"/>
  <c r="J208" i="10"/>
  <c r="J143" i="10"/>
  <c r="BK181" i="10"/>
  <c r="BK232" i="10"/>
  <c r="J158" i="10"/>
  <c r="J128" i="10"/>
  <c r="BK128" i="10"/>
  <c r="BK202" i="10"/>
  <c r="J177" i="10"/>
  <c r="BK245" i="10"/>
  <c r="J145" i="10"/>
  <c r="J191" i="2"/>
  <c r="BK180" i="2"/>
  <c r="J158" i="2"/>
  <c r="J160" i="2"/>
  <c r="BK168" i="2"/>
  <c r="BK146" i="2"/>
  <c r="BK158" i="2"/>
  <c r="BK139" i="2"/>
  <c r="J574" i="3"/>
  <c r="J493" i="3"/>
  <c r="J350" i="3"/>
  <c r="BK255" i="3"/>
  <c r="J205" i="3"/>
  <c r="BK593" i="3"/>
  <c r="BK517" i="3"/>
  <c r="BK448" i="3"/>
  <c r="BK346" i="3"/>
  <c r="J299" i="3"/>
  <c r="BK171" i="3"/>
  <c r="J593" i="3"/>
  <c r="BK541" i="3"/>
  <c r="BK493" i="3"/>
  <c r="BK451" i="3"/>
  <c r="BK393" i="3"/>
  <c r="BK309" i="3"/>
  <c r="BK286" i="3"/>
  <c r="BK231" i="3"/>
  <c r="BK209" i="3"/>
  <c r="BK153" i="3"/>
  <c r="J522" i="3"/>
  <c r="BK457" i="3"/>
  <c r="J386" i="3"/>
  <c r="BK320" i="3"/>
  <c r="BK250" i="3"/>
  <c r="J588" i="3"/>
  <c r="J365" i="3"/>
  <c r="BK226" i="3"/>
  <c r="J187" i="3"/>
  <c r="BK490" i="3"/>
  <c r="J331" i="3"/>
  <c r="BK213" i="3"/>
  <c r="BK611" i="3"/>
  <c r="BK557" i="3"/>
  <c r="J496" i="3"/>
  <c r="BK396" i="3"/>
  <c r="BK327" i="3"/>
  <c r="J247" i="3"/>
  <c r="J159" i="3"/>
  <c r="J622" i="3"/>
  <c r="BK510" i="3"/>
  <c r="BK414" i="3"/>
  <c r="BK283" i="3"/>
  <c r="J199" i="3"/>
  <c r="J146" i="4"/>
  <c r="J137" i="4"/>
  <c r="J156" i="5"/>
  <c r="J149" i="5"/>
  <c r="J135" i="5"/>
  <c r="BK187" i="6"/>
  <c r="J264" i="6"/>
  <c r="J222" i="6"/>
  <c r="J168" i="6"/>
  <c r="BK274" i="6"/>
  <c r="BK207" i="6"/>
  <c r="J185" i="6"/>
  <c r="J252" i="6"/>
  <c r="J158" i="6"/>
  <c r="J220" i="6"/>
  <c r="BK281" i="6"/>
  <c r="BK304" i="6"/>
  <c r="J278" i="6"/>
  <c r="BK222" i="6"/>
  <c r="BK189" i="6"/>
  <c r="J156" i="6"/>
  <c r="BK134" i="7"/>
  <c r="BK132" i="7"/>
  <c r="J182" i="7"/>
  <c r="J140" i="7"/>
  <c r="BK140" i="7"/>
  <c r="J163" i="7"/>
  <c r="J127" i="7"/>
  <c r="BK208" i="8"/>
  <c r="J171" i="8"/>
  <c r="J194" i="8"/>
  <c r="BK221" i="8"/>
  <c r="BK150" i="8"/>
  <c r="J182" i="8"/>
  <c r="BK144" i="8"/>
  <c r="J210" i="8"/>
  <c r="BK154" i="8"/>
  <c r="J229" i="8"/>
  <c r="BK271" i="9"/>
  <c r="J335" i="9"/>
  <c r="BK285" i="9"/>
  <c r="BK227" i="9"/>
  <c r="BK352" i="9"/>
  <c r="BK279" i="9"/>
  <c r="J225" i="9"/>
  <c r="BK172" i="9"/>
  <c r="J318" i="9"/>
  <c r="J237" i="9"/>
  <c r="BK241" i="10"/>
  <c r="BK168" i="10"/>
  <c r="BK211" i="10"/>
  <c r="BK208" i="10"/>
  <c r="BK239" i="10"/>
  <c r="BK218" i="10"/>
  <c r="J134" i="10"/>
  <c r="BK164" i="10"/>
  <c r="BK222" i="10"/>
  <c r="BK205" i="10"/>
  <c r="J188" i="10"/>
  <c r="BK136" i="10"/>
  <c r="BK183" i="2"/>
  <c r="J154" i="2"/>
  <c r="J174" i="2"/>
  <c r="BK144" i="2"/>
  <c r="BK160" i="2"/>
  <c r="BK568" i="3"/>
  <c r="J409" i="3"/>
  <c r="J257" i="3"/>
  <c r="BK161" i="3"/>
  <c r="BK501" i="3"/>
  <c r="J367" i="3"/>
  <c r="BK303" i="3"/>
  <c r="J173" i="3"/>
  <c r="J580" i="3"/>
  <c r="BK478" i="3"/>
  <c r="J407" i="3"/>
  <c r="J281" i="3"/>
  <c r="J218" i="3"/>
  <c r="BK175" i="3"/>
  <c r="BK598" i="3"/>
  <c r="BK442" i="3"/>
  <c r="J342" i="3"/>
  <c r="BK215" i="3"/>
  <c r="BK466" i="3"/>
  <c r="J286" i="3"/>
  <c r="J201" i="3"/>
  <c r="BK179" i="3"/>
  <c r="J578" i="3"/>
  <c r="J531" i="3"/>
  <c r="J414" i="3"/>
  <c r="BK297" i="3"/>
  <c r="J237" i="3"/>
  <c r="J157" i="3"/>
  <c r="J605" i="3"/>
  <c r="J571" i="3"/>
  <c r="BK531" i="3"/>
  <c r="BK506" i="3"/>
  <c r="BK427" i="3"/>
  <c r="J393" i="3"/>
  <c r="J339" i="3"/>
  <c r="BK311" i="3"/>
  <c r="J269" i="3"/>
  <c r="J207" i="3"/>
  <c r="BK177" i="3"/>
  <c r="BK633" i="3"/>
  <c r="J609" i="3"/>
  <c r="J538" i="3"/>
  <c r="BK463" i="3"/>
  <c r="BK382" i="3"/>
  <c r="J318" i="3"/>
  <c r="BK259" i="3"/>
  <c r="J215" i="3"/>
  <c r="BK160" i="4"/>
  <c r="BK148" i="4"/>
  <c r="J163" i="4"/>
  <c r="BK129" i="4"/>
  <c r="J128" i="5"/>
  <c r="BK128" i="5"/>
  <c r="J126" i="5"/>
  <c r="BK131" i="5"/>
  <c r="BK143" i="5"/>
  <c r="BK234" i="6"/>
  <c r="J298" i="6"/>
  <c r="J258" i="6"/>
  <c r="J234" i="6"/>
  <c r="BK195" i="6"/>
  <c r="J148" i="6"/>
  <c r="BK264" i="6"/>
  <c r="BK211" i="6"/>
  <c r="J172" i="6"/>
  <c r="BK131" i="6"/>
  <c r="BK154" i="6"/>
  <c r="J289" i="6"/>
  <c r="J237" i="6"/>
  <c r="BK278" i="6"/>
  <c r="J248" i="6"/>
  <c r="J193" i="6"/>
  <c r="J285" i="6"/>
  <c r="J180" i="6"/>
  <c r="J276" i="6"/>
  <c r="BK232" i="6"/>
  <c r="J211" i="6"/>
  <c r="BK176" i="6"/>
  <c r="J152" i="6"/>
  <c r="BK180" i="7"/>
  <c r="J148" i="7"/>
  <c r="J165" i="7"/>
  <c r="BK216" i="7"/>
  <c r="BK201" i="7"/>
  <c r="BK163" i="7"/>
  <c r="J155" i="7"/>
  <c r="BK182" i="7"/>
  <c r="J205" i="7"/>
  <c r="BK167" i="7"/>
  <c r="J136" i="7"/>
  <c r="J173" i="7"/>
  <c r="BK148" i="8"/>
  <c r="J184" i="8"/>
  <c r="J225" i="8"/>
  <c r="BK142" i="8"/>
  <c r="J190" i="8"/>
  <c r="J142" i="8"/>
  <c r="J227" i="8"/>
  <c r="J253" i="8"/>
  <c r="BK223" i="8"/>
  <c r="BK146" i="8"/>
  <c r="BK234" i="8"/>
  <c r="BK173" i="8"/>
  <c r="J146" i="8"/>
  <c r="J269" i="8"/>
  <c r="J251" i="8"/>
  <c r="J169" i="8"/>
  <c r="J167" i="8"/>
  <c r="J165" i="8"/>
  <c r="BK152" i="8"/>
  <c r="J139" i="8"/>
  <c r="J131" i="8"/>
  <c r="J349" i="9"/>
  <c r="BK335" i="9"/>
  <c r="BK244" i="9"/>
  <c r="BK197" i="9"/>
  <c r="J306" i="9"/>
  <c r="BK287" i="9"/>
  <c r="BK235" i="9"/>
  <c r="J210" i="9"/>
  <c r="BK191" i="9"/>
  <c r="BK164" i="9"/>
  <c r="BK149" i="9"/>
  <c r="J297" i="9"/>
  <c r="BK277" i="9"/>
  <c r="J207" i="9"/>
  <c r="BK347" i="9"/>
  <c r="J287" i="9"/>
  <c r="J220" i="9"/>
  <c r="J345" i="9"/>
  <c r="BK283" i="9"/>
  <c r="BK174" i="9"/>
  <c r="J293" i="9"/>
  <c r="BK162" i="9"/>
  <c r="J333" i="9"/>
  <c r="BK266" i="9"/>
  <c r="J242" i="9"/>
  <c r="J191" i="9"/>
  <c r="BK141" i="9"/>
  <c r="BK242" i="9"/>
  <c r="BK236" i="10"/>
  <c r="BK134" i="10"/>
  <c r="BK158" i="10"/>
  <c r="J185" i="10"/>
  <c r="BK234" i="10"/>
  <c r="BK170" i="10"/>
  <c r="BK196" i="10"/>
  <c r="J245" i="10"/>
  <c r="J149" i="10"/>
  <c r="BK249" i="10"/>
  <c r="BK132" i="10"/>
  <c r="BK191" i="2"/>
  <c r="BK177" i="2"/>
  <c r="J144" i="2"/>
  <c r="J168" i="2"/>
  <c r="J177" i="2"/>
  <c r="J139" i="2"/>
  <c r="J586" i="3"/>
  <c r="J508" i="3"/>
  <c r="BK421" i="3"/>
  <c r="BK269" i="3"/>
  <c r="J175" i="3"/>
  <c r="BK600" i="3"/>
  <c r="BK578" i="3"/>
  <c r="J478" i="3"/>
  <c r="J348" i="3"/>
  <c r="BK318" i="3"/>
  <c r="J224" i="3"/>
  <c r="BK614" i="3"/>
  <c r="BK555" i="3"/>
  <c r="BK475" i="3"/>
  <c r="BK433" i="3"/>
  <c r="BK333" i="3"/>
  <c r="BK307" i="3"/>
  <c r="J267" i="3"/>
  <c r="BK197" i="3"/>
  <c r="J177" i="3"/>
  <c r="BK590" i="3"/>
  <c r="BK472" i="3"/>
  <c r="J421" i="3"/>
  <c r="BK358" i="3"/>
  <c r="BK279" i="3"/>
  <c r="J153" i="3"/>
  <c r="BK407" i="3"/>
  <c r="BK350" i="3"/>
  <c r="J325" i="3"/>
  <c r="J203" i="3"/>
  <c r="BK189" i="3"/>
  <c r="BK149" i="3"/>
  <c r="J568" i="3"/>
  <c r="J436" i="3"/>
  <c r="BK372" i="3"/>
  <c r="J279" i="3"/>
  <c r="J241" i="3"/>
  <c r="BK182" i="3"/>
  <c r="J600" i="3"/>
  <c r="BK538" i="3"/>
  <c r="J515" i="3"/>
  <c r="J445" i="3"/>
  <c r="BK403" i="3"/>
  <c r="BK391" i="3"/>
  <c r="BK336" i="3"/>
  <c r="J297" i="3"/>
  <c r="J209" i="3"/>
  <c r="J191" i="3"/>
  <c r="J151" i="3"/>
  <c r="J629" i="3"/>
  <c r="BK546" i="3"/>
  <c r="BK508" i="3"/>
  <c r="BK439" i="3"/>
  <c r="BK380" i="3"/>
  <c r="J316" i="3"/>
  <c r="J250" i="3"/>
  <c r="J211" i="3"/>
  <c r="BK163" i="4"/>
  <c r="BK134" i="4"/>
  <c r="J156" i="4"/>
  <c r="BK170" i="5"/>
  <c r="BK167" i="5"/>
  <c r="J139" i="5"/>
  <c r="BK141" i="5"/>
  <c r="J163" i="5"/>
  <c r="J243" i="6"/>
  <c r="J302" i="6"/>
  <c r="BK254" i="6"/>
  <c r="J205" i="6"/>
  <c r="BK178" i="6"/>
  <c r="BK137" i="6"/>
  <c r="J213" i="6"/>
  <c r="BK160" i="6"/>
  <c r="J246" i="6"/>
  <c r="BK243" i="6"/>
  <c r="J170" i="6"/>
  <c r="BK129" i="6"/>
  <c r="BK268" i="6"/>
  <c r="J133" i="6"/>
  <c r="BK191" i="6"/>
  <c r="BK298" i="6"/>
  <c r="BK272" i="6"/>
  <c r="J224" i="6"/>
  <c r="BK205" i="6"/>
  <c r="BK162" i="6"/>
  <c r="J195" i="7"/>
  <c r="J191" i="7"/>
  <c r="J169" i="7"/>
  <c r="BK127" i="7"/>
  <c r="BK197" i="7"/>
  <c r="J159" i="7"/>
  <c r="BK125" i="7"/>
  <c r="J132" i="7"/>
  <c r="BK159" i="7"/>
  <c r="BK186" i="7"/>
  <c r="BK144" i="7"/>
  <c r="BK212" i="7"/>
  <c r="J245" i="8"/>
  <c r="J203" i="8"/>
  <c r="J186" i="8"/>
  <c r="BK245" i="8"/>
  <c r="J175" i="8"/>
  <c r="J223" i="8"/>
  <c r="BK177" i="8"/>
  <c r="J249" i="8"/>
  <c r="BK218" i="8"/>
  <c r="BK251" i="8"/>
  <c r="BK182" i="8"/>
  <c r="J257" i="8"/>
  <c r="BK188" i="8"/>
  <c r="BK159" i="8"/>
  <c r="J133" i="8"/>
  <c r="BK255" i="8"/>
  <c r="J221" i="8"/>
  <c r="BK190" i="8"/>
  <c r="BK156" i="8"/>
  <c r="J325" i="9"/>
  <c r="J218" i="9"/>
  <c r="J145" i="9"/>
  <c r="BK289" i="9"/>
  <c r="J244" i="9"/>
  <c r="J201" i="9"/>
  <c r="BK187" i="9"/>
  <c r="BK160" i="9"/>
  <c r="BK327" i="9"/>
  <c r="J301" i="9"/>
  <c r="J273" i="9"/>
  <c r="J229" i="9"/>
  <c r="J170" i="9"/>
  <c r="J314" i="9"/>
  <c r="BK255" i="9"/>
  <c r="BK156" i="9"/>
  <c r="BK246" i="9"/>
  <c r="BK301" i="9"/>
  <c r="BK240" i="9"/>
  <c r="J151" i="9"/>
  <c r="J342" i="9"/>
  <c r="J271" i="9"/>
  <c r="BK248" i="9"/>
  <c r="BK201" i="9"/>
  <c r="BK154" i="9"/>
  <c r="BK312" i="9"/>
  <c r="J252" i="9"/>
  <c r="J174" i="9"/>
  <c r="J220" i="10"/>
  <c r="BK166" i="10"/>
  <c r="J218" i="10"/>
  <c r="BK147" i="10"/>
  <c r="BK199" i="10"/>
  <c r="J151" i="10"/>
  <c r="BK228" i="10"/>
  <c r="BK143" i="10"/>
  <c r="BK190" i="10"/>
  <c r="J232" i="10"/>
  <c r="J147" i="10"/>
  <c r="J168" i="10"/>
  <c r="J166" i="10"/>
  <c r="BK186" i="2"/>
  <c r="J165" i="2"/>
  <c r="BK135" i="2"/>
  <c r="J148" i="2"/>
  <c r="BK151" i="2"/>
  <c r="J193" i="2"/>
  <c r="J135" i="2"/>
  <c r="BK571" i="3"/>
  <c r="J469" i="3"/>
  <c r="J411" i="3"/>
  <c r="J243" i="3"/>
  <c r="J611" i="3"/>
  <c r="BK580" i="3"/>
  <c r="BK484" i="3"/>
  <c r="J377" i="3"/>
  <c r="J327" i="3"/>
  <c r="J263" i="3"/>
  <c r="BK622" i="3"/>
  <c r="J576" i="3"/>
  <c r="J517" i="3"/>
  <c r="BK460" i="3"/>
  <c r="J427" i="3"/>
  <c r="BK348" i="3"/>
  <c r="BK299" i="3"/>
  <c r="J273" i="3"/>
  <c r="BK224" i="3"/>
  <c r="J179" i="3"/>
  <c r="J155" i="3"/>
  <c r="J559" i="3"/>
  <c r="BK445" i="3"/>
  <c r="J382" i="3"/>
  <c r="BK295" i="3"/>
  <c r="BK159" i="3"/>
  <c r="J433" i="3"/>
  <c r="J355" i="3"/>
  <c r="J291" i="3"/>
  <c r="J222" i="3"/>
  <c r="J166" i="3"/>
  <c r="J598" i="3"/>
  <c r="J555" i="3"/>
  <c r="BK399" i="3"/>
  <c r="BK263" i="3"/>
  <c r="J226" i="3"/>
  <c r="J161" i="3"/>
  <c r="J614" i="3"/>
  <c r="BK576" i="3"/>
  <c r="J533" i="3"/>
  <c r="J498" i="3"/>
  <c r="J416" i="3"/>
  <c r="BK377" i="3"/>
  <c r="BK305" i="3"/>
  <c r="BK243" i="3"/>
  <c r="BK205" i="3"/>
  <c r="J171" i="3"/>
  <c r="J633" i="3"/>
  <c r="J616" i="3"/>
  <c r="BK533" i="3"/>
  <c r="BK503" i="3"/>
  <c r="J396" i="3"/>
  <c r="BK355" i="3"/>
  <c r="J307" i="3"/>
  <c r="J231" i="3"/>
  <c r="BK207" i="3"/>
  <c r="BK137" i="4"/>
  <c r="J129" i="4"/>
  <c r="BK141" i="4"/>
  <c r="J147" i="5"/>
  <c r="J151" i="5"/>
  <c r="J131" i="5"/>
  <c r="BK145" i="5"/>
  <c r="BK149" i="5"/>
  <c r="BK241" i="6"/>
  <c r="J304" i="6"/>
  <c r="J274" i="6"/>
  <c r="BK248" i="6"/>
  <c r="BK197" i="6"/>
  <c r="J164" i="6"/>
  <c r="BK133" i="6"/>
  <c r="BK258" i="6"/>
  <c r="J203" i="6"/>
  <c r="BK152" i="6"/>
  <c r="BK209" i="6"/>
  <c r="J268" i="6"/>
  <c r="BK199" i="6"/>
  <c r="BK156" i="6"/>
  <c r="J272" i="6"/>
  <c r="J209" i="6"/>
  <c r="J131" i="6"/>
  <c r="BK226" i="6"/>
  <c r="BK141" i="6"/>
  <c r="J287" i="6"/>
  <c r="BK252" i="6"/>
  <c r="BK218" i="6"/>
  <c r="BK185" i="6"/>
  <c r="J143" i="6"/>
  <c r="BK136" i="7"/>
  <c r="J216" i="7"/>
  <c r="BK138" i="7"/>
  <c r="BK205" i="7"/>
  <c r="BK146" i="7"/>
  <c r="BK193" i="7"/>
  <c r="BK184" i="7"/>
  <c r="BK208" i="7"/>
  <c r="BK191" i="7"/>
  <c r="J157" i="7"/>
  <c r="J125" i="7"/>
  <c r="BK142" i="7"/>
  <c r="J255" i="8"/>
  <c r="BK169" i="8"/>
  <c r="J196" i="8"/>
  <c r="BK227" i="8"/>
  <c r="J179" i="8"/>
  <c r="J240" i="8"/>
  <c r="BK184" i="8"/>
  <c r="J234" i="8"/>
  <c r="J173" i="8"/>
  <c r="BK240" i="8"/>
  <c r="BK179" i="8"/>
  <c r="J156" i="8"/>
  <c r="BK131" i="8"/>
  <c r="BK253" i="8"/>
  <c r="J218" i="8"/>
  <c r="BK171" i="8"/>
  <c r="J327" i="9"/>
  <c r="BK220" i="9"/>
  <c r="J156" i="9"/>
  <c r="BK293" i="9"/>
  <c r="J250" i="9"/>
  <c r="BK212" i="9"/>
  <c r="BK193" i="9"/>
  <c r="J168" i="9"/>
  <c r="J154" i="9"/>
  <c r="J321" i="9"/>
  <c r="J291" i="9"/>
  <c r="J257" i="9"/>
  <c r="BK205" i="9"/>
  <c r="J352" i="9"/>
  <c r="J299" i="9"/>
  <c r="J164" i="9"/>
  <c r="BK316" i="9"/>
  <c r="BK237" i="9"/>
  <c r="BK304" i="9"/>
  <c r="J248" i="9"/>
  <c r="J197" i="9"/>
  <c r="J356" i="9"/>
  <c r="BK291" i="9"/>
  <c r="BK252" i="9"/>
  <c r="BK214" i="9"/>
  <c r="J193" i="9"/>
  <c r="J149" i="9"/>
  <c r="BK314" i="9"/>
  <c r="J262" i="9"/>
  <c r="BK166" i="9"/>
  <c r="J196" i="10"/>
  <c r="BK145" i="10"/>
  <c r="J205" i="10"/>
  <c r="BK243" i="10"/>
  <c r="BK162" i="10"/>
  <c r="J236" i="10"/>
  <c r="BK177" i="10"/>
  <c r="J138" i="10"/>
  <c r="J181" i="10"/>
  <c r="J239" i="10"/>
  <c r="J199" i="10"/>
  <c r="J170" i="10"/>
  <c r="J172" i="10"/>
  <c r="BK138" i="10"/>
  <c r="BK193" i="2"/>
  <c r="J183" i="2"/>
  <c r="BK171" i="2"/>
  <c r="J146" i="2"/>
  <c r="BK165" i="2"/>
  <c r="J137" i="2"/>
  <c r="J171" i="2"/>
  <c r="AS94" i="1"/>
  <c r="J295" i="3"/>
  <c r="BK237" i="3"/>
  <c r="J582" i="3"/>
  <c r="J549" i="3"/>
  <c r="J405" i="3"/>
  <c r="J320" i="3"/>
  <c r="BK281" i="3"/>
  <c r="J625" i="3"/>
  <c r="BK582" i="3"/>
  <c r="J519" i="3"/>
  <c r="J466" i="3"/>
  <c r="J442" i="3"/>
  <c r="BK401" i="3"/>
  <c r="BK344" i="3"/>
  <c r="BK291" i="3"/>
  <c r="BK241" i="3"/>
  <c r="BK195" i="3"/>
  <c r="BK166" i="3"/>
  <c r="BK588" i="3"/>
  <c r="J454" i="3"/>
  <c r="BK418" i="3"/>
  <c r="J346" i="3"/>
  <c r="J259" i="3"/>
  <c r="J189" i="3"/>
  <c r="BK389" i="3"/>
  <c r="J311" i="3"/>
  <c r="J253" i="3"/>
  <c r="BK199" i="3"/>
  <c r="BK151" i="3"/>
  <c r="J543" i="3"/>
  <c r="J403" i="3"/>
  <c r="BK342" i="3"/>
  <c r="J255" i="3"/>
  <c r="J164" i="3"/>
  <c r="J619" i="3"/>
  <c r="J541" i="3"/>
  <c r="J529" i="3"/>
  <c r="J451" i="3"/>
  <c r="BK409" i="3"/>
  <c r="J380" i="3"/>
  <c r="BK331" i="3"/>
  <c r="J277" i="3"/>
  <c r="BK229" i="3"/>
  <c r="J195" i="3"/>
  <c r="BK157" i="3"/>
  <c r="J631" i="3"/>
  <c r="J602" i="3"/>
  <c r="J536" i="3"/>
  <c r="J481" i="3"/>
  <c r="BK384" i="3"/>
  <c r="J322" i="3"/>
  <c r="J261" i="3"/>
  <c r="J213" i="3"/>
  <c r="J153" i="4"/>
  <c r="BK127" i="4"/>
  <c r="J148" i="4"/>
  <c r="BK165" i="5"/>
  <c r="BK163" i="5"/>
  <c r="BK154" i="5"/>
  <c r="J154" i="5"/>
  <c r="BK139" i="5"/>
  <c r="J250" i="6"/>
  <c r="J189" i="6"/>
  <c r="BK285" i="6"/>
  <c r="J239" i="6"/>
  <c r="BK201" i="6"/>
  <c r="J166" i="6"/>
  <c r="BK143" i="6"/>
  <c r="BK260" i="6"/>
  <c r="J201" i="6"/>
  <c r="BK150" i="6"/>
  <c r="J141" i="6"/>
  <c r="J241" i="6"/>
  <c r="BK172" i="6"/>
  <c r="J135" i="6"/>
  <c r="J218" i="6"/>
  <c r="BK168" i="6"/>
  <c r="BK256" i="6"/>
  <c r="BK302" i="6"/>
  <c r="BK294" i="6"/>
  <c r="J260" i="6"/>
  <c r="BK220" i="6"/>
  <c r="J187" i="6"/>
  <c r="J160" i="6"/>
  <c r="J214" i="7"/>
  <c r="BK129" i="7"/>
  <c r="J201" i="7"/>
  <c r="J129" i="7"/>
  <c r="J210" i="7"/>
  <c r="BK178" i="7"/>
  <c r="J142" i="7"/>
  <c r="J176" i="7"/>
  <c r="J186" i="7"/>
  <c r="J199" i="7"/>
  <c r="BK176" i="7"/>
  <c r="J138" i="7"/>
  <c r="BK195" i="7"/>
  <c r="BK261" i="8"/>
  <c r="J208" i="8"/>
  <c r="J247" i="8"/>
  <c r="BK210" i="8"/>
  <c r="J148" i="8"/>
  <c r="J199" i="8"/>
  <c r="J144" i="8"/>
  <c r="BK196" i="8"/>
  <c r="J236" i="8"/>
  <c r="BK135" i="8"/>
  <c r="BK231" i="8"/>
  <c r="J177" i="8"/>
  <c r="J152" i="8"/>
  <c r="J259" i="8"/>
  <c r="J231" i="8"/>
  <c r="BK201" i="8"/>
  <c r="J163" i="8"/>
  <c r="BK333" i="9"/>
  <c r="J240" i="9"/>
  <c r="BK158" i="9"/>
  <c r="BK308" i="9"/>
  <c r="BK262" i="9"/>
  <c r="BK218" i="9"/>
  <c r="J203" i="9"/>
  <c r="BK176" i="9"/>
  <c r="BK151" i="9"/>
  <c r="BK318" i="9"/>
  <c r="J289" i="9"/>
  <c r="J227" i="9"/>
  <c r="BK168" i="9"/>
  <c r="BK306" i="9"/>
  <c r="BK250" i="9"/>
  <c r="BK143" i="9"/>
  <c r="J295" i="9"/>
  <c r="J231" i="9"/>
  <c r="BK170" i="9"/>
  <c r="BK297" i="9"/>
  <c r="BK229" i="9"/>
  <c r="BK145" i="9"/>
  <c r="J337" i="9"/>
  <c r="BK281" i="9"/>
  <c r="J235" i="9"/>
  <c r="BK207" i="9"/>
  <c r="J176" i="9"/>
  <c r="J143" i="9"/>
  <c r="BK268" i="9"/>
  <c r="BK199" i="9"/>
  <c r="BK224" i="10"/>
  <c r="J193" i="10"/>
  <c r="J241" i="10"/>
  <c r="BK188" i="10"/>
  <c r="J228" i="10"/>
  <c r="BK160" i="10"/>
  <c r="J160" i="10"/>
  <c r="J132" i="10"/>
  <c r="J174" i="10"/>
  <c r="J243" i="10"/>
  <c r="J211" i="10"/>
  <c r="J214" i="10"/>
  <c r="J130" i="10"/>
  <c r="BK154" i="10"/>
  <c r="BK133" i="2"/>
  <c r="J151" i="2"/>
  <c r="BK130" i="2"/>
  <c r="J590" i="3"/>
  <c r="J506" i="3"/>
  <c r="BK405" i="3"/>
  <c r="J239" i="3"/>
  <c r="BK609" i="3"/>
  <c r="J565" i="3"/>
  <c r="BK469" i="3"/>
  <c r="J329" i="3"/>
  <c r="J185" i="3"/>
  <c r="J557" i="3"/>
  <c r="J501" i="3"/>
  <c r="BK416" i="3"/>
  <c r="BK325" i="3"/>
  <c r="BK265" i="3"/>
  <c r="BK187" i="3"/>
  <c r="J513" i="3"/>
  <c r="J424" i="3"/>
  <c r="BK339" i="3"/>
  <c r="BK247" i="3"/>
  <c r="J503" i="3"/>
  <c r="J288" i="3"/>
  <c r="BK155" i="3"/>
  <c r="BK522" i="3"/>
  <c r="J375" i="3"/>
  <c r="BK233" i="3"/>
  <c r="BK629" i="3"/>
  <c r="BK559" i="3"/>
  <c r="J490" i="3"/>
  <c r="J384" i="3"/>
  <c r="J309" i="3"/>
  <c r="J265" i="3"/>
  <c r="J169" i="3"/>
  <c r="BK543" i="3"/>
  <c r="J460" i="3"/>
  <c r="J369" i="3"/>
  <c r="BK273" i="3"/>
  <c r="BK144" i="4"/>
  <c r="J150" i="4"/>
  <c r="BK150" i="4"/>
  <c r="BK147" i="5"/>
  <c r="J167" i="5"/>
  <c r="BK126" i="5"/>
  <c r="BK224" i="6"/>
  <c r="BK270" i="6"/>
  <c r="J199" i="6"/>
  <c r="J162" i="6"/>
  <c r="J270" i="6"/>
  <c r="J262" i="6"/>
  <c r="J294" i="6"/>
  <c r="J178" i="6"/>
  <c r="BK276" i="6"/>
  <c r="BK164" i="6"/>
  <c r="J197" i="6"/>
  <c r="BK292" i="6"/>
  <c r="J254" i="6"/>
  <c r="J216" i="6"/>
  <c r="J182" i="6"/>
  <c r="BK210" i="7"/>
  <c r="BK169" i="7"/>
  <c r="J153" i="7"/>
  <c r="BK171" i="7"/>
  <c r="BK203" i="7"/>
  <c r="BK153" i="7"/>
  <c r="BK189" i="7"/>
  <c r="J150" i="7"/>
  <c r="J178" i="7"/>
  <c r="BK163" i="8"/>
  <c r="BK249" i="8"/>
  <c r="BK205" i="8"/>
  <c r="J238" i="8"/>
  <c r="BK257" i="8"/>
  <c r="BK175" i="8"/>
  <c r="BK212" i="8"/>
  <c r="BK269" i="8"/>
  <c r="BK243" i="8"/>
  <c r="BK192" i="8"/>
  <c r="J189" i="9"/>
  <c r="J308" i="9"/>
  <c r="J275" i="9"/>
  <c r="J160" i="9"/>
  <c r="BK349" i="9"/>
  <c r="BK323" i="9"/>
  <c r="J246" i="9"/>
  <c r="BK210" i="9"/>
  <c r="J166" i="9"/>
  <c r="BK329" i="9"/>
  <c r="J266" i="9"/>
  <c r="J180" i="9"/>
  <c r="J202" i="10"/>
  <c r="BK130" i="10"/>
  <c r="BK156" i="10"/>
  <c r="BK193" i="10"/>
  <c r="J140" i="10"/>
  <c r="J230" i="10"/>
  <c r="J154" i="10"/>
  <c r="J234" i="10"/>
  <c r="J156" i="10"/>
  <c r="BK214" i="10"/>
  <c r="J226" i="10"/>
  <c r="J136" i="10"/>
  <c r="J162" i="10"/>
  <c r="J186" i="2"/>
  <c r="BK174" i="2"/>
  <c r="BK137" i="2"/>
  <c r="J130" i="2"/>
  <c r="BK148" i="2"/>
  <c r="J133" i="2"/>
  <c r="J188" i="2"/>
  <c r="BK584" i="3"/>
  <c r="BK525" i="3"/>
  <c r="BK436" i="3"/>
  <c r="J301" i="3"/>
  <c r="BK220" i="3"/>
  <c r="BK602" i="3"/>
  <c r="BK574" i="3"/>
  <c r="BK481" i="3"/>
  <c r="BK375" i="3"/>
  <c r="J336" i="3"/>
  <c r="BK245" i="3"/>
  <c r="J607" i="3"/>
  <c r="J562" i="3"/>
  <c r="BK496" i="3"/>
  <c r="J430" i="3"/>
  <c r="BK369" i="3"/>
  <c r="J314" i="3"/>
  <c r="BK275" i="3"/>
  <c r="J229" i="3"/>
  <c r="BK193" i="3"/>
  <c r="BK169" i="3"/>
  <c r="BK549" i="3"/>
  <c r="J463" i="3"/>
  <c r="BK430" i="3"/>
  <c r="BK367" i="3"/>
  <c r="BK301" i="3"/>
  <c r="J197" i="3"/>
  <c r="J484" i="3"/>
  <c r="BK361" i="3"/>
  <c r="BK322" i="3"/>
  <c r="BK261" i="3"/>
  <c r="J182" i="3"/>
  <c r="J146" i="3"/>
  <c r="BK562" i="3"/>
  <c r="J418" i="3"/>
  <c r="J352" i="3"/>
  <c r="BK267" i="3"/>
  <c r="BK235" i="3"/>
  <c r="BK146" i="3"/>
  <c r="J596" i="3"/>
  <c r="J552" i="3"/>
  <c r="BK527" i="3"/>
  <c r="BK487" i="3"/>
  <c r="BK411" i="3"/>
  <c r="J372" i="3"/>
  <c r="BK329" i="3"/>
  <c r="J275" i="3"/>
  <c r="BK222" i="3"/>
  <c r="BK201" i="3"/>
  <c r="J149" i="3"/>
  <c r="BK619" i="3"/>
  <c r="BK513" i="3"/>
  <c r="J457" i="3"/>
  <c r="BK365" i="3"/>
  <c r="BK314" i="3"/>
  <c r="J220" i="3"/>
  <c r="BK156" i="4"/>
  <c r="J141" i="4"/>
  <c r="J127" i="4"/>
  <c r="J144" i="4"/>
  <c r="J145" i="5"/>
  <c r="BK135" i="5"/>
  <c r="J165" i="5"/>
  <c r="J170" i="5"/>
  <c r="J141" i="5"/>
  <c r="J207" i="6"/>
  <c r="BK289" i="6"/>
  <c r="BK250" i="6"/>
  <c r="BK228" i="6"/>
  <c r="BK193" i="6"/>
  <c r="BK158" i="6"/>
  <c r="J139" i="6"/>
  <c r="J232" i="6"/>
  <c r="J174" i="6"/>
  <c r="J145" i="6"/>
  <c r="J176" i="6"/>
  <c r="J283" i="6"/>
  <c r="J228" i="6"/>
  <c r="J137" i="6"/>
  <c r="BK237" i="6"/>
  <c r="BK170" i="6"/>
  <c r="J292" i="6"/>
  <c r="BK148" i="6"/>
  <c r="J266" i="6"/>
  <c r="BK239" i="6"/>
  <c r="BK213" i="6"/>
  <c r="BK180" i="6"/>
  <c r="J129" i="6"/>
  <c r="BK165" i="7"/>
  <c r="J208" i="7"/>
  <c r="BK157" i="7"/>
  <c r="J212" i="7"/>
  <c r="J144" i="7"/>
  <c r="J184" i="7"/>
  <c r="BK199" i="7"/>
  <c r="BK214" i="7"/>
  <c r="J193" i="7"/>
  <c r="BK161" i="7"/>
  <c r="J134" i="7"/>
  <c r="BK150" i="7"/>
  <c r="BK186" i="8"/>
  <c r="J201" i="8"/>
  <c r="J137" i="8"/>
  <c r="BK216" i="8"/>
  <c r="J154" i="8"/>
  <c r="BK203" i="8"/>
  <c r="BK139" i="8"/>
  <c r="J216" i="8"/>
  <c r="J243" i="8"/>
  <c r="BK199" i="8"/>
  <c r="BK133" i="8"/>
  <c r="J205" i="8"/>
  <c r="BK167" i="8"/>
  <c r="J135" i="8"/>
  <c r="BK265" i="8"/>
  <c r="BK238" i="8"/>
  <c r="J212" i="8"/>
  <c r="BK161" i="8"/>
  <c r="J316" i="9"/>
  <c r="J187" i="9"/>
  <c r="BK299" i="9"/>
  <c r="BK273" i="9"/>
  <c r="BK223" i="9"/>
  <c r="J199" i="9"/>
  <c r="J185" i="9"/>
  <c r="J158" i="9"/>
  <c r="BK325" i="9"/>
  <c r="BK295" i="9"/>
  <c r="J264" i="9"/>
  <c r="BK185" i="9"/>
  <c r="BK321" i="9"/>
  <c r="J283" i="9"/>
  <c r="BK231" i="9"/>
  <c r="J323" i="9"/>
  <c r="J281" i="9"/>
  <c r="BK225" i="9"/>
  <c r="J339" i="9"/>
  <c r="J268" i="9"/>
  <c r="BK203" i="9"/>
  <c r="J331" i="9"/>
  <c r="BK257" i="9"/>
  <c r="J212" i="9"/>
  <c r="BK180" i="9"/>
  <c r="BK331" i="9"/>
  <c r="J277" i="9"/>
  <c r="BK216" i="9"/>
  <c r="J147" i="9"/>
  <c r="BK185" i="10"/>
  <c r="J222" i="10"/>
  <c r="J164" i="10"/>
  <c r="BK220" i="10"/>
  <c r="J224" i="10"/>
  <c r="BK149" i="10"/>
  <c r="BK151" i="10"/>
  <c r="BK226" i="10"/>
  <c r="J190" i="10"/>
  <c r="BK174" i="10"/>
  <c r="J249" i="10"/>
  <c r="BK140" i="10"/>
  <c r="BK132" i="2" l="1"/>
  <c r="R176" i="2"/>
  <c r="T145" i="3"/>
  <c r="P163" i="3"/>
  <c r="P228" i="3"/>
  <c r="BK294" i="3"/>
  <c r="J294" i="3" s="1"/>
  <c r="J106" i="3" s="1"/>
  <c r="P335" i="3"/>
  <c r="P371" i="3"/>
  <c r="P420" i="3"/>
  <c r="BK573" i="3"/>
  <c r="J573" i="3"/>
  <c r="J118" i="3"/>
  <c r="BK604" i="3"/>
  <c r="J604" i="3"/>
  <c r="J120" i="3"/>
  <c r="P613" i="3"/>
  <c r="BK628" i="3"/>
  <c r="J628" i="3"/>
  <c r="J123" i="3"/>
  <c r="BK126" i="4"/>
  <c r="J126" i="4"/>
  <c r="J98" i="4"/>
  <c r="R133" i="4"/>
  <c r="R152" i="4"/>
  <c r="P125" i="5"/>
  <c r="BK138" i="5"/>
  <c r="J138" i="5" s="1"/>
  <c r="J100" i="5" s="1"/>
  <c r="BK153" i="5"/>
  <c r="J153" i="5"/>
  <c r="J101" i="5"/>
  <c r="P128" i="6"/>
  <c r="P184" i="6"/>
  <c r="T245" i="6"/>
  <c r="P301" i="6"/>
  <c r="P300" i="6"/>
  <c r="P152" i="7"/>
  <c r="P207" i="7"/>
  <c r="R158" i="8"/>
  <c r="T198" i="8"/>
  <c r="R220" i="8"/>
  <c r="R242" i="8"/>
  <c r="BK153" i="9"/>
  <c r="J153" i="9"/>
  <c r="J99" i="9"/>
  <c r="P179" i="9"/>
  <c r="T184" i="9"/>
  <c r="T209" i="9"/>
  <c r="R239" i="9"/>
  <c r="P254" i="9"/>
  <c r="BK261" i="9"/>
  <c r="J261" i="9"/>
  <c r="J109" i="9"/>
  <c r="BK303" i="9"/>
  <c r="J303" i="9" s="1"/>
  <c r="J111" i="9" s="1"/>
  <c r="R303" i="9"/>
  <c r="T311" i="9"/>
  <c r="T341" i="9"/>
  <c r="R153" i="2"/>
  <c r="T176" i="2"/>
  <c r="BK181" i="3"/>
  <c r="J181" i="3" s="1"/>
  <c r="J100" i="3" s="1"/>
  <c r="T228" i="3"/>
  <c r="T294" i="3"/>
  <c r="T324" i="3"/>
  <c r="T371" i="3"/>
  <c r="R420" i="3"/>
  <c r="T573" i="3"/>
  <c r="R604" i="3"/>
  <c r="R618" i="3"/>
  <c r="P140" i="4"/>
  <c r="T125" i="5"/>
  <c r="P138" i="5"/>
  <c r="R153" i="5"/>
  <c r="R147" i="6"/>
  <c r="R215" i="6"/>
  <c r="BK280" i="6"/>
  <c r="J280" i="6"/>
  <c r="J104" i="6"/>
  <c r="T124" i="7"/>
  <c r="T131" i="7"/>
  <c r="BK207" i="7"/>
  <c r="J207" i="7"/>
  <c r="J102" i="7"/>
  <c r="BK141" i="8"/>
  <c r="J141" i="8" s="1"/>
  <c r="J98" i="8" s="1"/>
  <c r="T158" i="8"/>
  <c r="R198" i="8"/>
  <c r="T220" i="8"/>
  <c r="R233" i="8"/>
  <c r="T153" i="9"/>
  <c r="T179" i="9"/>
  <c r="T178" i="9"/>
  <c r="P196" i="9"/>
  <c r="R209" i="9"/>
  <c r="T239" i="9"/>
  <c r="T270" i="9"/>
  <c r="T303" i="9"/>
  <c r="R311" i="9"/>
  <c r="P341" i="9"/>
  <c r="BK127" i="10"/>
  <c r="J127" i="10"/>
  <c r="J97" i="10"/>
  <c r="R132" i="2"/>
  <c r="R128" i="2"/>
  <c r="R190" i="2"/>
  <c r="R163" i="2" s="1"/>
  <c r="BK145" i="3"/>
  <c r="T163" i="3"/>
  <c r="BK217" i="3"/>
  <c r="J217" i="3"/>
  <c r="J101" i="3"/>
  <c r="BK272" i="3"/>
  <c r="J272" i="3"/>
  <c r="J103" i="3"/>
  <c r="R335" i="3"/>
  <c r="BK371" i="3"/>
  <c r="J371" i="3"/>
  <c r="J113" i="3"/>
  <c r="P395" i="3"/>
  <c r="P413" i="3"/>
  <c r="R505" i="3"/>
  <c r="T595" i="3"/>
  <c r="T613" i="3"/>
  <c r="T126" i="4"/>
  <c r="T125" i="4"/>
  <c r="R140" i="4"/>
  <c r="R125" i="5"/>
  <c r="T138" i="5"/>
  <c r="P162" i="5"/>
  <c r="T128" i="6"/>
  <c r="T184" i="6"/>
  <c r="BK236" i="6"/>
  <c r="J236" i="6"/>
  <c r="J102" i="6"/>
  <c r="T236" i="6"/>
  <c r="R280" i="6"/>
  <c r="BK124" i="7"/>
  <c r="BK123" i="7" s="1"/>
  <c r="BK122" i="7" s="1"/>
  <c r="J122" i="7" s="1"/>
  <c r="J30" i="7" s="1"/>
  <c r="J124" i="7"/>
  <c r="J98" i="7" s="1"/>
  <c r="R124" i="7"/>
  <c r="T152" i="7"/>
  <c r="T188" i="7"/>
  <c r="BK158" i="8"/>
  <c r="J158" i="8"/>
  <c r="J99" i="8"/>
  <c r="R207" i="8"/>
  <c r="R181" i="8" s="1"/>
  <c r="T242" i="8"/>
  <c r="BK140" i="9"/>
  <c r="BK139" i="9"/>
  <c r="J139" i="9"/>
  <c r="J97" i="9"/>
  <c r="P184" i="9"/>
  <c r="P209" i="9"/>
  <c r="T222" i="9"/>
  <c r="R270" i="9"/>
  <c r="BK311" i="9"/>
  <c r="BK341" i="9"/>
  <c r="J341" i="9"/>
  <c r="J115" i="9"/>
  <c r="BK142" i="10"/>
  <c r="J142" i="10"/>
  <c r="J98" i="10"/>
  <c r="R153" i="10"/>
  <c r="T153" i="2"/>
  <c r="P176" i="2"/>
  <c r="P145" i="3"/>
  <c r="BK163" i="3"/>
  <c r="J163" i="3"/>
  <c r="J99" i="3"/>
  <c r="BK228" i="3"/>
  <c r="J228" i="3" s="1"/>
  <c r="J102" i="3" s="1"/>
  <c r="T272" i="3"/>
  <c r="BK335" i="3"/>
  <c r="J335" i="3"/>
  <c r="J108" i="3"/>
  <c r="R364" i="3"/>
  <c r="BK395" i="3"/>
  <c r="J395" i="3" s="1"/>
  <c r="J114" i="3" s="1"/>
  <c r="BK413" i="3"/>
  <c r="J413" i="3"/>
  <c r="J115" i="3"/>
  <c r="T413" i="3"/>
  <c r="T505" i="3"/>
  <c r="P595" i="3"/>
  <c r="R613" i="3"/>
  <c r="T618" i="3"/>
  <c r="R126" i="4"/>
  <c r="R125" i="4"/>
  <c r="BK140" i="4"/>
  <c r="J140" i="4"/>
  <c r="J101" i="4"/>
  <c r="BK162" i="5"/>
  <c r="J162" i="5" s="1"/>
  <c r="J102" i="5" s="1"/>
  <c r="BK147" i="6"/>
  <c r="J147" i="6" s="1"/>
  <c r="J99" i="6" s="1"/>
  <c r="BK215" i="6"/>
  <c r="J215" i="6"/>
  <c r="J101" i="6"/>
  <c r="P245" i="6"/>
  <c r="R301" i="6"/>
  <c r="R300" i="6"/>
  <c r="R152" i="7"/>
  <c r="R207" i="7"/>
  <c r="R141" i="8"/>
  <c r="R130" i="8"/>
  <c r="BK207" i="8"/>
  <c r="J207" i="8" s="1"/>
  <c r="J102" i="8" s="1"/>
  <c r="BK242" i="8"/>
  <c r="J242" i="8"/>
  <c r="J105" i="8"/>
  <c r="P140" i="9"/>
  <c r="BK184" i="9"/>
  <c r="J184" i="9"/>
  <c r="J102" i="9" s="1"/>
  <c r="BK209" i="9"/>
  <c r="J209" i="9"/>
  <c r="J105" i="9"/>
  <c r="R222" i="9"/>
  <c r="R254" i="9"/>
  <c r="P261" i="9"/>
  <c r="BK320" i="9"/>
  <c r="J320" i="9" s="1"/>
  <c r="J114" i="9" s="1"/>
  <c r="R142" i="10"/>
  <c r="BK184" i="10"/>
  <c r="J184" i="10"/>
  <c r="J102" i="10"/>
  <c r="T132" i="2"/>
  <c r="T128" i="2"/>
  <c r="BK176" i="2"/>
  <c r="J176" i="2" s="1"/>
  <c r="J106" i="2" s="1"/>
  <c r="T181" i="3"/>
  <c r="T217" i="3"/>
  <c r="R294" i="3"/>
  <c r="R324" i="3"/>
  <c r="T364" i="3"/>
  <c r="R395" i="3"/>
  <c r="R413" i="3"/>
  <c r="P505" i="3"/>
  <c r="R595" i="3"/>
  <c r="P618" i="3"/>
  <c r="P133" i="4"/>
  <c r="P152" i="4"/>
  <c r="P132" i="4" s="1"/>
  <c r="P153" i="5"/>
  <c r="BK128" i="6"/>
  <c r="J128" i="6"/>
  <c r="J98" i="6"/>
  <c r="BK184" i="6"/>
  <c r="J184" i="6"/>
  <c r="J100" i="6"/>
  <c r="R245" i="6"/>
  <c r="T301" i="6"/>
  <c r="T300" i="6" s="1"/>
  <c r="BK198" i="8"/>
  <c r="J198" i="8"/>
  <c r="J101" i="8"/>
  <c r="BK220" i="8"/>
  <c r="J220" i="8"/>
  <c r="J103" i="8"/>
  <c r="BK233" i="8"/>
  <c r="J233" i="8" s="1"/>
  <c r="J104" i="8" s="1"/>
  <c r="R140" i="9"/>
  <c r="BK179" i="9"/>
  <c r="J179" i="9"/>
  <c r="J101" i="9"/>
  <c r="BK196" i="9"/>
  <c r="J196" i="9" s="1"/>
  <c r="J104" i="9" s="1"/>
  <c r="P222" i="9"/>
  <c r="T254" i="9"/>
  <c r="R261" i="9"/>
  <c r="P320" i="9"/>
  <c r="R127" i="10"/>
  <c r="P153" i="10"/>
  <c r="R184" i="10"/>
  <c r="BK153" i="2"/>
  <c r="J153" i="2"/>
  <c r="J100" i="2"/>
  <c r="P190" i="2"/>
  <c r="P181" i="3"/>
  <c r="P217" i="3"/>
  <c r="P272" i="3"/>
  <c r="BK324" i="3"/>
  <c r="J324" i="3" s="1"/>
  <c r="J107" i="3" s="1"/>
  <c r="P364" i="3"/>
  <c r="T395" i="3"/>
  <c r="BK505" i="3"/>
  <c r="J505" i="3"/>
  <c r="J117" i="3"/>
  <c r="BK595" i="3"/>
  <c r="J595" i="3" s="1"/>
  <c r="J119" i="3" s="1"/>
  <c r="BK613" i="3"/>
  <c r="J613" i="3"/>
  <c r="J121" i="3"/>
  <c r="R628" i="3"/>
  <c r="P126" i="4"/>
  <c r="P125" i="4" s="1"/>
  <c r="T140" i="4"/>
  <c r="T153" i="5"/>
  <c r="P147" i="6"/>
  <c r="P215" i="6"/>
  <c r="P236" i="6"/>
  <c r="T280" i="6"/>
  <c r="P124" i="7"/>
  <c r="R131" i="7"/>
  <c r="P188" i="7"/>
  <c r="P207" i="8"/>
  <c r="P242" i="8"/>
  <c r="R153" i="9"/>
  <c r="R196" i="9"/>
  <c r="R195" i="9" s="1"/>
  <c r="BK239" i="9"/>
  <c r="J239" i="9"/>
  <c r="J107" i="9"/>
  <c r="BK254" i="9"/>
  <c r="J254" i="9"/>
  <c r="J108" i="9"/>
  <c r="T261" i="9"/>
  <c r="R320" i="9"/>
  <c r="P127" i="10"/>
  <c r="BK153" i="10"/>
  <c r="J153" i="10"/>
  <c r="J99" i="10"/>
  <c r="R217" i="10"/>
  <c r="P153" i="2"/>
  <c r="P128" i="2" s="1"/>
  <c r="T190" i="2"/>
  <c r="R145" i="3"/>
  <c r="R163" i="3"/>
  <c r="R228" i="3"/>
  <c r="P294" i="3"/>
  <c r="T335" i="3"/>
  <c r="R371" i="3"/>
  <c r="T420" i="3"/>
  <c r="R573" i="3"/>
  <c r="P604" i="3"/>
  <c r="BK618" i="3"/>
  <c r="J618" i="3"/>
  <c r="J122" i="3"/>
  <c r="T628" i="3"/>
  <c r="T133" i="4"/>
  <c r="T152" i="4"/>
  <c r="BK125" i="5"/>
  <c r="J125" i="5" s="1"/>
  <c r="J98" i="5" s="1"/>
  <c r="R162" i="5"/>
  <c r="T147" i="6"/>
  <c r="T215" i="6"/>
  <c r="R236" i="6"/>
  <c r="P280" i="6"/>
  <c r="BK131" i="7"/>
  <c r="J131" i="7" s="1"/>
  <c r="J99" i="7" s="1"/>
  <c r="P131" i="7"/>
  <c r="BK188" i="7"/>
  <c r="J188" i="7" s="1"/>
  <c r="J101" i="7" s="1"/>
  <c r="T207" i="7"/>
  <c r="P158" i="8"/>
  <c r="T207" i="8"/>
  <c r="T181" i="8" s="1"/>
  <c r="T129" i="8" s="1"/>
  <c r="P233" i="8"/>
  <c r="T140" i="9"/>
  <c r="R184" i="9"/>
  <c r="BK222" i="9"/>
  <c r="J222" i="9"/>
  <c r="J106" i="9"/>
  <c r="BK270" i="9"/>
  <c r="J270" i="9" s="1"/>
  <c r="J110" i="9" s="1"/>
  <c r="P303" i="9"/>
  <c r="P311" i="9"/>
  <c r="R341" i="9"/>
  <c r="T127" i="10"/>
  <c r="T142" i="10"/>
  <c r="P184" i="10"/>
  <c r="P217" i="10"/>
  <c r="P238" i="10"/>
  <c r="P132" i="2"/>
  <c r="BK190" i="2"/>
  <c r="J190" i="2"/>
  <c r="J107" i="2"/>
  <c r="R181" i="3"/>
  <c r="R217" i="3"/>
  <c r="R272" i="3"/>
  <c r="P324" i="3"/>
  <c r="BK364" i="3"/>
  <c r="J364" i="3" s="1"/>
  <c r="J112" i="3" s="1"/>
  <c r="BK420" i="3"/>
  <c r="J420" i="3"/>
  <c r="J116" i="3" s="1"/>
  <c r="P573" i="3"/>
  <c r="T604" i="3"/>
  <c r="P628" i="3"/>
  <c r="BK133" i="4"/>
  <c r="J133" i="4"/>
  <c r="J100" i="4"/>
  <c r="BK152" i="4"/>
  <c r="J152" i="4" s="1"/>
  <c r="J102" i="4" s="1"/>
  <c r="R138" i="5"/>
  <c r="T162" i="5"/>
  <c r="R128" i="6"/>
  <c r="R184" i="6"/>
  <c r="BK245" i="6"/>
  <c r="BK127" i="6" s="1"/>
  <c r="J127" i="6" s="1"/>
  <c r="J97" i="6" s="1"/>
  <c r="J245" i="6"/>
  <c r="J103" i="6" s="1"/>
  <c r="BK301" i="6"/>
  <c r="BK300" i="6"/>
  <c r="J300" i="6"/>
  <c r="J105" i="6" s="1"/>
  <c r="BK152" i="7"/>
  <c r="J152" i="7"/>
  <c r="J100" i="7"/>
  <c r="R188" i="7"/>
  <c r="T141" i="8"/>
  <c r="T130" i="8"/>
  <c r="P198" i="8"/>
  <c r="P220" i="8"/>
  <c r="P181" i="8" s="1"/>
  <c r="T233" i="8"/>
  <c r="P153" i="9"/>
  <c r="R179" i="9"/>
  <c r="R178" i="9"/>
  <c r="T196" i="9"/>
  <c r="T195" i="9" s="1"/>
  <c r="P239" i="9"/>
  <c r="P270" i="9"/>
  <c r="T320" i="9"/>
  <c r="T310" i="9" s="1"/>
  <c r="P142" i="10"/>
  <c r="T153" i="10"/>
  <c r="T184" i="10"/>
  <c r="BK217" i="10"/>
  <c r="J217" i="10"/>
  <c r="J103" i="10"/>
  <c r="T217" i="10"/>
  <c r="BK238" i="10"/>
  <c r="J238" i="10" s="1"/>
  <c r="J104" i="10" s="1"/>
  <c r="R238" i="10"/>
  <c r="T238" i="10"/>
  <c r="BK164" i="2"/>
  <c r="J164" i="2"/>
  <c r="J102" i="2"/>
  <c r="BK162" i="4"/>
  <c r="J162" i="4" s="1"/>
  <c r="J104" i="4" s="1"/>
  <c r="BK355" i="9"/>
  <c r="J355" i="9" s="1"/>
  <c r="J118" i="9" s="1"/>
  <c r="BK129" i="2"/>
  <c r="J129" i="2"/>
  <c r="J98" i="2" s="1"/>
  <c r="BK264" i="8"/>
  <c r="J264" i="8"/>
  <c r="J107" i="8"/>
  <c r="BK290" i="3"/>
  <c r="J290" i="3"/>
  <c r="J104" i="3"/>
  <c r="BK134" i="5"/>
  <c r="J134" i="5" s="1"/>
  <c r="J99" i="5" s="1"/>
  <c r="BK180" i="10"/>
  <c r="J180" i="10"/>
  <c r="J101" i="10" s="1"/>
  <c r="BK170" i="2"/>
  <c r="J170" i="2"/>
  <c r="J104" i="2"/>
  <c r="BK357" i="3"/>
  <c r="J357" i="3" s="1"/>
  <c r="J110" i="3" s="1"/>
  <c r="BK159" i="4"/>
  <c r="J159" i="4" s="1"/>
  <c r="J103" i="4" s="1"/>
  <c r="BK169" i="5"/>
  <c r="J169" i="5"/>
  <c r="J103" i="5" s="1"/>
  <c r="BK351" i="9"/>
  <c r="J351" i="9"/>
  <c r="J116" i="9"/>
  <c r="BK167" i="2"/>
  <c r="J167" i="2"/>
  <c r="J103" i="2"/>
  <c r="BK354" i="3"/>
  <c r="J354" i="3" s="1"/>
  <c r="J109" i="3" s="1"/>
  <c r="BK173" i="2"/>
  <c r="J173" i="2"/>
  <c r="J105" i="2"/>
  <c r="BK176" i="10"/>
  <c r="J176" i="10" s="1"/>
  <c r="J100" i="10" s="1"/>
  <c r="BK360" i="3"/>
  <c r="J360" i="3" s="1"/>
  <c r="J111" i="3" s="1"/>
  <c r="BK268" i="8"/>
  <c r="J268" i="8"/>
  <c r="J109" i="8" s="1"/>
  <c r="BK248" i="10"/>
  <c r="J248" i="10"/>
  <c r="J106" i="10"/>
  <c r="BE168" i="10"/>
  <c r="BE174" i="10"/>
  <c r="BE243" i="10"/>
  <c r="BE245" i="10"/>
  <c r="BE249" i="10"/>
  <c r="J140" i="9"/>
  <c r="J98" i="9"/>
  <c r="E85" i="10"/>
  <c r="BE145" i="10"/>
  <c r="BE162" i="10"/>
  <c r="BE181" i="10"/>
  <c r="BE193" i="10"/>
  <c r="BE218" i="10"/>
  <c r="BE232" i="10"/>
  <c r="BE239" i="10"/>
  <c r="BE241" i="10"/>
  <c r="F92" i="10"/>
  <c r="J120" i="10"/>
  <c r="BE140" i="10"/>
  <c r="BE143" i="10"/>
  <c r="BE151" i="10"/>
  <c r="BE156" i="10"/>
  <c r="BE166" i="10"/>
  <c r="BE172" i="10"/>
  <c r="BE185" i="10"/>
  <c r="J311" i="9"/>
  <c r="J113" i="9"/>
  <c r="BK354" i="9"/>
  <c r="J354" i="9" s="1"/>
  <c r="J117" i="9" s="1"/>
  <c r="BE132" i="10"/>
  <c r="BE134" i="10"/>
  <c r="BE160" i="10"/>
  <c r="BE202" i="10"/>
  <c r="BE224" i="10"/>
  <c r="BE226" i="10"/>
  <c r="BE230" i="10"/>
  <c r="BE128" i="10"/>
  <c r="BE130" i="10"/>
  <c r="BE136" i="10"/>
  <c r="BE147" i="10"/>
  <c r="BE188" i="10"/>
  <c r="BE199" i="10"/>
  <c r="BE214" i="10"/>
  <c r="BE220" i="10"/>
  <c r="BE222" i="10"/>
  <c r="BE154" i="10"/>
  <c r="BE211" i="10"/>
  <c r="BE234" i="10"/>
  <c r="BE177" i="10"/>
  <c r="BE196" i="10"/>
  <c r="BE236" i="10"/>
  <c r="BE138" i="10"/>
  <c r="BE149" i="10"/>
  <c r="BE158" i="10"/>
  <c r="BE164" i="10"/>
  <c r="BE170" i="10"/>
  <c r="BE190" i="10"/>
  <c r="BE205" i="10"/>
  <c r="BE208" i="10"/>
  <c r="BE228" i="10"/>
  <c r="F135" i="9"/>
  <c r="BE187" i="9"/>
  <c r="BE220" i="9"/>
  <c r="BE227" i="9"/>
  <c r="BE255" i="9"/>
  <c r="BE281" i="9"/>
  <c r="BE299" i="9"/>
  <c r="BE306" i="9"/>
  <c r="BE308" i="9"/>
  <c r="BE323" i="9"/>
  <c r="BK130" i="8"/>
  <c r="J130" i="8"/>
  <c r="J97" i="8" s="1"/>
  <c r="BE151" i="9"/>
  <c r="BE156" i="9"/>
  <c r="BE164" i="9"/>
  <c r="BE170" i="9"/>
  <c r="BE185" i="9"/>
  <c r="BE197" i="9"/>
  <c r="BE199" i="9"/>
  <c r="BE203" i="9"/>
  <c r="BE205" i="9"/>
  <c r="BE259" i="9"/>
  <c r="BE268" i="9"/>
  <c r="BE293" i="9"/>
  <c r="BE318" i="9"/>
  <c r="BE321" i="9"/>
  <c r="BE325" i="9"/>
  <c r="J89" i="9"/>
  <c r="BE143" i="9"/>
  <c r="BE154" i="9"/>
  <c r="BE176" i="9"/>
  <c r="BE189" i="9"/>
  <c r="BE207" i="9"/>
  <c r="BE216" i="9"/>
  <c r="BE223" i="9"/>
  <c r="BE233" i="9"/>
  <c r="BE235" i="9"/>
  <c r="BE242" i="9"/>
  <c r="BE279" i="9"/>
  <c r="BE287" i="9"/>
  <c r="BE289" i="9"/>
  <c r="BE158" i="9"/>
  <c r="BE210" i="9"/>
  <c r="BE212" i="9"/>
  <c r="BE250" i="9"/>
  <c r="BE266" i="9"/>
  <c r="BE273" i="9"/>
  <c r="BE275" i="9"/>
  <c r="BE277" i="9"/>
  <c r="BE297" i="9"/>
  <c r="BE329" i="9"/>
  <c r="BE337" i="9"/>
  <c r="BE356" i="9"/>
  <c r="E128" i="9"/>
  <c r="BE149" i="9"/>
  <c r="BE160" i="9"/>
  <c r="BE168" i="9"/>
  <c r="BE172" i="9"/>
  <c r="BE180" i="9"/>
  <c r="BE182" i="9"/>
  <c r="BE191" i="9"/>
  <c r="BE193" i="9"/>
  <c r="BE214" i="9"/>
  <c r="BE237" i="9"/>
  <c r="BE240" i="9"/>
  <c r="BE246" i="9"/>
  <c r="BE252" i="9"/>
  <c r="BE257" i="9"/>
  <c r="BE264" i="9"/>
  <c r="BE291" i="9"/>
  <c r="BE304" i="9"/>
  <c r="BE314" i="9"/>
  <c r="BE316" i="9"/>
  <c r="BE327" i="9"/>
  <c r="BE342" i="9"/>
  <c r="BE345" i="9"/>
  <c r="BE141" i="9"/>
  <c r="BE145" i="9"/>
  <c r="BE166" i="9"/>
  <c r="BE201" i="9"/>
  <c r="BE244" i="9"/>
  <c r="BE312" i="9"/>
  <c r="BE333" i="9"/>
  <c r="BE349" i="9"/>
  <c r="BE352" i="9"/>
  <c r="BE147" i="9"/>
  <c r="BE162" i="9"/>
  <c r="BE174" i="9"/>
  <c r="BE218" i="9"/>
  <c r="BE225" i="9"/>
  <c r="BE231" i="9"/>
  <c r="BE271" i="9"/>
  <c r="BE283" i="9"/>
  <c r="BE285" i="9"/>
  <c r="BE295" i="9"/>
  <c r="BE301" i="9"/>
  <c r="BE335" i="9"/>
  <c r="BE229" i="9"/>
  <c r="BE248" i="9"/>
  <c r="BE262" i="9"/>
  <c r="BE331" i="9"/>
  <c r="BE339" i="9"/>
  <c r="BE347" i="9"/>
  <c r="F92" i="8"/>
  <c r="BE208" i="8"/>
  <c r="BE210" i="8"/>
  <c r="BE218" i="8"/>
  <c r="BE249" i="8"/>
  <c r="BE257" i="8"/>
  <c r="BE265" i="8"/>
  <c r="BE269" i="8"/>
  <c r="J89" i="8"/>
  <c r="BE144" i="8"/>
  <c r="BE175" i="8"/>
  <c r="BE190" i="8"/>
  <c r="BE199" i="8"/>
  <c r="BE203" i="8"/>
  <c r="BE236" i="8"/>
  <c r="BE251" i="8"/>
  <c r="BE259" i="8"/>
  <c r="BE139" i="8"/>
  <c r="BE142" i="8"/>
  <c r="BE148" i="8"/>
  <c r="BE192" i="8"/>
  <c r="BE221" i="8"/>
  <c r="BE225" i="8"/>
  <c r="BE227" i="8"/>
  <c r="BE245" i="8"/>
  <c r="BE133" i="8"/>
  <c r="BE135" i="8"/>
  <c r="BE150" i="8"/>
  <c r="BE154" i="8"/>
  <c r="BE159" i="8"/>
  <c r="BE169" i="8"/>
  <c r="BE186" i="8"/>
  <c r="BE243" i="8"/>
  <c r="BE137" i="8"/>
  <c r="BE167" i="8"/>
  <c r="BE182" i="8"/>
  <c r="BE184" i="8"/>
  <c r="BE214" i="8"/>
  <c r="BE229" i="8"/>
  <c r="BE240" i="8"/>
  <c r="BE261" i="8"/>
  <c r="E119" i="8"/>
  <c r="BE161" i="8"/>
  <c r="BE163" i="8"/>
  <c r="BE165" i="8"/>
  <c r="BE177" i="8"/>
  <c r="BE188" i="8"/>
  <c r="BE205" i="8"/>
  <c r="BE238" i="8"/>
  <c r="BE255" i="8"/>
  <c r="BE146" i="8"/>
  <c r="BE152" i="8"/>
  <c r="BE216" i="8"/>
  <c r="BE231" i="8"/>
  <c r="BE234" i="8"/>
  <c r="BE247" i="8"/>
  <c r="BE131" i="8"/>
  <c r="BE156" i="8"/>
  <c r="BE171" i="8"/>
  <c r="BE173" i="8"/>
  <c r="BE179" i="8"/>
  <c r="BE194" i="8"/>
  <c r="BE196" i="8"/>
  <c r="BE201" i="8"/>
  <c r="BE212" i="8"/>
  <c r="BE223" i="8"/>
  <c r="BE253" i="8"/>
  <c r="F119" i="7"/>
  <c r="BE127" i="7"/>
  <c r="BE138" i="7"/>
  <c r="BE165" i="7"/>
  <c r="BE197" i="7"/>
  <c r="BE216" i="7"/>
  <c r="J89" i="7"/>
  <c r="BE129" i="7"/>
  <c r="BE132" i="7"/>
  <c r="BE146" i="7"/>
  <c r="BE155" i="7"/>
  <c r="BE210" i="7"/>
  <c r="BE212" i="7"/>
  <c r="J301" i="6"/>
  <c r="J106" i="6"/>
  <c r="BE142" i="7"/>
  <c r="BE167" i="7"/>
  <c r="BE171" i="7"/>
  <c r="BE208" i="7"/>
  <c r="E85" i="7"/>
  <c r="BE189" i="7"/>
  <c r="BE195" i="7"/>
  <c r="BE144" i="7"/>
  <c r="BE148" i="7"/>
  <c r="BE161" i="7"/>
  <c r="BE169" i="7"/>
  <c r="BE176" i="7"/>
  <c r="BE180" i="7"/>
  <c r="BE191" i="7"/>
  <c r="BE199" i="7"/>
  <c r="BE203" i="7"/>
  <c r="BE134" i="7"/>
  <c r="BE136" i="7"/>
  <c r="BE140" i="7"/>
  <c r="BE173" i="7"/>
  <c r="BE205" i="7"/>
  <c r="BE214" i="7"/>
  <c r="BE125" i="7"/>
  <c r="BE150" i="7"/>
  <c r="BE159" i="7"/>
  <c r="BE163" i="7"/>
  <c r="BE178" i="7"/>
  <c r="BE184" i="7"/>
  <c r="BE193" i="7"/>
  <c r="BE201" i="7"/>
  <c r="BE153" i="7"/>
  <c r="BE157" i="7"/>
  <c r="BE182" i="7"/>
  <c r="BE186" i="7"/>
  <c r="BE141" i="6"/>
  <c r="BE193" i="6"/>
  <c r="BE197" i="6"/>
  <c r="BE199" i="6"/>
  <c r="BE207" i="6"/>
  <c r="BE230" i="6"/>
  <c r="BE237" i="6"/>
  <c r="BE241" i="6"/>
  <c r="BE248" i="6"/>
  <c r="BE258" i="6"/>
  <c r="BE270" i="6"/>
  <c r="BE274" i="6"/>
  <c r="BE281" i="6"/>
  <c r="BE283" i="6"/>
  <c r="BE285" i="6"/>
  <c r="BE289" i="6"/>
  <c r="BE302" i="6"/>
  <c r="BE304" i="6"/>
  <c r="E116" i="6"/>
  <c r="BE131" i="6"/>
  <c r="BE137" i="6"/>
  <c r="BE154" i="6"/>
  <c r="BE158" i="6"/>
  <c r="BE160" i="6"/>
  <c r="BE164" i="6"/>
  <c r="BE170" i="6"/>
  <c r="BE172" i="6"/>
  <c r="BE185" i="6"/>
  <c r="BE228" i="6"/>
  <c r="BE232" i="6"/>
  <c r="BE266" i="6"/>
  <c r="BE268" i="6"/>
  <c r="BE276" i="6"/>
  <c r="BE278" i="6"/>
  <c r="F123" i="6"/>
  <c r="BE135" i="6"/>
  <c r="BE139" i="6"/>
  <c r="BE148" i="6"/>
  <c r="BE201" i="6"/>
  <c r="BE205" i="6"/>
  <c r="BE243" i="6"/>
  <c r="BE264" i="6"/>
  <c r="J89" i="6"/>
  <c r="BE143" i="6"/>
  <c r="BE152" i="6"/>
  <c r="BE174" i="6"/>
  <c r="BE182" i="6"/>
  <c r="BE187" i="6"/>
  <c r="BE191" i="6"/>
  <c r="BE218" i="6"/>
  <c r="BE222" i="6"/>
  <c r="BE287" i="6"/>
  <c r="BE296" i="6"/>
  <c r="BE129" i="6"/>
  <c r="BE168" i="6"/>
  <c r="BE203" i="6"/>
  <c r="BE216" i="6"/>
  <c r="BE250" i="6"/>
  <c r="BE254" i="6"/>
  <c r="BE256" i="6"/>
  <c r="BE272" i="6"/>
  <c r="BE133" i="6"/>
  <c r="BE162" i="6"/>
  <c r="BE178" i="6"/>
  <c r="BE189" i="6"/>
  <c r="BE195" i="6"/>
  <c r="BE220" i="6"/>
  <c r="BE224" i="6"/>
  <c r="BE234" i="6"/>
  <c r="BE239" i="6"/>
  <c r="BE156" i="6"/>
  <c r="BE176" i="6"/>
  <c r="BE209" i="6"/>
  <c r="BE211" i="6"/>
  <c r="BE246" i="6"/>
  <c r="BE252" i="6"/>
  <c r="BE260" i="6"/>
  <c r="BE262" i="6"/>
  <c r="BE292" i="6"/>
  <c r="BE298" i="6"/>
  <c r="BE145" i="6"/>
  <c r="BE150" i="6"/>
  <c r="BE166" i="6"/>
  <c r="BE180" i="6"/>
  <c r="BE213" i="6"/>
  <c r="BE226" i="6"/>
  <c r="BE294" i="6"/>
  <c r="J117" i="5"/>
  <c r="BE141" i="5"/>
  <c r="BE147" i="5"/>
  <c r="F92" i="5"/>
  <c r="E113" i="5"/>
  <c r="BE154" i="5"/>
  <c r="BE159" i="5"/>
  <c r="BE126" i="5"/>
  <c r="BE128" i="5"/>
  <c r="BE156" i="5"/>
  <c r="BE135" i="5"/>
  <c r="BE149" i="5"/>
  <c r="BE151" i="5"/>
  <c r="BE165" i="5"/>
  <c r="BE131" i="5"/>
  <c r="BE143" i="5"/>
  <c r="BE145" i="5"/>
  <c r="BE170" i="5"/>
  <c r="BE139" i="5"/>
  <c r="BE163" i="5"/>
  <c r="BE167" i="5"/>
  <c r="F92" i="4"/>
  <c r="BE134" i="4"/>
  <c r="J118" i="4"/>
  <c r="BE127" i="4"/>
  <c r="BE141" i="4"/>
  <c r="BE144" i="4"/>
  <c r="BE153" i="4"/>
  <c r="BE150" i="4"/>
  <c r="BE156" i="4"/>
  <c r="BE129" i="4"/>
  <c r="BE148" i="4"/>
  <c r="J145" i="3"/>
  <c r="J98" i="3"/>
  <c r="E114" i="4"/>
  <c r="BE137" i="4"/>
  <c r="BE163" i="4"/>
  <c r="BE160" i="4"/>
  <c r="BE146" i="4"/>
  <c r="BE161" i="3"/>
  <c r="BE177" i="3"/>
  <c r="BE179" i="3"/>
  <c r="BE182" i="3"/>
  <c r="BE189" i="3"/>
  <c r="BE191" i="3"/>
  <c r="BE203" i="3"/>
  <c r="BE224" i="3"/>
  <c r="BE239" i="3"/>
  <c r="BE245" i="3"/>
  <c r="BE301" i="3"/>
  <c r="BE327" i="3"/>
  <c r="BE336" i="3"/>
  <c r="BE352" i="3"/>
  <c r="BE372" i="3"/>
  <c r="BE427" i="3"/>
  <c r="BE430" i="3"/>
  <c r="BE442" i="3"/>
  <c r="BE493" i="3"/>
  <c r="BE531" i="3"/>
  <c r="BE578" i="3"/>
  <c r="BE586" i="3"/>
  <c r="BE593" i="3"/>
  <c r="BE596" i="3"/>
  <c r="BE629" i="3"/>
  <c r="BE631" i="3"/>
  <c r="BE633" i="3"/>
  <c r="BK163" i="2"/>
  <c r="J163" i="2" s="1"/>
  <c r="J101" i="2" s="1"/>
  <c r="J89" i="3"/>
  <c r="F140" i="3"/>
  <c r="BE146" i="3"/>
  <c r="BE166" i="3"/>
  <c r="BE175" i="3"/>
  <c r="BE187" i="3"/>
  <c r="BE197" i="3"/>
  <c r="BE226" i="3"/>
  <c r="BE231" i="3"/>
  <c r="BE241" i="3"/>
  <c r="BE257" i="3"/>
  <c r="BE259" i="3"/>
  <c r="BE263" i="3"/>
  <c r="BE267" i="3"/>
  <c r="BE281" i="3"/>
  <c r="BE288" i="3"/>
  <c r="BE303" i="3"/>
  <c r="BE342" i="3"/>
  <c r="BE369" i="3"/>
  <c r="BE401" i="3"/>
  <c r="BE424" i="3"/>
  <c r="BE466" i="3"/>
  <c r="BE469" i="3"/>
  <c r="BE481" i="3"/>
  <c r="BE517" i="3"/>
  <c r="BE525" i="3"/>
  <c r="BE546" i="3"/>
  <c r="BE549" i="3"/>
  <c r="BE555" i="3"/>
  <c r="BE616" i="3"/>
  <c r="BE625" i="3"/>
  <c r="J132" i="2"/>
  <c r="J99" i="2"/>
  <c r="BE149" i="3"/>
  <c r="BE153" i="3"/>
  <c r="BE195" i="3"/>
  <c r="BE201" i="3"/>
  <c r="BE205" i="3"/>
  <c r="BE220" i="3"/>
  <c r="BE269" i="3"/>
  <c r="BE291" i="3"/>
  <c r="BE299" i="3"/>
  <c r="BE316" i="3"/>
  <c r="BE320" i="3"/>
  <c r="BE325" i="3"/>
  <c r="BE344" i="3"/>
  <c r="BE348" i="3"/>
  <c r="BE358" i="3"/>
  <c r="BE384" i="3"/>
  <c r="BE472" i="3"/>
  <c r="BE484" i="3"/>
  <c r="BE508" i="3"/>
  <c r="BE582" i="3"/>
  <c r="BE590" i="3"/>
  <c r="BE600" i="3"/>
  <c r="BE215" i="3"/>
  <c r="BE277" i="3"/>
  <c r="BE295" i="3"/>
  <c r="BE331" i="3"/>
  <c r="BE377" i="3"/>
  <c r="BE414" i="3"/>
  <c r="BE490" i="3"/>
  <c r="BE529" i="3"/>
  <c r="BE533" i="3"/>
  <c r="BE571" i="3"/>
  <c r="BE580" i="3"/>
  <c r="BE607" i="3"/>
  <c r="BE611" i="3"/>
  <c r="BE169" i="3"/>
  <c r="BE173" i="3"/>
  <c r="BE185" i="3"/>
  <c r="BE211" i="3"/>
  <c r="BE229" i="3"/>
  <c r="BE243" i="3"/>
  <c r="BE253" i="3"/>
  <c r="BE255" i="3"/>
  <c r="BE286" i="3"/>
  <c r="BE297" i="3"/>
  <c r="BE307" i="3"/>
  <c r="BE311" i="3"/>
  <c r="BE333" i="3"/>
  <c r="BE396" i="3"/>
  <c r="BE405" i="3"/>
  <c r="BE475" i="3"/>
  <c r="BE487" i="3"/>
  <c r="BE498" i="3"/>
  <c r="BE506" i="3"/>
  <c r="BE519" i="3"/>
  <c r="BE527" i="3"/>
  <c r="BE538" i="3"/>
  <c r="BE565" i="3"/>
  <c r="BE574" i="3"/>
  <c r="BE614" i="3"/>
  <c r="E85" i="3"/>
  <c r="BE157" i="3"/>
  <c r="BE171" i="3"/>
  <c r="BE207" i="3"/>
  <c r="BE222" i="3"/>
  <c r="BE233" i="3"/>
  <c r="BE235" i="3"/>
  <c r="BE250" i="3"/>
  <c r="BE279" i="3"/>
  <c r="BE283" i="3"/>
  <c r="BE305" i="3"/>
  <c r="BE329" i="3"/>
  <c r="BE346" i="3"/>
  <c r="BE350" i="3"/>
  <c r="BE355" i="3"/>
  <c r="BE365" i="3"/>
  <c r="BE367" i="3"/>
  <c r="BE382" i="3"/>
  <c r="BE389" i="3"/>
  <c r="BE391" i="3"/>
  <c r="BE399" i="3"/>
  <c r="BE409" i="3"/>
  <c r="BE411" i="3"/>
  <c r="BE436" i="3"/>
  <c r="BE439" i="3"/>
  <c r="BE448" i="3"/>
  <c r="BE501" i="3"/>
  <c r="BE513" i="3"/>
  <c r="BE543" i="3"/>
  <c r="BE559" i="3"/>
  <c r="BE584" i="3"/>
  <c r="BE622" i="3"/>
  <c r="BE151" i="3"/>
  <c r="BE159" i="3"/>
  <c r="BE164" i="3"/>
  <c r="BE193" i="3"/>
  <c r="BE199" i="3"/>
  <c r="BE218" i="3"/>
  <c r="BE237" i="3"/>
  <c r="BE247" i="3"/>
  <c r="BE265" i="3"/>
  <c r="BE275" i="3"/>
  <c r="BE339" i="3"/>
  <c r="BE361" i="3"/>
  <c r="BE380" i="3"/>
  <c r="BE386" i="3"/>
  <c r="BE393" i="3"/>
  <c r="BE416" i="3"/>
  <c r="BE421" i="3"/>
  <c r="BE433" i="3"/>
  <c r="BE451" i="3"/>
  <c r="BE457" i="3"/>
  <c r="BE463" i="3"/>
  <c r="BE496" i="3"/>
  <c r="BE503" i="3"/>
  <c r="BE536" i="3"/>
  <c r="BE541" i="3"/>
  <c r="BE557" i="3"/>
  <c r="BE568" i="3"/>
  <c r="BE588" i="3"/>
  <c r="BE605" i="3"/>
  <c r="BE619" i="3"/>
  <c r="BE155" i="3"/>
  <c r="BE209" i="3"/>
  <c r="BE213" i="3"/>
  <c r="BE261" i="3"/>
  <c r="BE273" i="3"/>
  <c r="BE309" i="3"/>
  <c r="BE314" i="3"/>
  <c r="BE318" i="3"/>
  <c r="BE322" i="3"/>
  <c r="BE375" i="3"/>
  <c r="BE403" i="3"/>
  <c r="BE407" i="3"/>
  <c r="BE418" i="3"/>
  <c r="BE445" i="3"/>
  <c r="BE454" i="3"/>
  <c r="BE460" i="3"/>
  <c r="BE478" i="3"/>
  <c r="BE510" i="3"/>
  <c r="BE515" i="3"/>
  <c r="BE522" i="3"/>
  <c r="BE552" i="3"/>
  <c r="BE562" i="3"/>
  <c r="BE576" i="3"/>
  <c r="BE598" i="3"/>
  <c r="BE602" i="3"/>
  <c r="BE609" i="3"/>
  <c r="E117" i="2"/>
  <c r="F124" i="2"/>
  <c r="BE130" i="2"/>
  <c r="BE135" i="2"/>
  <c r="BE148" i="2"/>
  <c r="BE151" i="2"/>
  <c r="BE158" i="2"/>
  <c r="BE165" i="2"/>
  <c r="BE191" i="2"/>
  <c r="BE133" i="2"/>
  <c r="BE137" i="2"/>
  <c r="BE139" i="2"/>
  <c r="BE154" i="2"/>
  <c r="BE156" i="2"/>
  <c r="BE160" i="2"/>
  <c r="BE168" i="2"/>
  <c r="BE174" i="2"/>
  <c r="J89" i="2"/>
  <c r="BE171" i="2"/>
  <c r="BE144" i="2"/>
  <c r="BE146" i="2"/>
  <c r="BE141" i="2"/>
  <c r="BE177" i="2"/>
  <c r="BE180" i="2"/>
  <c r="BE183" i="2"/>
  <c r="BE186" i="2"/>
  <c r="BE188" i="2"/>
  <c r="BE193" i="2"/>
  <c r="F36" i="2"/>
  <c r="BC95" i="1"/>
  <c r="F34" i="4"/>
  <c r="BA97" i="1"/>
  <c r="F37" i="4"/>
  <c r="BD97" i="1" s="1"/>
  <c r="F37" i="5"/>
  <c r="BD98" i="1"/>
  <c r="F34" i="6"/>
  <c r="BA99" i="1"/>
  <c r="F37" i="6"/>
  <c r="BD99" i="1"/>
  <c r="F36" i="8"/>
  <c r="BC101" i="1" s="1"/>
  <c r="F36" i="9"/>
  <c r="BC102" i="1"/>
  <c r="F34" i="2"/>
  <c r="BA95" i="1"/>
  <c r="F37" i="3"/>
  <c r="BD96" i="1"/>
  <c r="F36" i="7"/>
  <c r="BC100" i="1" s="1"/>
  <c r="J34" i="9"/>
  <c r="AW102" i="1"/>
  <c r="F34" i="3"/>
  <c r="BA96" i="1" s="1"/>
  <c r="F37" i="7"/>
  <c r="BD100" i="1"/>
  <c r="F34" i="9"/>
  <c r="BA102" i="1" s="1"/>
  <c r="F37" i="2"/>
  <c r="BD95" i="1"/>
  <c r="F35" i="4"/>
  <c r="BB97" i="1"/>
  <c r="F36" i="4"/>
  <c r="BC97" i="1"/>
  <c r="J34" i="5"/>
  <c r="AW98" i="1" s="1"/>
  <c r="F35" i="5"/>
  <c r="BB98" i="1"/>
  <c r="F36" i="6"/>
  <c r="BC99" i="1"/>
  <c r="F35" i="6"/>
  <c r="BB99" i="1"/>
  <c r="F34" i="8"/>
  <c r="BA101" i="1" s="1"/>
  <c r="F37" i="9"/>
  <c r="BD102" i="1"/>
  <c r="F35" i="2"/>
  <c r="BB95" i="1"/>
  <c r="J34" i="4"/>
  <c r="AW97" i="1"/>
  <c r="F34" i="5"/>
  <c r="BA98" i="1" s="1"/>
  <c r="F36" i="5"/>
  <c r="BC98" i="1"/>
  <c r="J34" i="6"/>
  <c r="AW99" i="1"/>
  <c r="F34" i="7"/>
  <c r="BA100" i="1"/>
  <c r="F37" i="8"/>
  <c r="BD101" i="1" s="1"/>
  <c r="F34" i="10"/>
  <c r="BA103" i="1"/>
  <c r="F37" i="10"/>
  <c r="BD103" i="1"/>
  <c r="J34" i="3"/>
  <c r="AW96" i="1"/>
  <c r="F35" i="7"/>
  <c r="BB100" i="1" s="1"/>
  <c r="F35" i="9"/>
  <c r="BB102" i="1"/>
  <c r="F35" i="3"/>
  <c r="BB96" i="1"/>
  <c r="J34" i="7"/>
  <c r="AW100" i="1" s="1"/>
  <c r="J34" i="8"/>
  <c r="AW101" i="1"/>
  <c r="F36" i="10"/>
  <c r="BC103" i="1"/>
  <c r="J34" i="10"/>
  <c r="AW103" i="1"/>
  <c r="J34" i="2"/>
  <c r="AW95" i="1" s="1"/>
  <c r="F36" i="3"/>
  <c r="BC96" i="1" s="1"/>
  <c r="F35" i="8"/>
  <c r="BB101" i="1" s="1"/>
  <c r="F35" i="10"/>
  <c r="BB103" i="1"/>
  <c r="P124" i="4" l="1"/>
  <c r="AU97" i="1" s="1"/>
  <c r="BK181" i="8"/>
  <c r="J181" i="8" s="1"/>
  <c r="J100" i="8" s="1"/>
  <c r="BK124" i="5"/>
  <c r="BK123" i="5" s="1"/>
  <c r="J123" i="5" s="1"/>
  <c r="J30" i="5" s="1"/>
  <c r="BK132" i="4"/>
  <c r="J132" i="4" s="1"/>
  <c r="J99" i="4" s="1"/>
  <c r="BK195" i="9"/>
  <c r="J195" i="9" s="1"/>
  <c r="J103" i="9" s="1"/>
  <c r="R126" i="10"/>
  <c r="R129" i="8"/>
  <c r="T139" i="9"/>
  <c r="T138" i="9" s="1"/>
  <c r="T132" i="4"/>
  <c r="T124" i="4"/>
  <c r="R293" i="3"/>
  <c r="P195" i="9"/>
  <c r="T124" i="5"/>
  <c r="T123" i="5"/>
  <c r="P123" i="7"/>
  <c r="P122" i="7" s="1"/>
  <c r="AU100" i="1" s="1"/>
  <c r="R127" i="6"/>
  <c r="R126" i="6"/>
  <c r="P293" i="3"/>
  <c r="P310" i="9"/>
  <c r="R139" i="9"/>
  <c r="P144" i="3"/>
  <c r="P143" i="3" s="1"/>
  <c r="AU96" i="1" s="1"/>
  <c r="R124" i="5"/>
  <c r="R123" i="5"/>
  <c r="BK144" i="3"/>
  <c r="J144" i="3" s="1"/>
  <c r="J97" i="3" s="1"/>
  <c r="T163" i="2"/>
  <c r="T127" i="2" s="1"/>
  <c r="R132" i="4"/>
  <c r="R124" i="4"/>
  <c r="BK293" i="3"/>
  <c r="J293" i="3"/>
  <c r="J105" i="3" s="1"/>
  <c r="P126" i="10"/>
  <c r="AU103" i="1"/>
  <c r="R123" i="7"/>
  <c r="R122" i="7"/>
  <c r="T293" i="3"/>
  <c r="P178" i="9"/>
  <c r="P127" i="6"/>
  <c r="P126" i="6" s="1"/>
  <c r="AU99" i="1" s="1"/>
  <c r="T144" i="3"/>
  <c r="T143" i="3" s="1"/>
  <c r="T126" i="10"/>
  <c r="P139" i="9"/>
  <c r="P163" i="2"/>
  <c r="P127" i="2"/>
  <c r="AU95" i="1" s="1"/>
  <c r="T127" i="6"/>
  <c r="T126" i="6"/>
  <c r="T123" i="7"/>
  <c r="T122" i="7"/>
  <c r="P124" i="5"/>
  <c r="P123" i="5"/>
  <c r="AU98" i="1"/>
  <c r="R144" i="3"/>
  <c r="R143" i="3"/>
  <c r="R310" i="9"/>
  <c r="BK128" i="2"/>
  <c r="J128" i="2"/>
  <c r="J97" i="2"/>
  <c r="P129" i="8"/>
  <c r="AU101" i="1"/>
  <c r="BK310" i="9"/>
  <c r="J310" i="9"/>
  <c r="J112" i="9"/>
  <c r="R127" i="2"/>
  <c r="BK178" i="9"/>
  <c r="BK138" i="9" s="1"/>
  <c r="J138" i="9" s="1"/>
  <c r="J96" i="9" s="1"/>
  <c r="J178" i="9"/>
  <c r="J100" i="9"/>
  <c r="BK267" i="8"/>
  <c r="J267" i="8" s="1"/>
  <c r="J108" i="8" s="1"/>
  <c r="BK263" i="8"/>
  <c r="J263" i="8" s="1"/>
  <c r="J106" i="8" s="1"/>
  <c r="BK125" i="4"/>
  <c r="BK124" i="4" s="1"/>
  <c r="J124" i="4" s="1"/>
  <c r="J96" i="4" s="1"/>
  <c r="J125" i="4"/>
  <c r="J97" i="4"/>
  <c r="BK247" i="10"/>
  <c r="J247" i="10"/>
  <c r="J105" i="10"/>
  <c r="AG100" i="1"/>
  <c r="J123" i="7"/>
  <c r="J97" i="7" s="1"/>
  <c r="J96" i="7"/>
  <c r="BK126" i="6"/>
  <c r="J126" i="6"/>
  <c r="AG98" i="1"/>
  <c r="J96" i="5"/>
  <c r="J124" i="5"/>
  <c r="J97" i="5"/>
  <c r="J33" i="5"/>
  <c r="AV98" i="1"/>
  <c r="AT98" i="1" s="1"/>
  <c r="AN98" i="1" s="1"/>
  <c r="J33" i="7"/>
  <c r="AV100" i="1" s="1"/>
  <c r="AT100" i="1" s="1"/>
  <c r="AN100" i="1" s="1"/>
  <c r="F33" i="9"/>
  <c r="AZ102" i="1" s="1"/>
  <c r="F33" i="3"/>
  <c r="AZ96" i="1"/>
  <c r="F33" i="2"/>
  <c r="AZ95" i="1" s="1"/>
  <c r="J33" i="8"/>
  <c r="AV101" i="1"/>
  <c r="AT101" i="1" s="1"/>
  <c r="J33" i="10"/>
  <c r="AV103" i="1"/>
  <c r="AT103" i="1"/>
  <c r="F33" i="4"/>
  <c r="AZ97" i="1" s="1"/>
  <c r="J33" i="6"/>
  <c r="AV99" i="1"/>
  <c r="AT99" i="1" s="1"/>
  <c r="BB94" i="1"/>
  <c r="AX94" i="1"/>
  <c r="BD94" i="1"/>
  <c r="W33" i="1"/>
  <c r="J33" i="4"/>
  <c r="AV97" i="1"/>
  <c r="AT97" i="1"/>
  <c r="F33" i="6"/>
  <c r="AZ99" i="1" s="1"/>
  <c r="BA94" i="1"/>
  <c r="W30" i="1"/>
  <c r="BC94" i="1"/>
  <c r="W32" i="1" s="1"/>
  <c r="J33" i="2"/>
  <c r="AV95" i="1"/>
  <c r="AT95" i="1"/>
  <c r="F33" i="8"/>
  <c r="AZ101" i="1" s="1"/>
  <c r="F33" i="10"/>
  <c r="AZ103" i="1"/>
  <c r="J33" i="3"/>
  <c r="AV96" i="1"/>
  <c r="AT96" i="1"/>
  <c r="F33" i="5"/>
  <c r="AZ98" i="1" s="1"/>
  <c r="J30" i="6"/>
  <c r="AG99" i="1"/>
  <c r="F33" i="7"/>
  <c r="AZ100" i="1" s="1"/>
  <c r="J33" i="9"/>
  <c r="AV102" i="1"/>
  <c r="AT102" i="1"/>
  <c r="BK129" i="8" l="1"/>
  <c r="J129" i="8" s="1"/>
  <c r="J96" i="8" s="1"/>
  <c r="R138" i="9"/>
  <c r="P138" i="9"/>
  <c r="AU102" i="1"/>
  <c r="AU94" i="1" s="1"/>
  <c r="BK126" i="10"/>
  <c r="J126" i="10"/>
  <c r="J96" i="10"/>
  <c r="BK127" i="2"/>
  <c r="J127" i="2" s="1"/>
  <c r="J30" i="2" s="1"/>
  <c r="AG95" i="1" s="1"/>
  <c r="BK143" i="3"/>
  <c r="J143" i="3"/>
  <c r="J96" i="3"/>
  <c r="AN99" i="1"/>
  <c r="J39" i="7"/>
  <c r="J96" i="6"/>
  <c r="J39" i="6"/>
  <c r="J39" i="5"/>
  <c r="J30" i="8"/>
  <c r="AG101" i="1"/>
  <c r="AN101" i="1"/>
  <c r="W31" i="1"/>
  <c r="J30" i="9"/>
  <c r="AG102" i="1"/>
  <c r="AN102" i="1"/>
  <c r="AW94" i="1"/>
  <c r="AK30" i="1" s="1"/>
  <c r="AZ94" i="1"/>
  <c r="AV94" i="1"/>
  <c r="AK29" i="1" s="1"/>
  <c r="J30" i="4"/>
  <c r="AG97" i="1"/>
  <c r="AY94" i="1"/>
  <c r="J39" i="2" l="1"/>
  <c r="J96" i="2"/>
  <c r="J39" i="9"/>
  <c r="J39" i="8"/>
  <c r="J39" i="4"/>
  <c r="AN97" i="1"/>
  <c r="AN95" i="1"/>
  <c r="J30" i="3"/>
  <c r="AG96" i="1" s="1"/>
  <c r="AN96" i="1" s="1"/>
  <c r="AT94" i="1"/>
  <c r="J30" i="10"/>
  <c r="AG103" i="1"/>
  <c r="W29" i="1"/>
  <c r="J39" i="10" l="1"/>
  <c r="J39" i="3"/>
  <c r="AN103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<sst xmlns="http://schemas.openxmlformats.org/spreadsheetml/2006/main" count="13841" uniqueCount="2248">
  <si>
    <t>Export Komplet</t>
  </si>
  <si>
    <t/>
  </si>
  <si>
    <t>2.0</t>
  </si>
  <si>
    <t>ZAMOK</t>
  </si>
  <si>
    <t>False</t>
  </si>
  <si>
    <t>{ee990f65-fb5f-47a5-96bb-0d7d0683b927}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</si>
  <si>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</si>
  <si>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</si>
  <si>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</si>
  <si>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</si>
  <si>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</si>
  <si>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</si>
  <si>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</si>
  <si>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</si>
  <si>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BJ03042022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</si>
  <si>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</si>
  <si>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</si>
  <si>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CNC centrum a Svářečská škola v SOU Nové Strašecí</t>
  </si>
  <si>
    <t>KSO:</t>
  </si>
  <si>
    <t>CC-CZ:</t>
  </si>
  <si>
    <t>Místo:</t>
  </si>
  <si>
    <t>Sportovní 1135</t>
  </si>
  <si>
    <t>Datum:</t>
  </si>
  <si>
    <t>Zadavatel:</t>
  </si>
  <si>
    <t>IČ:</t>
  </si>
  <si>
    <t>SOU,  Sportovní 1135, 27180 Nové Strašecí</t>
  </si>
  <si>
    <t>DIČ:</t>
  </si>
  <si>
    <t>Uchazeč:</t>
  </si>
  <si>
    <t>Vyplň údaj</t>
  </si>
  <si>
    <t>Projektant:</t>
  </si>
  <si>
    <t>09098569</t>
  </si>
  <si>
    <t>Studio PHX s.r.o.Ondříčkova 384/33, Praha 3 Žižkov</t>
  </si>
  <si>
    <t>True</t>
  </si>
  <si>
    <t>Zpracovatel:</t>
  </si>
  <si>
    <t>66406293</t>
  </si>
  <si>
    <t>Ing. Jan Brožek</t>
  </si>
  <si>
    <t>Poznámka:</t>
  </si>
  <si>
    <t xml:space="preserve">Rozpočet zahrnuje profese Elektro, ZTI , ÚT, VZT podle podkladů , předaných projektanty uvedených profesí.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</si>
  <si>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</si>
  <si>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</si>
  <si>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</si>
  <si>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</si>
  <si>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</si>
  <si>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</si>
  <si>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</si>
  <si>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</si>
  <si>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</si>
  <si>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</si>
  <si>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</si>
  <si>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</si>
  <si>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</si>
  <si>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</si>
  <si>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</si>
  <si>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</si>
  <si>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</si>
  <si>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</si>
  <si>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</si>
  <si>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</si>
  <si>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</si>
  <si>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</si>
  <si>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</si>
  <si>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</si>
  <si>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</si>
  <si>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</si>
  <si>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</si>
  <si>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</si>
  <si>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</si>
  <si>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</si>
  <si>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</si>
  <si>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</si>
  <si>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</si>
  <si>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</si>
  <si>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</si>
  <si>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</si>
  <si>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</si>
  <si>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</si>
  <si>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</si>
  <si>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</si>
  <si>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</si>
  <si>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</si>
  <si>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</si>
  <si>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</si>
  <si>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</si>
  <si>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</si>
  <si>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</si>
  <si>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</si>
  <si>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</si>
  <si>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{1802f6ef-15e3-429e-bf38-4ad197c5b129}</t>
  </si>
  <si>
    <t>2</t>
  </si>
  <si>
    <t>02</t>
  </si>
  <si>
    <t>Stavební úpravy</t>
  </si>
  <si>
    <t>{c0f8beba-f68e-4481-bdbe-5c112f8c84bd}</t>
  </si>
  <si>
    <t>03</t>
  </si>
  <si>
    <t xml:space="preserve"> VRN</t>
  </si>
  <si>
    <t>{4c11553e-de83-4f0f-9d83-22ef4ff397ba}</t>
  </si>
  <si>
    <t>04</t>
  </si>
  <si>
    <t>{80e53121-cc9d-422c-a074-47449d4e21fd}</t>
  </si>
  <si>
    <t>05a</t>
  </si>
  <si>
    <t>Silnoproudé instalace</t>
  </si>
  <si>
    <t>{369de9ef-3ed0-45e0-aef5-0f5e0080af5f}</t>
  </si>
  <si>
    <t>05b</t>
  </si>
  <si>
    <t>Slaboproudé instalace</t>
  </si>
  <si>
    <t>{d3ba1827-cbe0-4259-bb64-acce62f910bc}</t>
  </si>
  <si>
    <t>06</t>
  </si>
  <si>
    <t>Vytápění</t>
  </si>
  <si>
    <t>{77f76367-240c-4ede-8fe2-fdc183533c88}</t>
  </si>
  <si>
    <t>07</t>
  </si>
  <si>
    <t xml:space="preserve"> ZTI</t>
  </si>
  <si>
    <t>{876eb532-6f1c-4221-8cff-e4a9a781c40b}</t>
  </si>
  <si>
    <t>08</t>
  </si>
  <si>
    <t xml:space="preserve"> VZT</t>
  </si>
  <si>
    <t>{9fed5d93-e268-4846-b6d3-814e7725b391}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</si>
  <si>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</si>
  <si>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</si>
  <si>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</si>
  <si>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</si>
  <si>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</si>
  <si>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</si>
  <si>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</si>
  <si>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</si>
  <si>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</si>
  <si>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</si>
  <si>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</si>
  <si>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</si>
  <si>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</si>
  <si>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</si>
  <si>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</si>
  <si>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</si>
  <si>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763 - Konstrukce suché výstavby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</si>
  <si>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</si>
  <si>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</si>
  <si>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</si>
  <si>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</si>
  <si>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</si>
  <si>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</si>
  <si>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</si>
  <si>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</si>
  <si>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</si>
  <si>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</si>
  <si>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</si>
  <si>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</si>
  <si>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</si>
  <si>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</si>
  <si>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</si>
  <si>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</si>
  <si>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</si>
  <si>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</si>
  <si>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</si>
  <si>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</si>
  <si>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</si>
  <si>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zdiva z betonu prostého neprokládaného v odkopávkách nebo prokopávkách strojně</t>
  </si>
  <si>
    <t>m3</t>
  </si>
  <si>
    <t>CS ÚRS 2020 02</t>
  </si>
  <si>
    <t>4</t>
  </si>
  <si>
    <t>-344075571</t>
  </si>
  <si>
    <t>PP</t>
  </si>
  <si>
    <t>Bourání konstrukcí v odkopávkách a prokopávkách strojně s přemístěním suti na hromady na vzdálenost do 20 m nebo s naložením na dopravní prostředek z betonu prostého neprokládaného</t>
  </si>
  <si>
    <t>9</t>
  </si>
  <si>
    <t>Ostatní konstrukce a práce, bourání</t>
  </si>
  <si>
    <t>18</t>
  </si>
  <si>
    <t>943111111</t>
  </si>
  <si>
    <t>Montáž lešení prostorového trubkového lehkého bez podlah zatížení do 200 kg/m2 v do 10 m</t>
  </si>
  <si>
    <t>CS ÚRS 2023 02</t>
  </si>
  <si>
    <t>1496087758</t>
  </si>
  <si>
    <t>Lešení prostorové trubkové lehké pracovní bez podlah s provozním zatížením tř. 3 do 200 kg/m2 výšky do 10 m montáž</t>
  </si>
  <si>
    <t>961044111</t>
  </si>
  <si>
    <t>Bourání základů z betonu prostého</t>
  </si>
  <si>
    <t>-1481571791</t>
  </si>
  <si>
    <t>Bourání základů z betonu  prostého</t>
  </si>
  <si>
    <t>962032241</t>
  </si>
  <si>
    <t>Bourání zdiva z cihel pálených nebo vápenopískových na MC přes 1 m3</t>
  </si>
  <si>
    <t>-429503552</t>
  </si>
  <si>
    <t>Bourání zdiva nadzákladového z cihel nebo tvárnic  z cihel pálených nebo vápenopískových, na maltu cementovou, objemu přes 1 m3</t>
  </si>
  <si>
    <t>10</t>
  </si>
  <si>
    <t>962032314</t>
  </si>
  <si>
    <t>Bourání pilířů cihelných z dutých nebo plných cihel pálených i nepálených na jakoukoli maltu</t>
  </si>
  <si>
    <t>-1015780504</t>
  </si>
  <si>
    <t>Bourání zdiva nadzákladového z cihel nebo tvárnic  pilířů cihelných průřezu do 0,36 m2</t>
  </si>
  <si>
    <t>23</t>
  </si>
  <si>
    <t>962081141</t>
  </si>
  <si>
    <t>Bourání příček ze skleněných tvárnic tl do 150 mm</t>
  </si>
  <si>
    <t>m2</t>
  </si>
  <si>
    <t>-1534171623</t>
  </si>
  <si>
    <t>Bourání zdiva příček nebo vybourání otvorů ze skleněných tvárnic, tl. do 150 mm</t>
  </si>
  <si>
    <t>P</t>
  </si>
  <si>
    <t>Poznámka k položce:_x000D_
MS02  Demontáž luxfer</t>
  </si>
  <si>
    <t>28</t>
  </si>
  <si>
    <t>963013530</t>
  </si>
  <si>
    <t>Bourání stropů s keramickou výplní</t>
  </si>
  <si>
    <t>-1181634260</t>
  </si>
  <si>
    <t>Bourání stropů s keramickou výplní včetně vybourání nosníků a jejich odklizení jakékoliv tloušťky</t>
  </si>
  <si>
    <t>3</t>
  </si>
  <si>
    <t>965081323</t>
  </si>
  <si>
    <t>Bourání podlah z dlaždic betonových, teracových nebo čedičových tl do 25 mm plochy přes 1 m2</t>
  </si>
  <si>
    <t>2102501336</t>
  </si>
  <si>
    <t>Bourání podlah z dlaždic bez podkladního lože nebo mazaniny, s jakoukoliv výplní spár betonových, teracových nebo čedičových tl. do 25 mm, plochy přes 1 m2</t>
  </si>
  <si>
    <t>29</t>
  </si>
  <si>
    <t>965081523</t>
  </si>
  <si>
    <t>Bourání podlah  tl přes 10 mm plochy přes 1 m2</t>
  </si>
  <si>
    <t>636364480</t>
  </si>
  <si>
    <t>Poznámka k položce:_x000D_
DF1 odstranění stávajících podlah z betonových panelů</t>
  </si>
  <si>
    <t>6</t>
  </si>
  <si>
    <t>968062377</t>
  </si>
  <si>
    <t>Vybourání dřevěných rámů oken zdvojených včetně křídel pl přes 4 m2</t>
  </si>
  <si>
    <t>-294001228</t>
  </si>
  <si>
    <t>Vybourání dřevěných rámů oken s křídly, dveřních zárubní, vrat, stěn, ostění nebo obkladů  rámů oken s křídly zdvojených, plochy přes 4 m2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</si>
  <si>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</si>
  <si>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</si>
  <si>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</si>
  <si>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</si>
  <si>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</si>
  <si>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</si>
  <si>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-214294523</t>
  </si>
  <si>
    <t>Vnitrostaveništní doprava suti a vybouraných hmot  vodorovně do 50 m svisle s použitím mechanizace pro budovy a haly výšky do 6 m</t>
  </si>
  <si>
    <t>14</t>
  </si>
  <si>
    <t>997013501</t>
  </si>
  <si>
    <t>Odvoz suti a vybouraných hmot na skládku nebo meziskládku do 1 km se složením</t>
  </si>
  <si>
    <t>801907761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</si>
  <si>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</si>
  <si>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</si>
  <si>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</si>
  <si>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1423619475</t>
  </si>
  <si>
    <t>Odvoz suti a vybouraných hmot na skládku nebo meziskládku  se složením, na vzdálenost Příplatek k ceně za každý další i započatý 1 km přes 1 km</t>
  </si>
  <si>
    <t>16</t>
  </si>
  <si>
    <t>997013609</t>
  </si>
  <si>
    <t>Poplatek za uložení na skládce (skládkovné) stavebního odpadu ze směsí nebo oddělených frakcí betonu, cihel a keramických výrobků kód odpadu 17 01 07</t>
  </si>
  <si>
    <t>393757673</t>
  </si>
  <si>
    <t>Poplatek za uložení stavebního odpadu na skládce (skládkovné) ze směsí nebo oddělených frakcí betonu, cihel a keramických výrobků zatříděného do Katalogu odpadů pod kódem 17 01 07</t>
  </si>
  <si>
    <t>Poznámka k položce:_x000D_
RYNHOLEC</t>
  </si>
  <si>
    <t>PSV</t>
  </si>
  <si>
    <t>Práce a dodávky PSV</t>
  </si>
  <si>
    <t>711</t>
  </si>
  <si>
    <t>Izolace proti vodě, vlhkosti a plynům</t>
  </si>
  <si>
    <t>5</t>
  </si>
  <si>
    <t>711131811</t>
  </si>
  <si>
    <t>Odstranění izolace proti zemní vlhkosti vodorovné</t>
  </si>
  <si>
    <t>-1975708837</t>
  </si>
  <si>
    <t>Odstranění izolace proti zemní vlhkosti  na ploše vodorovné V</t>
  </si>
  <si>
    <t>721</t>
  </si>
  <si>
    <t>Zdravotechnika - vnitřní kanalizace</t>
  </si>
  <si>
    <t>19</t>
  </si>
  <si>
    <t>721171808</t>
  </si>
  <si>
    <t>Demontáž potrubí z PVC D přes 75 do 114</t>
  </si>
  <si>
    <t>m</t>
  </si>
  <si>
    <t>1120746676</t>
  </si>
  <si>
    <t>Demontáž potrubí z novodurových trub odpadních nebo připojovacích přes 75 do D 114</t>
  </si>
  <si>
    <t>722</t>
  </si>
  <si>
    <t>Zdravotechnika - vnitřní vodovod</t>
  </si>
  <si>
    <t>20</t>
  </si>
  <si>
    <t>722130801</t>
  </si>
  <si>
    <t>Demontáž potrubí ocelové pozinkované závitové DN do 25</t>
  </si>
  <si>
    <t>839531180</t>
  </si>
  <si>
    <t>Demontáž potrubí z ocelových trubek pozinkovaných závitových do DN 25</t>
  </si>
  <si>
    <t>763</t>
  </si>
  <si>
    <t>Konstrukce suché výstavby</t>
  </si>
  <si>
    <t>11</t>
  </si>
  <si>
    <t>763135802</t>
  </si>
  <si>
    <t>Demontáž podhledu sádrokartonového z desek děrovaných se spárami tmelenými</t>
  </si>
  <si>
    <t>-1945874681</t>
  </si>
  <si>
    <t>Demontáž podhledu sádrokartonového  z desek děrovaných se spárami tmelenými</t>
  </si>
  <si>
    <t>764</t>
  </si>
  <si>
    <t>Konstrukce klempířské</t>
  </si>
  <si>
    <t>17</t>
  </si>
  <si>
    <t>764001841</t>
  </si>
  <si>
    <t>Demontáž krytiny ze šablon do suti</t>
  </si>
  <si>
    <t>1502102440</t>
  </si>
  <si>
    <t>Demontáž klempířských konstrukcí krytiny ze šablon do suti</t>
  </si>
  <si>
    <t xml:space="preserve">Poznámka k položce:_x000D_
Demontáž střešní krytiny - vlnitého plechu </t>
  </si>
  <si>
    <t>30</t>
  </si>
  <si>
    <t>-473110428</t>
  </si>
  <si>
    <t>Poznámka k položce:_x000D_
Demontáž stávajících trapézových plechů střešního pláště</t>
  </si>
  <si>
    <t>22</t>
  </si>
  <si>
    <t>764003801</t>
  </si>
  <si>
    <t>Demontáž lemování trub, konzol, držáků, ventilačních nástavců a jiných kusových prvků do suti</t>
  </si>
  <si>
    <t>kus</t>
  </si>
  <si>
    <t>235382063</t>
  </si>
  <si>
    <t>Demontáž klempířských konstrukcí lemování trub, konzol, držáků, ventilačních nástavců a ostatních kusových prvků do suti</t>
  </si>
  <si>
    <t>Poznámka k položce:_x000D_
DM2  odstranění ventilační mřížky 900x900</t>
  </si>
  <si>
    <t>31</t>
  </si>
  <si>
    <t>764004801</t>
  </si>
  <si>
    <t>Demontáž podokapního žlabu do suti</t>
  </si>
  <si>
    <t>-929360408</t>
  </si>
  <si>
    <t>Demontáž klempířských konstrukcí žlabu podokapního do suti</t>
  </si>
  <si>
    <t>32</t>
  </si>
  <si>
    <t>764004861</t>
  </si>
  <si>
    <t>Demontáž svodu do suti</t>
  </si>
  <si>
    <t>-1940583561</t>
  </si>
  <si>
    <t>Demontáž klempířských konstrukcí svodu do suti</t>
  </si>
  <si>
    <t>767</t>
  </si>
  <si>
    <t>Konstrukce zámečnické</t>
  </si>
  <si>
    <t>12</t>
  </si>
  <si>
    <t>767132812</t>
  </si>
  <si>
    <t>Demontáž příček svařovaných do suti</t>
  </si>
  <si>
    <t>-1793494781</t>
  </si>
  <si>
    <t>Demontáž stěn a příček z plechů svařovaných do suti</t>
  </si>
  <si>
    <t>8</t>
  </si>
  <si>
    <t>767651845</t>
  </si>
  <si>
    <t>Demontáž vrat garážových skládacích plochy do 32 m2</t>
  </si>
  <si>
    <t>894102547</t>
  </si>
  <si>
    <t>Demontáž garážových a průmyslových vrat skládacích, plochy přes 20 do 32 m2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</si>
  <si>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</si>
  <si>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</si>
  <si>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</si>
  <si>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</si>
  <si>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</si>
  <si>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</si>
  <si>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</si>
  <si>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</si>
  <si>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</si>
  <si>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</si>
  <si>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vytápění - kotelny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</si>
  <si>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</si>
  <si>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</si>
  <si>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</si>
  <si>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</si>
  <si>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</si>
  <si>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</si>
  <si>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</si>
  <si>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</si>
  <si>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</si>
  <si>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195</t>
  </si>
  <si>
    <t>122253503</t>
  </si>
  <si>
    <t>Odkopávky a prokopávky zapažené v hornině třídy těžitelnosti I skupiny 3 objem do 100 m3 strojně v omezeném prostoru</t>
  </si>
  <si>
    <t>703291990</t>
  </si>
  <si>
    <t>Odkopávky a prokopávky zapažené strojně v omezeném prostoru v hornině třídy těžitelnosti I skupiny 3 přes 50 do 100 m3</t>
  </si>
  <si>
    <t xml:space="preserve">Poznámka k položce:_x000D_
odkopání základů pro nové izolace </t>
  </si>
  <si>
    <t>132251104</t>
  </si>
  <si>
    <t>Hloubení rýh nezapažených  š do 800 mm v hornině třídy těžitelnosti I, skupiny 3 objem přes 100 m3 strojně</t>
  </si>
  <si>
    <t>-88233024</t>
  </si>
  <si>
    <t>Hloubení nezapažených rýh šířky do 800 mm strojně s urovnáním dna do předepsaného profilu a spádu v hornině třídy těžitelnosti I skupiny 3 přes 100 m3</t>
  </si>
  <si>
    <t>7</t>
  </si>
  <si>
    <t>162651112</t>
  </si>
  <si>
    <t>Vodorovné přemístění do 5000 m výkopku/sypaniny z horniny třídy těžitelnosti I, skupiny 1 až 3</t>
  </si>
  <si>
    <t>-1361864241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</si>
  <si>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</si>
  <si>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171201221</t>
  </si>
  <si>
    <t>Poplatek za uložení na skládce (skládkovné) zeminy a kamení kód odpadu 17 05 04</t>
  </si>
  <si>
    <t>1524358307</t>
  </si>
  <si>
    <t>Poplatek za uložení stavebního odpadu na skládce (skládkovné) zeminy a kamení zatříděného do Katalogu odpadů pod kódem 17 05 04</t>
  </si>
  <si>
    <t>171251201</t>
  </si>
  <si>
    <t>Uložení sypaniny na skládky nebo meziskládky</t>
  </si>
  <si>
    <t>651334501</t>
  </si>
  <si>
    <t>Uložení sypaniny na skládky nebo meziskládky bez hutnění s upravením uložené sypaniny do předepsaného tvaru</t>
  </si>
  <si>
    <t>196</t>
  </si>
  <si>
    <t>990731580</t>
  </si>
  <si>
    <t>174151101</t>
  </si>
  <si>
    <t>Zásyp jam, šachet rýh nebo kolem objektů sypaninou se zhutněním</t>
  </si>
  <si>
    <t>154191663</t>
  </si>
  <si>
    <t>Zásyp sypaninou z jakékoliv horniny strojně s uložením výkopku ve vrstvách se zhutněním jam, šachet, rýh nebo kolem objektů v těchto vykopávkách</t>
  </si>
  <si>
    <t>181951114</t>
  </si>
  <si>
    <t>Úprava pláně v hornině třídy těžitelnosti II, skupiny 4 a 5 se zhutněním strojně</t>
  </si>
  <si>
    <t>-122046276</t>
  </si>
  <si>
    <t>Úprava pláně vyrovnáním výškových rozdílů strojně v hornině třídy těžitelnosti II, skupiny 4 a 5 se zhutněním</t>
  </si>
  <si>
    <t>Zakládání</t>
  </si>
  <si>
    <t>199</t>
  </si>
  <si>
    <t>212750101</t>
  </si>
  <si>
    <t>Trativod z drenážních trubek PVC-U SN 4 perforace 360° včetně lože otevřený výkop DN 100 pro budovy plocha pro vtékání vody min. 80 cm2/m</t>
  </si>
  <si>
    <t>630999541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</si>
  <si>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</si>
  <si>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186</t>
  </si>
  <si>
    <t>273361116</t>
  </si>
  <si>
    <t>Výztuž základových desek z betonářské oceli 10 505</t>
  </si>
  <si>
    <t>-1451139959</t>
  </si>
  <si>
    <t>Výztuž základových konstrukcí desek z betonářské oceli 10 505 (R) nebo BSt 500</t>
  </si>
  <si>
    <t>Poznámka k položce:_x000D_
VÁZANÁ VÝZTUŽ DESKY D2</t>
  </si>
  <si>
    <t>273362021</t>
  </si>
  <si>
    <t>Výztuž základových desek svařovanými sítěmi Kari</t>
  </si>
  <si>
    <t>290815253</t>
  </si>
  <si>
    <t>Výztuž základů desek ze svařovaných sítí z drátů typu KARI</t>
  </si>
  <si>
    <t>188</t>
  </si>
  <si>
    <t>631311115</t>
  </si>
  <si>
    <t>Mazanina tl přes 50 do 80 mm z betonu prostého bez zvýšených nároků na prostředí tř. C 20/25</t>
  </si>
  <si>
    <t>543825070</t>
  </si>
  <si>
    <t>Mazanina z betonu prostého bez zvýšených nároků na prostředí tl. přes 50 do 80 mm tř. C 20/25</t>
  </si>
  <si>
    <t>274313711</t>
  </si>
  <si>
    <t>Základové pásy z betonu tř. C 20/25</t>
  </si>
  <si>
    <t>-1168006311</t>
  </si>
  <si>
    <t>Základy z betonu prostého pasy betonu kamenem neprokládaného tř. C 20/25</t>
  </si>
  <si>
    <t>274351121</t>
  </si>
  <si>
    <t>Zřízení bednění základových pasů rovného</t>
  </si>
  <si>
    <t>1884861236</t>
  </si>
  <si>
    <t>Bednění základů pasů rovné zřízení</t>
  </si>
  <si>
    <t>274351122</t>
  </si>
  <si>
    <t>Odstranění bednění základových pasů rovného</t>
  </si>
  <si>
    <t>930296885</t>
  </si>
  <si>
    <t>Bednění základů pasů rovné odstranění</t>
  </si>
  <si>
    <t>182</t>
  </si>
  <si>
    <t>279113144</t>
  </si>
  <si>
    <t>Základová zeď tl přes 250 do 300 mm z tvárnic ztraceného bednění včetně výplně z betonu tř. C 20/25</t>
  </si>
  <si>
    <t>1831180039</t>
  </si>
  <si>
    <t>Základové zdi z tvárnic ztraceného bednění včetně výplně z betonu bez zvláštních nároků na vliv prostředí třídy C 20/25, tloušťky zdiva přes 250 do 300 mm</t>
  </si>
  <si>
    <t>Svislé a kompletní konstrukce</t>
  </si>
  <si>
    <t>212</t>
  </si>
  <si>
    <t>311234001</t>
  </si>
  <si>
    <t xml:space="preserve">Zdivo jednovrstvé  napojení stávajících stěn </t>
  </si>
  <si>
    <t>1567251336</t>
  </si>
  <si>
    <t>Poznámka k položce:_x000D_
Napojení stávajících stěn na nové zdivo</t>
  </si>
  <si>
    <t>311236101.WNR</t>
  </si>
  <si>
    <t>Zdivo jednovrstvé zvukově izolační z cihel  19 AKU P15 na maltu M10 tloušťky 190 mm</t>
  </si>
  <si>
    <t>-1178578334</t>
  </si>
  <si>
    <t>26</t>
  </si>
  <si>
    <t>311236151.HLZ</t>
  </si>
  <si>
    <t>Zdivo jednovrstvé zvukově izolační z cihel  AKU 30/33,3 P20 na maltu M10 tloušťky 300 mm</t>
  </si>
  <si>
    <t>-955772802</t>
  </si>
  <si>
    <t>36</t>
  </si>
  <si>
    <t>317168032.HLZ</t>
  </si>
  <si>
    <t>Překlad plochý  17,5 dl 1250 mm</t>
  </si>
  <si>
    <t>1643986717</t>
  </si>
  <si>
    <t>317168051.HLZ</t>
  </si>
  <si>
    <t>Překlad vysoký  23,8 dl 1000 mm</t>
  </si>
  <si>
    <t>-604294245</t>
  </si>
  <si>
    <t>Překlad vysoký 23,8 dl 1000 mm</t>
  </si>
  <si>
    <t>33</t>
  </si>
  <si>
    <t>317168052.HLZ</t>
  </si>
  <si>
    <t>Překlad vysoký 23,8 dl 1250 mm</t>
  </si>
  <si>
    <t>1566604574</t>
  </si>
  <si>
    <t>Překlad vysoký  23,8 dl 1250 mm</t>
  </si>
  <si>
    <t>34</t>
  </si>
  <si>
    <t>317168053.HLZ</t>
  </si>
  <si>
    <t>Překlad vysoký  23,8 dl 1500 mm</t>
  </si>
  <si>
    <t>-253518523</t>
  </si>
  <si>
    <t>317168054.HLZ</t>
  </si>
  <si>
    <t>Překlad vysoký  23,8 dl 1750 mm</t>
  </si>
  <si>
    <t>395166472</t>
  </si>
  <si>
    <t>317168057.HLZ</t>
  </si>
  <si>
    <t>Překlad vysoký  23,8 dl 2500 mm</t>
  </si>
  <si>
    <t>1711465741</t>
  </si>
  <si>
    <t>317168061.HLZ</t>
  </si>
  <si>
    <t>Překlad vysoký 23,8 dl 3500 mm</t>
  </si>
  <si>
    <t>-1472081570</t>
  </si>
  <si>
    <t>35</t>
  </si>
  <si>
    <t>317168333.WNR</t>
  </si>
  <si>
    <t>Překlad složený roletový  KP Vario UNI tl zdi 440 mm dl 1750 mm</t>
  </si>
  <si>
    <t>-698480351</t>
  </si>
  <si>
    <t>157</t>
  </si>
  <si>
    <t>317998111</t>
  </si>
  <si>
    <t>Tepelná izolace mezi překlady v 24 cm z EPS tl přes 30 do 50 mm</t>
  </si>
  <si>
    <t>1588031783</t>
  </si>
  <si>
    <t>Izolace tepelná mezi překlady z pěnového polystyrenu výšky 24 cm, tloušťky přes 30 do 50 mm</t>
  </si>
  <si>
    <t>156</t>
  </si>
  <si>
    <t>317998114</t>
  </si>
  <si>
    <t>Tepelná izolace mezi překlady v 24 cm z EPS tl 90 mm</t>
  </si>
  <si>
    <t>2027484903</t>
  </si>
  <si>
    <t>Izolace tepelná mezi překlady z pěnového polystyrenu výšky 24 cm, tloušťky 90 mm</t>
  </si>
  <si>
    <t>179</t>
  </si>
  <si>
    <t>331273011</t>
  </si>
  <si>
    <t>Pilíř z tvárnic betonových rozměru do 300x300 mm</t>
  </si>
  <si>
    <t>-79462817</t>
  </si>
  <si>
    <t>Pilíř z betonových tvárnic včetně zmonolitnění betonovou směsí bez výztuže, rozměru do 300x300 mm</t>
  </si>
  <si>
    <t>180</t>
  </si>
  <si>
    <t>331361321</t>
  </si>
  <si>
    <t>Výztuž sloupů hranatých betonářskou ocelí 11 375</t>
  </si>
  <si>
    <t>1610338612</t>
  </si>
  <si>
    <t>Výztuž sloupů, pilířů, rámových stojek, táhel nebo vzpěr hranatých svislých nebo šikmých (odkloněných) z betonářské oceli 11 375 (EZ)</t>
  </si>
  <si>
    <t>181</t>
  </si>
  <si>
    <t>331361821</t>
  </si>
  <si>
    <t>Výztuž sloupů hranatých betonářskou ocelí 10 505</t>
  </si>
  <si>
    <t>1054977929</t>
  </si>
  <si>
    <t>Výztuž sloupů, pilířů, rámových stojek, táhel nebo vzpěr hranatých svislých nebo šikmých (odkloněných) z betonářské oceli 10 505 (R) nebo BSt 500</t>
  </si>
  <si>
    <t>27</t>
  </si>
  <si>
    <t>342244301.HLZ</t>
  </si>
  <si>
    <t>Příčka zvukově izolační z cihel  11,5 AKU P15 na maltu M10 tloušťky 115 mm</t>
  </si>
  <si>
    <t>-1540641507</t>
  </si>
  <si>
    <t>Vodorovné konstrukce</t>
  </si>
  <si>
    <t>119</t>
  </si>
  <si>
    <t>411354209</t>
  </si>
  <si>
    <t>Bednění stropů ztracené z hraněných trapézových vln v 40 mm plech lesklý tl 1,0 mm</t>
  </si>
  <si>
    <t>1469214486</t>
  </si>
  <si>
    <t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</si>
  <si>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112</t>
  </si>
  <si>
    <t>417321414</t>
  </si>
  <si>
    <t>Ztužující pásy a věnce ze ŽB tř. C 20/25</t>
  </si>
  <si>
    <t>1900030533</t>
  </si>
  <si>
    <t>Ztužující pásy a věnce z betonu železového (bez výztuže)  tř. C 20/25</t>
  </si>
  <si>
    <t>113</t>
  </si>
  <si>
    <t>417351115</t>
  </si>
  <si>
    <t>Zřízení bednění ztužujících věnců</t>
  </si>
  <si>
    <t>395074933</t>
  </si>
  <si>
    <t>Bednění bočnic ztužujících pásů a věnců včetně vzpěr  zřízení</t>
  </si>
  <si>
    <t>115</t>
  </si>
  <si>
    <t>417351116</t>
  </si>
  <si>
    <t>Odstranění bednění ztužujících věnců</t>
  </si>
  <si>
    <t>-138305732</t>
  </si>
  <si>
    <t>Bednění bočnic ztužujících pásů a věnců včetně vzpěr  odstranění</t>
  </si>
  <si>
    <t>114</t>
  </si>
  <si>
    <t>417361821</t>
  </si>
  <si>
    <t>Výztuž ztužujících pásů a věnců betonářskou ocelí 10 505</t>
  </si>
  <si>
    <t>1303126854</t>
  </si>
  <si>
    <t>Výztuž ztužujících pásů a věnců  z betonářské oceli 10 505 (R) nebo BSt 500</t>
  </si>
  <si>
    <t>Úpravy povrchů, podlahy a osazování výplní</t>
  </si>
  <si>
    <t>86</t>
  </si>
  <si>
    <t>612131300</t>
  </si>
  <si>
    <t>Vápenný postřik vnitřních stěn nanášený strojně</t>
  </si>
  <si>
    <t>-360189415</t>
  </si>
  <si>
    <t>Podkladní a spojovací vrstva vnitřních omítaných ploch  vápenný postřik nanášený strojně celoplošně stěn</t>
  </si>
  <si>
    <t>85</t>
  </si>
  <si>
    <t>612311141</t>
  </si>
  <si>
    <t>Vápenná omítka štuková dvouvrstvá vnitřních stěn nanášená ručně</t>
  </si>
  <si>
    <t>839690929</t>
  </si>
  <si>
    <t>Omítka vápenná vnitřních ploch  nanášená ručně dvouvrstvá štuková, tloušťky jádrové omítky do 10 mm a tloušťky štuku do 3 mm svislých konstrukcí stěn</t>
  </si>
  <si>
    <t>155</t>
  </si>
  <si>
    <t>612321121</t>
  </si>
  <si>
    <t>Vápenocementová omítka hladká jednovrstvá vnitřních stěn nanášená ručně</t>
  </si>
  <si>
    <t>2025213357</t>
  </si>
  <si>
    <t>Omítka vápenocementová vnitřních ploch nanášená ručně jednovrstvá, tloušťky do 10 mm hladká svislých konstrukcí stěn</t>
  </si>
  <si>
    <t>55</t>
  </si>
  <si>
    <t>622131121</t>
  </si>
  <si>
    <t>Penetrační disperzní nátěr vnějších stěn nanášený ručně</t>
  </si>
  <si>
    <t>721941611</t>
  </si>
  <si>
    <t>Podkladní a spojovací vrstva vnějších omítaných ploch  penetrace akrylát-silikonová nanášená ručně stěn</t>
  </si>
  <si>
    <t>206</t>
  </si>
  <si>
    <t>622142001</t>
  </si>
  <si>
    <t>Potažení vnějších stěn sklovláknitým pletivem vtlačeným do tenkovrstvé hmoty</t>
  </si>
  <si>
    <t>-156633625</t>
  </si>
  <si>
    <t>Potažení vnějších ploch pletivem v ploše nebo pruzích, na plném podkladu sklovláknitým vtlačením do tmelu stěn</t>
  </si>
  <si>
    <t>197</t>
  </si>
  <si>
    <t>622143004</t>
  </si>
  <si>
    <t>Montáž omítkových samolepících začišťovacích profilů pro spojení s okenním rámem</t>
  </si>
  <si>
    <t>1884131868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</si>
  <si>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</si>
  <si>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198</t>
  </si>
  <si>
    <t>M</t>
  </si>
  <si>
    <t>59051476</t>
  </si>
  <si>
    <t>profil začišťovací PVC 9mm s výztužnou tkaninou pro ostění ETICS</t>
  </si>
  <si>
    <t>-1912613895</t>
  </si>
  <si>
    <t>49</t>
  </si>
  <si>
    <t>622211021</t>
  </si>
  <si>
    <t>Montáž kontaktního zateplení vnějších stěn lepením a mechanickým kotvením polystyrénových desek tl do 120 mm</t>
  </si>
  <si>
    <t>-1848347973</t>
  </si>
  <si>
    <t>Montáž kontaktního zateplení lepením a mechanickým kotvením z polystyrenových desek nebo z kombinovaných desek na vnější stěny, tloušťky desek přes 80 do 120 mm</t>
  </si>
  <si>
    <t>50</t>
  </si>
  <si>
    <t>BCL.0001143.URS</t>
  </si>
  <si>
    <t>deska z extrudovaného polystyrénu  XPS 300 G 100mm</t>
  </si>
  <si>
    <t>-12640957</t>
  </si>
  <si>
    <t>deska z extrudovaného polystyrénu L XPS 300 G 100mm</t>
  </si>
  <si>
    <t>140</t>
  </si>
  <si>
    <t>622221023</t>
  </si>
  <si>
    <t>Montáž kontaktního zateplení vnějších stěn lepením a mechanickým kotvením desek z minerální vlny s podélnou orientací do dřeva přes 80 do 120 mm</t>
  </si>
  <si>
    <t>-1706810055</t>
  </si>
  <si>
    <t>Montáž kontaktního zateplení lepením a mechanickým kotvením z desek z minerální vlny s podélnou orientací vláken nebo kombinovaných na vnější stěny, na podklad dřevěný nebo kovový, tloušťky desek přes 80 do 120 mm</t>
  </si>
  <si>
    <t xml:space="preserve">Poznámka k položce:_x000D_
ocelové nosníky </t>
  </si>
  <si>
    <t>141</t>
  </si>
  <si>
    <t>63152263</t>
  </si>
  <si>
    <t>deska tepelně izolační minerální kontaktních fasád podélné vlákno λ=0,034 tl 100mm</t>
  </si>
  <si>
    <t>-405853311</t>
  </si>
  <si>
    <t>Poznámka k položce:_x000D_
ocelové nosníky</t>
  </si>
  <si>
    <t>47</t>
  </si>
  <si>
    <t>622221031</t>
  </si>
  <si>
    <t>Montáž kontaktního zateplení vnějších stěn lepením a mechanickým kotvením desek z minerální vlny s podélnou orientací vláken tl do 160 mm</t>
  </si>
  <si>
    <t>1774509680</t>
  </si>
  <si>
    <t>Montáž kontaktního zateplení lepením a mechanickým kotvením z desek z minerální vlny s podélnou orientací vláken na vnější stěny, tloušťky desek přes 120 do 160 mm</t>
  </si>
  <si>
    <t>48</t>
  </si>
  <si>
    <t>ISV.8592248022514</t>
  </si>
  <si>
    <t>Izolace TF PROFI 140mm, λD = 0,036 (W·m-1·K-1),1000x600x140mm(pro izolaci ostění), pevnost v tahu TR 10kPa, fasádní minerální izolace s podélným vláknem.</t>
  </si>
  <si>
    <t>1515959331</t>
  </si>
  <si>
    <t>51</t>
  </si>
  <si>
    <t>622252001</t>
  </si>
  <si>
    <t>Montáž profilů kontaktního zateplení připevněných mechanicky</t>
  </si>
  <si>
    <t>-1575510184</t>
  </si>
  <si>
    <t>Montáž profilů kontaktního zateplení zakládacích soklových připevněných hmoždinkami</t>
  </si>
  <si>
    <t>52</t>
  </si>
  <si>
    <t>59051651</t>
  </si>
  <si>
    <t>profil zakládací Al tl 0,7mm pro ETICS pro izolant tl 140mm</t>
  </si>
  <si>
    <t>720454267</t>
  </si>
  <si>
    <t>53</t>
  </si>
  <si>
    <t>622252002</t>
  </si>
  <si>
    <t>Montáž profilů kontaktního zateplení lepených</t>
  </si>
  <si>
    <t>-1579793720</t>
  </si>
  <si>
    <t>Montáž profilů kontaktního zateplení ostatních stěnových, dilatačních apod. lepených do tmelu</t>
  </si>
  <si>
    <t>54</t>
  </si>
  <si>
    <t>59051502</t>
  </si>
  <si>
    <t>profil dilatační rohový PVC s výztužnou tkaninou pro ETICS</t>
  </si>
  <si>
    <t>375348560</t>
  </si>
  <si>
    <t>207</t>
  </si>
  <si>
    <t>59051512</t>
  </si>
  <si>
    <t>profil začišťovací s okapnicí PVC s výztužnou tkaninou pro parapet ETICS</t>
  </si>
  <si>
    <t>962796800</t>
  </si>
  <si>
    <t>56</t>
  </si>
  <si>
    <t>622541021</t>
  </si>
  <si>
    <t>Tenkovrstvá silikonsilikátová zrnitá omítka tl. 2,0 mm včetně penetrace vnějších stěn</t>
  </si>
  <si>
    <t>-1992907897</t>
  </si>
  <si>
    <t>Omítka tenkovrstvá silikonsilikátová vnějších ploch  hydrofobní, se samočistícím účinkem probarvená, včetně penetrace podkladu zrnitá, tloušťky 2,0 mm stěn</t>
  </si>
  <si>
    <t>142</t>
  </si>
  <si>
    <t>-1333857510</t>
  </si>
  <si>
    <t>170</t>
  </si>
  <si>
    <t>941111311</t>
  </si>
  <si>
    <t>Odborná prohlídka lešení řadového trubkového lehkého s podlahami zatížení do 200 kg/m2 š od 0,6 do 1,5 m v do 25 m pl do 500 m2 nezakrytého</t>
  </si>
  <si>
    <t>1072763773</t>
  </si>
  <si>
    <t>Odborná prohlídka lešení řadového trubkového lehkého pracovního s podlahami s provozním zatížením tř. 3 do 200 kg/m2 šířky tř. W06 až W12 od 0,6 m do 1,5 m výšky do 25 m, celkové plochy do 500 m2 nezakrytého</t>
  </si>
  <si>
    <t>165</t>
  </si>
  <si>
    <t>941211111</t>
  </si>
  <si>
    <t>Montáž lešení řadového rámového lehkého zatížení do 200 kg/m2 š od 0,6 do 0,9 m v do 10 m</t>
  </si>
  <si>
    <t>-449332092</t>
  </si>
  <si>
    <t>Lešení řadové rámové lehké pracovní s podlahami s provozním zatížením tř. 3 do 200 kg/m2 šířky tř. SW06 od 0,6 do 0,9 m výšky do 10 m montáž</t>
  </si>
  <si>
    <t>166</t>
  </si>
  <si>
    <t>941211211</t>
  </si>
  <si>
    <t>Příplatek k lešení řadovému rámovému lehkému do 200 kg/m2 š od 0,6 do 0,9 m v do 10 m za každý den použití</t>
  </si>
  <si>
    <t>-2145429316</t>
  </si>
  <si>
    <t>Lešení řadové rámové lehké pracovní s podlahami s provozním zatížením tř. 3 do 200 kg/m2 šířky tř. SW06 od 0,6 do 0,9 m výšky do 10 m příplatek za každý den použití</t>
  </si>
  <si>
    <t>167</t>
  </si>
  <si>
    <t>941211811</t>
  </si>
  <si>
    <t>Demontáž lešení řadového rámového lehkého zatížení do 200 kg/m2 š od 0,6 do 0,9 m v do 10 m</t>
  </si>
  <si>
    <t>1064056834</t>
  </si>
  <si>
    <t>Lešení řadové rámové lehké pracovní s podlahami s provozním zatížením tř. 3 do 200 kg/m2 šířky tř. SW06 od 0,6 do 0,9 m výšky do 10 m demontáž</t>
  </si>
  <si>
    <t>192</t>
  </si>
  <si>
    <t>952901221</t>
  </si>
  <si>
    <t>Vyčištění budov průmyslových objektů při jakékoliv výšce podlaží</t>
  </si>
  <si>
    <t>-1674658810</t>
  </si>
  <si>
    <t>Vyčištění budov nebo objektů před předáním do užívání průmyslových budov a objektů výrobních, skladovacích, garáží, dílen nebo hal apod. s nespalnou podlahou jakékoliv výšky podlaží</t>
  </si>
  <si>
    <t>183</t>
  </si>
  <si>
    <t>966072001</t>
  </si>
  <si>
    <t xml:space="preserve">Statické zajištění ocelových rámů konstrukce </t>
  </si>
  <si>
    <t>kpl</t>
  </si>
  <si>
    <t>-1157279480</t>
  </si>
  <si>
    <t>Poznámka k položce:_x000D_
Před odstraněním stávajících vyzdívek v obvodových stěnách budou ocelové sloupy statcky zajištěny ve směru kolmo na rámy (v podélném směru haly)</t>
  </si>
  <si>
    <t>168</t>
  </si>
  <si>
    <t>993111111</t>
  </si>
  <si>
    <t>Dovoz a odvoz lešení řadového do 10 km včetně naložení a složení</t>
  </si>
  <si>
    <t>1199977626</t>
  </si>
  <si>
    <t>Dovoz a odvoz lešení včetně naložení a složení řadového, na vzdálenost do 10 km</t>
  </si>
  <si>
    <t>169</t>
  </si>
  <si>
    <t>993111119</t>
  </si>
  <si>
    <t>Příplatek k ceně dovozu a odvozu lešení řadového ZKD 10 km přes 10 km</t>
  </si>
  <si>
    <t>-456951392</t>
  </si>
  <si>
    <t>Dovoz a odvoz lešení včetně naložení a složení řadového, na vzdálenost Příplatek k ceně za každých dalších i započatých 10 km přes 10 km</t>
  </si>
  <si>
    <t>998</t>
  </si>
  <si>
    <t>Přesun hmot</t>
  </si>
  <si>
    <t>123</t>
  </si>
  <si>
    <t>998011002</t>
  </si>
  <si>
    <t>Přesun hmot pro budovy zděné v do 12 m</t>
  </si>
  <si>
    <t>337462945</t>
  </si>
  <si>
    <t>Přesun hmot pro budovy občanské výstavby, bydlení, výrobu a služby  s nosnou svislou konstrukcí zděnou z cihel, tvárnic nebo kamene vodorovná dopravní vzdálenost do 100 m pro budovy výšky přes 6 do 12 m</t>
  </si>
  <si>
    <t>711111001</t>
  </si>
  <si>
    <t>Provedení izolace proti zemní vlhkosti vodorovné za studena nátěrem penetračním</t>
  </si>
  <si>
    <t>1729704074</t>
  </si>
  <si>
    <t>Provedení izolace proti zemní vlhkosti natěradly a tmely za studena  na ploše vodorovné V nátěrem penetračním</t>
  </si>
  <si>
    <t>11163150</t>
  </si>
  <si>
    <t>lak penetrační asfaltový</t>
  </si>
  <si>
    <t>-1336514987</t>
  </si>
  <si>
    <t>24</t>
  </si>
  <si>
    <t>711112001</t>
  </si>
  <si>
    <t>Provedení izolace proti zemní vlhkosti svislé za studena nátěrem penetračním</t>
  </si>
  <si>
    <t>-535193247</t>
  </si>
  <si>
    <t>Provedení izolace proti zemní vlhkosti natěradly a tmely za studena  na ploše svislé S nátěrem penetračním</t>
  </si>
  <si>
    <t>25</t>
  </si>
  <si>
    <t>1270923627</t>
  </si>
  <si>
    <t>711141559</t>
  </si>
  <si>
    <t>Provedení izolace proti zemní vlhkosti pásy přitavením vodorovné NAIP</t>
  </si>
  <si>
    <t>-1845015669</t>
  </si>
  <si>
    <t>Provedení izolace proti zemní vlhkosti pásy přitavením  NAIP na ploše vodorovné V</t>
  </si>
  <si>
    <t>KVK.8104KP10</t>
  </si>
  <si>
    <t>Modifikovaný asfaltový pás tl. 4 mm</t>
  </si>
  <si>
    <t>1460952150</t>
  </si>
  <si>
    <t>711142559</t>
  </si>
  <si>
    <t>Provedení izolace proti zemní vlhkosti pásy přitavením svislé NAIP</t>
  </si>
  <si>
    <t>8645654</t>
  </si>
  <si>
    <t>Provedení izolace proti zemní vlhkosti pásy přitavením  NAIP na ploše svislé S</t>
  </si>
  <si>
    <t>-322924144</t>
  </si>
  <si>
    <t>159</t>
  </si>
  <si>
    <t>711191101</t>
  </si>
  <si>
    <t>Provedení izolace proti vlhkosti hydroizolační stěrkou vodorovné na betonu, 1 vrstva</t>
  </si>
  <si>
    <t>1123438007</t>
  </si>
  <si>
    <t>Provedení izolace proti vlhkosti hydroizolační stěrkou na ploše vodorovné V jednovrstvá na betonu</t>
  </si>
  <si>
    <t>Poznámka k položce:_x000D_
s napojením na stěny _x000D_
v místnostech  s vlhkým provozem _x000D_
skladba F/03</t>
  </si>
  <si>
    <t>160</t>
  </si>
  <si>
    <t>MPI.124805</t>
  </si>
  <si>
    <t>Hydroizolační stěrka</t>
  </si>
  <si>
    <t>-477462005</t>
  </si>
  <si>
    <t xml:space="preserve">Poznámka k položce:_x000D_
Stěrka hydroizolační vnitřní_x000D_
dle skladby F/03_x000D_
s napojením na stěny </t>
  </si>
  <si>
    <t>209</t>
  </si>
  <si>
    <t>711491272</t>
  </si>
  <si>
    <t>Provedení doplňků izolace proti vodě na ploše svislé z textilií vrstva ochranná</t>
  </si>
  <si>
    <t>1421892055</t>
  </si>
  <si>
    <t>Provedení doplňků izolace proti vodě textilií na ploše svislé S vrstva ochranná</t>
  </si>
  <si>
    <t>210</t>
  </si>
  <si>
    <t>69311060</t>
  </si>
  <si>
    <t>geotextilie netkaná separační, ochranná, filtrační, drenážní PP 200g/m2</t>
  </si>
  <si>
    <t>-168697619</t>
  </si>
  <si>
    <t>211</t>
  </si>
  <si>
    <t>711745567</t>
  </si>
  <si>
    <t>Izolace proti vodě provedení spojů přitavením pásu NAIP 500 mm</t>
  </si>
  <si>
    <t>-851235081</t>
  </si>
  <si>
    <t>Provedení detailů pásy přitavením spojů obrácených nebo zpětných se zesílením rš 500 mm NAIP</t>
  </si>
  <si>
    <t>124</t>
  </si>
  <si>
    <t>998711102</t>
  </si>
  <si>
    <t>Přesun hmot tonážní pro izolace proti vodě, vlhkosti a plynům v objektech výšky do 12 m</t>
  </si>
  <si>
    <t>-1724790910</t>
  </si>
  <si>
    <t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</si>
  <si>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</si>
  <si>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</si>
  <si>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190</t>
  </si>
  <si>
    <t>712363356</t>
  </si>
  <si>
    <t>Povlakové krytiny střech do 10° z tvarovaných poplastovaných lišt délky 2 m okapnice široká rš 200 mm</t>
  </si>
  <si>
    <t>170981861</t>
  </si>
  <si>
    <t>Povlakové krytiny střech plochých do 10° z tvarovaných poplastovaných lišt pro mPVC okapnice rš 200 mm</t>
  </si>
  <si>
    <t>191</t>
  </si>
  <si>
    <t>712363358</t>
  </si>
  <si>
    <t>Povlakové krytiny střech do 10° z tvarovaných poplastovaných lišt délky 2 m závětrná lišta rš 250 mm</t>
  </si>
  <si>
    <t>-1315993471</t>
  </si>
  <si>
    <t>Povlakové krytiny střech plochých do 10° z tvarovaných poplastovaných lišt pro mPVC závětrná lišta rš 250 mm</t>
  </si>
  <si>
    <t>45</t>
  </si>
  <si>
    <t>712363511</t>
  </si>
  <si>
    <t xml:space="preserve">Provedení povlak krytiny mechanicky kotvenou do trapézu TI tl do 200 mm </t>
  </si>
  <si>
    <t>-990338373</t>
  </si>
  <si>
    <t xml:space="preserve">Provedení povlakové krytiny střech plochých do 10° s mechanicky kotvenou izolací včetně položení fólie a horkovzdušného svaření tl. tepelné izolace přes 140 mm do 200 mm budovy výšky do 18 m, </t>
  </si>
  <si>
    <t>46</t>
  </si>
  <si>
    <t>DEK.1015102100</t>
  </si>
  <si>
    <t>Povlaková krytina 76 kotvený 1,5mm š.2,10m šedá (31,5m2)</t>
  </si>
  <si>
    <t>758281528</t>
  </si>
  <si>
    <t>125</t>
  </si>
  <si>
    <t>998712102</t>
  </si>
  <si>
    <t>Přesun hmot tonážní tonážní pro krytiny povlakové v objektech v do 12 m</t>
  </si>
  <si>
    <t>2127406735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</si>
  <si>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</si>
  <si>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</si>
  <si>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</si>
  <si>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713121111</t>
  </si>
  <si>
    <t>Montáž izolace tepelné podlah volně kladenými rohožemi, pásy, dílci, deskami 1 vrstva</t>
  </si>
  <si>
    <t>-783367126</t>
  </si>
  <si>
    <t>Montáž tepelné izolace podlah rohožemi, pásy, deskami, dílci, bloky (izolační materiál ve specifikaci) kladenými volně jednovrstvá</t>
  </si>
  <si>
    <t>Poznámka k položce:_x000D_
izolace ve dvou vrstvách</t>
  </si>
  <si>
    <t>ISV.8591057230141</t>
  </si>
  <si>
    <t>Izolace EPS 70 - 140mm, λD = 0,039 (W·m-1·K-1),1000x500x140mm, stabilizované desky pro tepel. izolace např. podkladní vrstvy izolací plochých střech, stěny, podlahy apod. Trvalá zatížitelnost v tlaku max. 1200kg/m2 při def. &lt; 2% .</t>
  </si>
  <si>
    <t>934048091</t>
  </si>
  <si>
    <t>Izolacer EPS 70 - 140mm, λD = 0,039 (W·m-1·K-1),1000x500x140mm, stabilizované desky pro tepel. izolace např. podkladní vrstvy izolací plochých střech, stěny, podlahy apod. Trvalá zatížitelnost v tlaku max. 1200kg/m2 při def. &lt; 2% .</t>
  </si>
  <si>
    <t>42</t>
  </si>
  <si>
    <t>713141242</t>
  </si>
  <si>
    <t>Přikotvení tepelné izolace šrouby do trapézového plechu nebo do dřeva pro izolaci tl přes 140 do 200 mm</t>
  </si>
  <si>
    <t>645296007</t>
  </si>
  <si>
    <t>Montáž tepelné izolace střech plochých mechanické přikotvení šrouby včetně dodávky šroubů, bez položení tepelné izolace tl. izolace přes 140 do 200 mm do trapézového plechu nebo do dřeva</t>
  </si>
  <si>
    <t>43</t>
  </si>
  <si>
    <t>1435541620</t>
  </si>
  <si>
    <t>Tepelná izolace  100 mm (3,48 m2/bal.)</t>
  </si>
  <si>
    <t>-1864429310</t>
  </si>
  <si>
    <t>Tepelná izolaceL 100 mm (3,48 m2/bal.)</t>
  </si>
  <si>
    <t>44</t>
  </si>
  <si>
    <t>1435491220</t>
  </si>
  <si>
    <t>Tepelná izolace  80 mm (4,5 m2/bal.)</t>
  </si>
  <si>
    <t>964924126</t>
  </si>
  <si>
    <t>713191132</t>
  </si>
  <si>
    <t>Montáž izolace tepelné podlah, stropů vrchem nebo střech překrytí separační fólií z PE</t>
  </si>
  <si>
    <t>1266339621</t>
  </si>
  <si>
    <t>Montáž tepelné izolace stavebních konstrukcí - doplňky a konstrukční součásti podlah, stropů vrchem nebo střech překrytím fólií separační z PE</t>
  </si>
  <si>
    <t>28323053</t>
  </si>
  <si>
    <t>fólie PE (500 kg/m3) separační podlahová oddělující tepelnou izolaci tl 0,6mm</t>
  </si>
  <si>
    <t>747329365</t>
  </si>
  <si>
    <t>126</t>
  </si>
  <si>
    <t>998713102</t>
  </si>
  <si>
    <t>Přesun hmot tonážní pro izolace tepelné v objektech v do 12 m</t>
  </si>
  <si>
    <t>-1689285556</t>
  </si>
  <si>
    <t>Přesun hmot pro izolace tepelné stanovený z hmotnosti přesunovaného materiálu vodorovná dopravní vzdálenost do 50 m v objektech výšky přes 6 m do 12 m</t>
  </si>
  <si>
    <t>723</t>
  </si>
  <si>
    <t>Zdravotechnika - vnitřní plynovod</t>
  </si>
  <si>
    <t>147</t>
  </si>
  <si>
    <t>723120804</t>
  </si>
  <si>
    <t>Demontáž potrubí ocelové závitové svařované DN do 25</t>
  </si>
  <si>
    <t>211382530</t>
  </si>
  <si>
    <t>Demontáž potrubí svařovaného z ocelových trubek závitových do DN 25</t>
  </si>
  <si>
    <t>727</t>
  </si>
  <si>
    <t>Zdravotechnika - požární ochrana</t>
  </si>
  <si>
    <t>122</t>
  </si>
  <si>
    <t>727111106</t>
  </si>
  <si>
    <t>Provedení protipožárních ucpávek , požární odolnost EI 60-120</t>
  </si>
  <si>
    <t>479293128</t>
  </si>
  <si>
    <t>731</t>
  </si>
  <si>
    <t>Ústřední vytápění - kotelny</t>
  </si>
  <si>
    <t>146</t>
  </si>
  <si>
    <t>731200825</t>
  </si>
  <si>
    <t>Demontáž kotle ocelového na plynná nebo kapalná paliva</t>
  </si>
  <si>
    <t>951961910</t>
  </si>
  <si>
    <t>Demontáž kotlů ocelových na kapalná nebo plynná paliva</t>
  </si>
  <si>
    <t>Poznámka k položce:_x000D_
Podle výkr. D.1.1.b.02</t>
  </si>
  <si>
    <t>762</t>
  </si>
  <si>
    <t>Konstrukce tesařské</t>
  </si>
  <si>
    <t>200</t>
  </si>
  <si>
    <t>762341675</t>
  </si>
  <si>
    <t>Montáž bednění štítových okapových říms z dřevotřískových na pero a drážku</t>
  </si>
  <si>
    <t>-703949376</t>
  </si>
  <si>
    <t>Montáž bednění střech štítových okapových říms, krajnic, závětrných prken a žaluzií ve spádu nebo rovnoběžně s okapem z desek dřevotřískových nebo dřevoštěpkových na pero a drážku</t>
  </si>
  <si>
    <t>201</t>
  </si>
  <si>
    <t>60722216</t>
  </si>
  <si>
    <t>deska dřevotřísková surová 925x2050mm tl 16mm – P+D</t>
  </si>
  <si>
    <t>1979525556</t>
  </si>
  <si>
    <t>208</t>
  </si>
  <si>
    <t>762361311</t>
  </si>
  <si>
    <t>Konstrukční a vyrovnávací vrstva pod klempířské prvky (atiky) z desek dřevoštěpkových tl 18 mm</t>
  </si>
  <si>
    <t>-1883099584</t>
  </si>
  <si>
    <t>Konstrukční vrstva pod klempířské prvky pro oplechování horních ploch zdí a nadezdívek (atik) z desek dřevoštěpkových šroubovaných do podkladu, tloušťky desky 18 mm</t>
  </si>
  <si>
    <t>164</t>
  </si>
  <si>
    <t>763131411</t>
  </si>
  <si>
    <t>SDK podhled desky 1xA 12,5 bez izolace dvouvrstvá spodní kce profil CD+UD</t>
  </si>
  <si>
    <t>539314363</t>
  </si>
  <si>
    <t>Podhled ze sádrokartonových desek dvouvrstvá zavěšená spodní konstrukce z ocelových profilů CD, UD jednoduše opláštěná deskou standardní A, tl. 12,5 mm, bez izolace</t>
  </si>
  <si>
    <t>Poznámka k položce:_x000D_
montáž čela (v=1,7m) u SDK podhledu C02 s rozdílnou výškou v chodbě m.č. 111</t>
  </si>
  <si>
    <t>37</t>
  </si>
  <si>
    <t>763131491.RGS</t>
  </si>
  <si>
    <t xml:space="preserve">SDK podhled  deska (A) 12,5 dvouvrstvá spodní kce profil CD+UD </t>
  </si>
  <si>
    <t>-1113194793</t>
  </si>
  <si>
    <t>162</t>
  </si>
  <si>
    <t>763131722</t>
  </si>
  <si>
    <t>SDK podhled skoková změna v přes 0,5 m</t>
  </si>
  <si>
    <t>1171388987</t>
  </si>
  <si>
    <t>Podhled ze sádrokartonových desek ostatní práce a konstrukce na podhledech ze sádrokartonových desek skokové změny výšky podhledu přes 0,5 m</t>
  </si>
  <si>
    <t>163</t>
  </si>
  <si>
    <t>763131731</t>
  </si>
  <si>
    <t>SDK podhled - čelo pro kazetové podhledy (F lišta) tl 12,5 mm</t>
  </si>
  <si>
    <t>1165934620</t>
  </si>
  <si>
    <t>Podhled ze sádrokartonových desek ostatní práce a konstrukce na podhledech ze sádrokartonových desek čelo pro kazetové pohledy (F lišta) tl. 12,5 mm</t>
  </si>
  <si>
    <t>161</t>
  </si>
  <si>
    <t>763131765</t>
  </si>
  <si>
    <t>Příplatek k SDK podhledu za výšku zavěšení přes 0,5 do 1,0 m</t>
  </si>
  <si>
    <t>1282212951</t>
  </si>
  <si>
    <t>Podhled ze sádrokartonových desek Příplatek k cenám za výšku zavěšení přes 0,5 do 1,0 m</t>
  </si>
  <si>
    <t>38</t>
  </si>
  <si>
    <t>763135101</t>
  </si>
  <si>
    <t>Montáž minerálního kazetového podhledu z kazet 600x600 mm na zavěšenou viditelnou nosnou konstrukci</t>
  </si>
  <si>
    <t>-1401611780</t>
  </si>
  <si>
    <t>Montáž minerálního  podhledu kazetového demontovatelného, velikosti kazet 600x600 mm včetně zavěšené nosné konstrukce viditelné</t>
  </si>
  <si>
    <t>39</t>
  </si>
  <si>
    <t>59030583</t>
  </si>
  <si>
    <t>podhled kazetový - bez děrování, skrytá hrana tl 15 mm 600x600mm</t>
  </si>
  <si>
    <t>-1440376126</t>
  </si>
  <si>
    <t xml:space="preserve">podhled kazetový- bez děrování, skrytá hrana tl 15 mm 600x600mm </t>
  </si>
  <si>
    <t xml:space="preserve">Poznámka k položce:_x000D_
kompletní konstrukce včetně krajových lišt </t>
  </si>
  <si>
    <t>116</t>
  </si>
  <si>
    <t>763172315</t>
  </si>
  <si>
    <t>Montáž revizních dvířek SDK kcí vel. 600x600 mm</t>
  </si>
  <si>
    <t>-1969115167</t>
  </si>
  <si>
    <t>Instalační technika pro konstrukce ze sádrokartonových desek  montáž revizních dvířek velikost 600 x 600 mm</t>
  </si>
  <si>
    <t>117</t>
  </si>
  <si>
    <t>59030714</t>
  </si>
  <si>
    <t>dvířka revizní s automatickým zámkem 600x600mm</t>
  </si>
  <si>
    <t>1344714262</t>
  </si>
  <si>
    <t>127</t>
  </si>
  <si>
    <t>998763302</t>
  </si>
  <si>
    <t>Přesun hmot tonážní pro sádrokartonové konstrukce v objektech v do 12 m</t>
  </si>
  <si>
    <t>412858632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</si>
  <si>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</si>
  <si>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121</t>
  </si>
  <si>
    <t>764111001</t>
  </si>
  <si>
    <t>Příplatek k cenám krytiny za provedení lemování a opracování prostupů střechy</t>
  </si>
  <si>
    <t>-79968295</t>
  </si>
  <si>
    <t xml:space="preserve">Poznámka k položce:_x000D_
Bude upraveno podle skutečného provedení </t>
  </si>
  <si>
    <t>72</t>
  </si>
  <si>
    <t>764211605.LND</t>
  </si>
  <si>
    <t>Oplechování větraného hřebene z oblých hřebenáčů  s větracím pásem VPH Roll rš 400 mm</t>
  </si>
  <si>
    <t>846379977</t>
  </si>
  <si>
    <t>75</t>
  </si>
  <si>
    <t>764212633.LND</t>
  </si>
  <si>
    <t>Oplechování štítu závětrnou lištou  rš 250 mm</t>
  </si>
  <si>
    <t>-1517835374</t>
  </si>
  <si>
    <t>74</t>
  </si>
  <si>
    <t>764212665.LND</t>
  </si>
  <si>
    <t>Oplechování rovné okapové hrany plechem  rš 400 mm</t>
  </si>
  <si>
    <t>-837442281</t>
  </si>
  <si>
    <t>Oplechování rovné okapové hrany plechemL rš 400 mm</t>
  </si>
  <si>
    <t>73</t>
  </si>
  <si>
    <t>764216604.LND</t>
  </si>
  <si>
    <t>Oplechování rovných parapetů  mechanicky kotvené rš 330 mm</t>
  </si>
  <si>
    <t>-2096019425</t>
  </si>
  <si>
    <t>Oplechování rovných parapetůL mechanicky kotvené rš 330 mm</t>
  </si>
  <si>
    <t>76</t>
  </si>
  <si>
    <t>764511604.LND</t>
  </si>
  <si>
    <t>Žlab podokapní půlkruhový D 155 mm</t>
  </si>
  <si>
    <t>-386861416</t>
  </si>
  <si>
    <t>78</t>
  </si>
  <si>
    <t>764518623.LND</t>
  </si>
  <si>
    <t>Svody kruhové včetně objímek, kolen, odskoků  průměru 120 mm</t>
  </si>
  <si>
    <t>-1360468465</t>
  </si>
  <si>
    <t>77</t>
  </si>
  <si>
    <t>998764101</t>
  </si>
  <si>
    <t>Přesun hmot tonážní pro konstrukce klempířské v objektech v do 6 m</t>
  </si>
  <si>
    <t>330319611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</si>
  <si>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</si>
  <si>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</si>
  <si>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</si>
  <si>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40</t>
  </si>
  <si>
    <t>765191023</t>
  </si>
  <si>
    <t>Montáž pojistné hydroizolační nebo parotěsné kladené ve sklonu přes 20° s lepenými spoji na bednění</t>
  </si>
  <si>
    <t>797964273</t>
  </si>
  <si>
    <t>Montáž pojistné hydroizolační nebo parotěsné fólie kladené ve sklonu přes 20° s lepenými přesahy na bednění nebo tepelnou izolaci</t>
  </si>
  <si>
    <t>41</t>
  </si>
  <si>
    <t>2600701000</t>
  </si>
  <si>
    <t>Fólie separační,</t>
  </si>
  <si>
    <t>-460965013</t>
  </si>
  <si>
    <t>Fólie separační</t>
  </si>
  <si>
    <t>128</t>
  </si>
  <si>
    <t>998765102</t>
  </si>
  <si>
    <t>Přesun hmot tonážní pro krytiny skládané v objektech v do 12 m</t>
  </si>
  <si>
    <t>-256433466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</si>
  <si>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</si>
  <si>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</si>
  <si>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</si>
  <si>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81</t>
  </si>
  <si>
    <t>766622115</t>
  </si>
  <si>
    <t>Montáž plastových oken plochy přes 1 m2 pevných výšky do 1,5 m s rámem do zdiva</t>
  </si>
  <si>
    <t>-1805996509</t>
  </si>
  <si>
    <t>Montáž oken plastových včetně montáže rámu plochy přes 1 m2 pevných do zdiva, výšky do 1,5 m</t>
  </si>
  <si>
    <t>Poznámka k položce:_x000D_
okna exteriér</t>
  </si>
  <si>
    <t>82</t>
  </si>
  <si>
    <t>61140043</t>
  </si>
  <si>
    <t>okno plastové s fixním zasklením dvojsklo přes plochu 1m2 do v 1,5m</t>
  </si>
  <si>
    <t>1615244487</t>
  </si>
  <si>
    <t>okno plastové OS, zasklení dvojsklo přes plochu 1m2 do v 1,5m</t>
  </si>
  <si>
    <t>79</t>
  </si>
  <si>
    <t>766622132</t>
  </si>
  <si>
    <t>Montáž plastových oken plochy přes 1 m2 otevíravých výšky do 2,5 m s rámem do zdiva</t>
  </si>
  <si>
    <t>592433552</t>
  </si>
  <si>
    <t>Montáž oken plastových včetně montáže rámu plochy přes 1 m2 otevíravých do zdiva, výšky přes 1,5 do 2,5 m</t>
  </si>
  <si>
    <t>Poznámka k položce:_x000D_
okna interiér</t>
  </si>
  <si>
    <t>80</t>
  </si>
  <si>
    <t>61140051</t>
  </si>
  <si>
    <t>okno plastové otevíravé/sklopné dvojsklo přes plochu 1m2 do v 1,5m</t>
  </si>
  <si>
    <t>-41073228</t>
  </si>
  <si>
    <t>okno plastové fixní dvojsklo přes plochu 1m2 do v 1,5m</t>
  </si>
  <si>
    <t>91</t>
  </si>
  <si>
    <t>76666000A</t>
  </si>
  <si>
    <t xml:space="preserve">Montáž dveřních křídel otvíravých dvoukřídlových </t>
  </si>
  <si>
    <t>-404383704</t>
  </si>
  <si>
    <t xml:space="preserve">Montáž dveřních křídel  otevíravých </t>
  </si>
  <si>
    <t>Poznámka k položce:_x000D_
D 01 - Vchodové hliníkové dveře , dvoukřídlé, otočné prosklené, dveře 1800/2020, nadsvětlík 1800/730_x000D_
Atyp. výrobek_x000D_
Cena je předběžná, bude upravena podle konkrétního dodavatele</t>
  </si>
  <si>
    <t>93</t>
  </si>
  <si>
    <t>76666000B</t>
  </si>
  <si>
    <t>Montáž průmyslových sekčních vrat</t>
  </si>
  <si>
    <t>64751551</t>
  </si>
  <si>
    <t>Poznámka k položce:_x000D_
D 02 - průmyslová sekční vrata_x000D_
Atyp. výrobek_x000D_
Cena je předběžná, bude upravena podle konkrétního dodavatele</t>
  </si>
  <si>
    <t>95</t>
  </si>
  <si>
    <t>76666000C</t>
  </si>
  <si>
    <t>Montáž dveřních křídel otvíravých jednokřídlých</t>
  </si>
  <si>
    <t>-1026262450</t>
  </si>
  <si>
    <t>Poznámka k položce:_x000D_
D 03 - Vchodové hliníkové dveře ,jednokřídlé, otočné prosklené, s nadsvětlíkem 1300/3500_x000D_
Atyp. výrobek_x000D_
Cena je předběžná, bude upravena podle konkrétního dodavatele</t>
  </si>
  <si>
    <t>97</t>
  </si>
  <si>
    <t>76666000D</t>
  </si>
  <si>
    <t>1101165461</t>
  </si>
  <si>
    <t>Poznámka k položce:_x000D_
D 04 - Interiérové hliníkové dveře ,jednokřídlé, otočné prosklené, s nadsvětlíkem 1200/2750_x000D_
Cena je předběžná, bude upravena podle konkrétního dodavatele</t>
  </si>
  <si>
    <t>100</t>
  </si>
  <si>
    <t>76666000E</t>
  </si>
  <si>
    <t>511235951</t>
  </si>
  <si>
    <t>Poznámka k položce:_x000D_
D 05 - Interiérové hliníkové dveře ,jednokřídlé, otočné prosklené, s nadsvětlíkem 1000/2750_x000D_
Cena je předběžná, bude upravena podle konkrétního dodavatele</t>
  </si>
  <si>
    <t>102</t>
  </si>
  <si>
    <t>76666000F</t>
  </si>
  <si>
    <t>252525365</t>
  </si>
  <si>
    <t>Poznámka k položce:_x000D_
D 06 - Interiérové hliníkové dveře ,jednokřídlé, otočné prosklené, s nadsvětlíkem 900/2750_x000D_
Cena je předběžná, bude upravena podle konkrétního dodavatele</t>
  </si>
  <si>
    <t>104</t>
  </si>
  <si>
    <t>76666000G</t>
  </si>
  <si>
    <t>333729619</t>
  </si>
  <si>
    <t>Poznámka k položce:_x000D_
D 07 - Interiérové dveře ,jednokřídlé, 800/2020_x000D_
Komplet s ocelovou zárubní , odlehčená DTD, povrch CPL_x000D_
Cena je předběžná, bude upravena podle konkrétního dodavatele</t>
  </si>
  <si>
    <t>106</t>
  </si>
  <si>
    <t>76666000H</t>
  </si>
  <si>
    <t>-30413029</t>
  </si>
  <si>
    <t>Poznámka k položce:_x000D_
D 08 - Interiérové dveře ,jednokřídlé,700/2020_x000D_
Komplet s ocelovou zárubní , odlehčená DTD, povrch CPL_x000D_
Cena je předběžná, bude upravena podle konkrétního dodavatele</t>
  </si>
  <si>
    <t>107</t>
  </si>
  <si>
    <t>76666000I</t>
  </si>
  <si>
    <t>-873237102</t>
  </si>
  <si>
    <t>Poznámka k položce:_x000D_
D 09 - Interiérové dveře ,jednokřídlé,800/2020_x000D_
Komplet s ocelovou zárubní , odlehčená DTD, povrch CPL_x000D_
Cena je předběžná, bude upravena podle konkrétního dodavatele</t>
  </si>
  <si>
    <t>108</t>
  </si>
  <si>
    <t>76666000J</t>
  </si>
  <si>
    <t>-1300102819</t>
  </si>
  <si>
    <t>Poznámka k položce:_x000D_
D 10 - Interiérové dveře ,jednokřídlé,900/2100, prosklené_x000D_
Komplet s ocelovou zárubní , odlehčená DTD, povrch CPL_x000D_
Cena je předběžná, bude upravena podle konkrétního dodavatele</t>
  </si>
  <si>
    <t>92</t>
  </si>
  <si>
    <t>6116000A</t>
  </si>
  <si>
    <t>dveře dvokřídné hliníkové - atyp. výrobek</t>
  </si>
  <si>
    <t>-886057504</t>
  </si>
  <si>
    <t>94</t>
  </si>
  <si>
    <t>6116000B</t>
  </si>
  <si>
    <t>Průmyslová sekční vrata - atyp. výrobek</t>
  </si>
  <si>
    <t>-1640204685</t>
  </si>
  <si>
    <t xml:space="preserve">Průmyslová sekční vrata - atyp. výrobek </t>
  </si>
  <si>
    <t>96</t>
  </si>
  <si>
    <t>6116000C</t>
  </si>
  <si>
    <t>dveře jednokřídné hliníkové - atyp. výrobek</t>
  </si>
  <si>
    <t>1991738849</t>
  </si>
  <si>
    <t>99</t>
  </si>
  <si>
    <t>6116000D</t>
  </si>
  <si>
    <t>1989831212</t>
  </si>
  <si>
    <t>101</t>
  </si>
  <si>
    <t>6116000E</t>
  </si>
  <si>
    <t>-1033939078</t>
  </si>
  <si>
    <t>Poznámka k položce:_x000D_
D 05 - Interiérové hliníkové dveře ,jednokřídlé, otočné prosklené, s nadsvětlíkem 900/2750_x000D_
Cena je předběžná, bude upravena podle konkrétního dodavatele</t>
  </si>
  <si>
    <t>103</t>
  </si>
  <si>
    <t>6116000F</t>
  </si>
  <si>
    <t>-1018343650</t>
  </si>
  <si>
    <t>Poznámka k položce:_x000D_
D 06 - Interiérové hliníkové dveře ,jednokřídlé, otočné prosklené, s nadsvětlíkem 800/2750_x000D_
Cena je předběžná, bude upravena podle konkrétního dodavatele</t>
  </si>
  <si>
    <t>105</t>
  </si>
  <si>
    <t>6116000G</t>
  </si>
  <si>
    <t>dveře jednokřídné CPL</t>
  </si>
  <si>
    <t>-1949478171</t>
  </si>
  <si>
    <t>dveře jednokřídné dřevěné s povrchem CPL</t>
  </si>
  <si>
    <t>109</t>
  </si>
  <si>
    <t>-1210813807</t>
  </si>
  <si>
    <t>110</t>
  </si>
  <si>
    <t>-161515014</t>
  </si>
  <si>
    <t>111</t>
  </si>
  <si>
    <t>2085733001</t>
  </si>
  <si>
    <t>202</t>
  </si>
  <si>
    <t>766694116</t>
  </si>
  <si>
    <t>Montáž parapetních desek dřevěných nebo plastových š do 30 cm</t>
  </si>
  <si>
    <t>-1193037266</t>
  </si>
  <si>
    <t>Montáž ostatních truhlářských konstrukcí parapetních desek dřevěných nebo plastových šířky do 300 mm</t>
  </si>
  <si>
    <t xml:space="preserve">Poznámka k položce:_x000D_
T01 _x000D_
PARAPET VNITŘNÍ, hl. 180_x000D_
DŘEVOTŘÍSKOVÁ DESKA TL. 18 mm S NOSEM 36 mm_x000D_
POVRCH CPL_x000D_
BARVA: BÍLÁ - RAL 9010_x000D_
</t>
  </si>
  <si>
    <t>203</t>
  </si>
  <si>
    <t>60794101</t>
  </si>
  <si>
    <t>parapet dřevotřískový vnitřní povrch laminátový š 200mm</t>
  </si>
  <si>
    <t>1470079750</t>
  </si>
  <si>
    <t>204</t>
  </si>
  <si>
    <t>-357065119</t>
  </si>
  <si>
    <t xml:space="preserve">Poznámka k položce:_x000D_
T03_x000D_
PARAPET VNITŘNÍ hl.100 mm_x000D_
DŘEVOTŘÍSKOVÁ DESKA TL. 18 mm S NOSEM 36 mm_x000D_
POVRCH CPL_x000D_
BARVA: BÍLÁ - RAL 9010_x000D_
</t>
  </si>
  <si>
    <t>205</t>
  </si>
  <si>
    <t>60794100</t>
  </si>
  <si>
    <t>parapet dřevotřískový vnitřní povrch laminátový š 150mm</t>
  </si>
  <si>
    <t>1367790765</t>
  </si>
  <si>
    <t>129</t>
  </si>
  <si>
    <t>998766102</t>
  </si>
  <si>
    <t>Přesun hmot tonážní pro konstrukce truhlářské v objektech v do 12 m</t>
  </si>
  <si>
    <t>1289626871</t>
  </si>
  <si>
    <t>Přesun hmot pro konstrukce truhlářské stanovený z hmotnosti přesunovaného materiálu vodorovná dopravní vzdálenost do 50 m v objektech výšky přes 6 do 12 m</t>
  </si>
  <si>
    <t>83</t>
  </si>
  <si>
    <t>767113120</t>
  </si>
  <si>
    <t>Montáž stěn pro zasklení z Al profilů plochy do 9 m2</t>
  </si>
  <si>
    <t>1661888023</t>
  </si>
  <si>
    <t>Montáž stěn a příček pro zasklení  z hliníkových profilů, plochy jednotlivých stěn přes 6 do 9 m2</t>
  </si>
  <si>
    <t>84</t>
  </si>
  <si>
    <t>55342147.</t>
  </si>
  <si>
    <t>Hliníková dělící příčka 3x2,02m, výplň 2x bezpečnostní lepené sklo connex, s dveřmi 33.1. - barevná výplň, povrchová úprava komaxit</t>
  </si>
  <si>
    <t>986223469</t>
  </si>
  <si>
    <t>133</t>
  </si>
  <si>
    <t>767122192</t>
  </si>
  <si>
    <t>Montáž stěn s plechovou výplní , svařované/šroubované</t>
  </si>
  <si>
    <t>1440579052</t>
  </si>
  <si>
    <t>Montáž stěn a příček s plechovou výplní   spojených svařováním/šroubováním</t>
  </si>
  <si>
    <t>Poznámka k položce:_x000D_
Z/05_x000D_
Montáž svařovacích boxů dle specifikace PD _x000D_
Cena zahrnuje výrobu a montáž svařovacích boxů  včetně finálního nátěr barvou šedou _x000D_
Dodávka materiálu v samostatné specifikaci</t>
  </si>
  <si>
    <t>134</t>
  </si>
  <si>
    <t>14550236</t>
  </si>
  <si>
    <t>profil ocelový čtvercový svařovaný 40x40x3mm</t>
  </si>
  <si>
    <t>1948517984</t>
  </si>
  <si>
    <t>135</t>
  </si>
  <si>
    <t>14550226</t>
  </si>
  <si>
    <t>profil ocelový čtvercový svařovaný 30x30x2mm</t>
  </si>
  <si>
    <t>-1185059896</t>
  </si>
  <si>
    <t>136</t>
  </si>
  <si>
    <t>13756570</t>
  </si>
  <si>
    <t>plech ocelový hladký jakost 11321.21 tl 1,5mm tabule</t>
  </si>
  <si>
    <t>-1981469015</t>
  </si>
  <si>
    <t>184</t>
  </si>
  <si>
    <t>767154001</t>
  </si>
  <si>
    <t>Montáž WC kabin</t>
  </si>
  <si>
    <t>742909392</t>
  </si>
  <si>
    <t xml:space="preserve">Montáž WC kabin </t>
  </si>
  <si>
    <t>Poznámka k položce:_x000D_
poz. T04 truhlářské výrobky _x000D_
Sestava  WC kabin _x000D_
Kompletzní dodávka sestavy dle vybraného výrobce</t>
  </si>
  <si>
    <t>185</t>
  </si>
  <si>
    <t>59054700</t>
  </si>
  <si>
    <t xml:space="preserve">Modulový systém pro montované sestavy wc kabin </t>
  </si>
  <si>
    <t>1321280786</t>
  </si>
  <si>
    <t>WC kabina</t>
  </si>
  <si>
    <t xml:space="preserve">Poznámka k položce:_x000D_
T04_x000D_
Modulový systém pro montované sestavy wc kabin </t>
  </si>
  <si>
    <t>87</t>
  </si>
  <si>
    <t>767163201</t>
  </si>
  <si>
    <t>Montáž přímého kovového zábradlí z dílců do zdiva nebo lehčeného betonu na schodišti</t>
  </si>
  <si>
    <t>1784104964</t>
  </si>
  <si>
    <t>Montáž kompletního kovového zábradlí přímého z dílců na schodišti kotveného do zdiva nebo lehčeného betonu</t>
  </si>
  <si>
    <t>88</t>
  </si>
  <si>
    <t>55342281</t>
  </si>
  <si>
    <t>zábradlí s prutovou výplní, horní kotvení, kulatý sloupek</t>
  </si>
  <si>
    <t>-1840776934</t>
  </si>
  <si>
    <t>89</t>
  </si>
  <si>
    <t>767210112</t>
  </si>
  <si>
    <t>Montáž schodnic ocelových rovných do zdiva</t>
  </si>
  <si>
    <t>-105888824</t>
  </si>
  <si>
    <t>Montáž schodnic ocelových  rovných do zdiva</t>
  </si>
  <si>
    <t>90</t>
  </si>
  <si>
    <t>55342006</t>
  </si>
  <si>
    <t>schodiště interierové ocel. přímé, schodnice protiskluzový PZ plech tl 2mm, bez zábradlí, do výšky 2765mm 15 stupňů</t>
  </si>
  <si>
    <t>800542143</t>
  </si>
  <si>
    <t>131</t>
  </si>
  <si>
    <t>767391112</t>
  </si>
  <si>
    <t>Montáž krytiny z tvarovaných plechů šroubováním</t>
  </si>
  <si>
    <t>-1027963643</t>
  </si>
  <si>
    <t>Montáž krytiny z tvarovaných plechů trapézových nebo vlnitých, uchyceným šroubováním</t>
  </si>
  <si>
    <t xml:space="preserve">Poznámka k položce:_x000D_
Nová střešní krytina - pokládka trapézového plechu </t>
  </si>
  <si>
    <t>132</t>
  </si>
  <si>
    <t>15484353</t>
  </si>
  <si>
    <t>plech trapézový 150/280 PES 25µm tl 0,75mm</t>
  </si>
  <si>
    <t>1113855994</t>
  </si>
  <si>
    <t>193</t>
  </si>
  <si>
    <t>767531111</t>
  </si>
  <si>
    <t>Montáž vstupních kovových nebo plastových rohoží čisticích zón</t>
  </si>
  <si>
    <t>35114484</t>
  </si>
  <si>
    <t>Montáž vstupních čisticích zón z rohoží kovových nebo plastových</t>
  </si>
  <si>
    <t>Poznámka k položce:_x000D_
-	ZAPUŠTĚNÁ PODLAHOVÁ ROHOŽ V OCELOVÉM RÁMU, BARVA: ŠEDÁ_x000D_</t>
  </si>
  <si>
    <t>194</t>
  </si>
  <si>
    <t>69752006</t>
  </si>
  <si>
    <t>rohož vstupní provedení hliník super 17 mm</t>
  </si>
  <si>
    <t>1632571858</t>
  </si>
  <si>
    <t>173</t>
  </si>
  <si>
    <t>767585002</t>
  </si>
  <si>
    <t>Montáž  vzduchotechnické mřížky s prostupem</t>
  </si>
  <si>
    <t>1010975101</t>
  </si>
  <si>
    <t xml:space="preserve">Poznámka k položce:_x000D_
K/04_x000D_
FASÁDNÍ MŘÍŽKA, LAKOVANÝ POZINK V HNĚDÉ BARVĚ_x000D_
0,75x0,75 m_x000D_
</t>
  </si>
  <si>
    <t>174</t>
  </si>
  <si>
    <t>55341001</t>
  </si>
  <si>
    <t>mřížka větrací fasádní 0,75x0,75</t>
  </si>
  <si>
    <t>1655977718</t>
  </si>
  <si>
    <t>mřížka větrací nerezová kruhová se síťovinou 150mm</t>
  </si>
  <si>
    <t>Poznámka k položce:_x000D_
K/04_x000D_
FASÁDNÍ MŘÍŽKA, LAKOVANÝ POZINK V HNĚDÉ BARVĚ_x000D_
0,75x0,75 m</t>
  </si>
  <si>
    <t>176</t>
  </si>
  <si>
    <t>55341002</t>
  </si>
  <si>
    <t>mřížka větrací fasádní 0,80x1,0</t>
  </si>
  <si>
    <t>2077351319</t>
  </si>
  <si>
    <t>Poznámka k položce:_x000D_
K/05_x000D_
FASÁDNÍ MŘÍŽKA, LAKOVANÝ POZINK V HNĚDÉ BARVĚ_x000D_
0,80x1,0 m</t>
  </si>
  <si>
    <t>175</t>
  </si>
  <si>
    <t>767585012</t>
  </si>
  <si>
    <t>1305975079</t>
  </si>
  <si>
    <t xml:space="preserve">Poznámka k položce:_x000D_
K/05_x000D_
FASÁDNÍ MŘÍŽKA, LAKOVANÝ POZINK V HNĚDÉ BARVĚ_x000D_
0,80x1,0 m_x000D_
</t>
  </si>
  <si>
    <t>148</t>
  </si>
  <si>
    <t>767620718</t>
  </si>
  <si>
    <t>Montáž oken kovových - pákového uzávěru</t>
  </si>
  <si>
    <t>-710561725</t>
  </si>
  <si>
    <t>Ostatní práce a doplňky při montáži oken a stěn montáž kování pákového uzávěru</t>
  </si>
  <si>
    <t>149</t>
  </si>
  <si>
    <t>54913110</t>
  </si>
  <si>
    <t>kování uzávěr ventilační okenní pákový</t>
  </si>
  <si>
    <t>371198972</t>
  </si>
  <si>
    <t>153</t>
  </si>
  <si>
    <t>767640311</t>
  </si>
  <si>
    <t>Montáž dveří ocelových nebo hliníkových vnitřních jednokřídlových</t>
  </si>
  <si>
    <t>-634551943</t>
  </si>
  <si>
    <t>Poznámka k položce:_x000D_
Posuvné dveře z ochranných svářečských lamel 900x2000 mm_x000D_
(pro sestavu svařovacích boxů Z/05)</t>
  </si>
  <si>
    <t>154</t>
  </si>
  <si>
    <t>55341300</t>
  </si>
  <si>
    <t>Posuvné dveře z ochranných svářečských lamel 900x2000 mm</t>
  </si>
  <si>
    <t>544905620</t>
  </si>
  <si>
    <t>dveře jednokřídlé ocelové interierové plné 800x1970mm</t>
  </si>
  <si>
    <t>139</t>
  </si>
  <si>
    <t>767893006</t>
  </si>
  <si>
    <t>Dodávka a montáž stříšek nad vstupy kotvených pomocí závěsů rovných, výplň skleněná hmot šířky do 2,20 m</t>
  </si>
  <si>
    <t>-273337218</t>
  </si>
  <si>
    <t xml:space="preserve">Poznámka k položce:_x000D_
Z04 Zavěšená stříška nad vchod _x000D_
Odhad nákladů . cena dle výrobce </t>
  </si>
  <si>
    <t>138</t>
  </si>
  <si>
    <t>767991011</t>
  </si>
  <si>
    <t>Spojovací a montážní materiál</t>
  </si>
  <si>
    <t>482877119</t>
  </si>
  <si>
    <t>Poznámka k položce:_x000D_
Spojovací a montážní materiál pro výrobu a montáž svařovacích baxů</t>
  </si>
  <si>
    <t>137</t>
  </si>
  <si>
    <t>998767102</t>
  </si>
  <si>
    <t>Přesun hmot tonážní pro zámečnické konstrukce v objektech v do 12 m</t>
  </si>
  <si>
    <t>264618584</t>
  </si>
  <si>
    <t>Přesun hmot pro zámečnické konstrukce  stanovený z hmotnosti přesunovaného materiálu vodorovná dopravní vzdálenost do 50 m v objektech výšky přes 6 do 12 m</t>
  </si>
  <si>
    <t>771</t>
  </si>
  <si>
    <t>Podlahy z dlaždic</t>
  </si>
  <si>
    <t>63</t>
  </si>
  <si>
    <t>771121011</t>
  </si>
  <si>
    <t>Nátěr penetrační na podlahu</t>
  </si>
  <si>
    <t>728914746</t>
  </si>
  <si>
    <t>Příprava podkladu před provedením dlažby nátěr penetrační na podlahu</t>
  </si>
  <si>
    <t>189</t>
  </si>
  <si>
    <t>771151011</t>
  </si>
  <si>
    <t>Samonivelační stěrka podlah pevnosti 20 MPa tl 3 mm</t>
  </si>
  <si>
    <t>1450605910</t>
  </si>
  <si>
    <t>Příprava podkladu před provedením dlažby samonivelační stěrka min.pevnosti 20 MPa, tloušťky do 3 mm</t>
  </si>
  <si>
    <t>65</t>
  </si>
  <si>
    <t>771474112</t>
  </si>
  <si>
    <t>Montáž soklů z dlaždic keramických rovných flexibilní lepidlo v do 90 mm</t>
  </si>
  <si>
    <t>-202438297</t>
  </si>
  <si>
    <t>Montáž soklů z dlaždic keramických lepených flexibilním lepidlem rovných, výšky přes 65 do 90 mm</t>
  </si>
  <si>
    <t>66</t>
  </si>
  <si>
    <t>LSS.TAA35078</t>
  </si>
  <si>
    <t>dlaždice , 298x298x9mm</t>
  </si>
  <si>
    <t>-1949854551</t>
  </si>
  <si>
    <t>dlaždice  , 298x298x9mm</t>
  </si>
  <si>
    <t>67</t>
  </si>
  <si>
    <t>771474113</t>
  </si>
  <si>
    <t>Montáž soklů z dlaždic keramických rovných flexibilní lepidlo v do 120 mm</t>
  </si>
  <si>
    <t>1852076416</t>
  </si>
  <si>
    <t>Montáž soklů z dlaždic keramických lepených flexibilním lepidlem rovných, výšky přes 90 do 120 mm</t>
  </si>
  <si>
    <t>68</t>
  </si>
  <si>
    <t>833765459</t>
  </si>
  <si>
    <t>187</t>
  </si>
  <si>
    <t>771574311</t>
  </si>
  <si>
    <t>Montáž podlah keramických hladkých lepených flexibilním rychletuhnoucím lepidlem do 9 ks/m2</t>
  </si>
  <si>
    <t>516889853</t>
  </si>
  <si>
    <t>Montáž podlah z dlaždic keramických lepených flexibilním rychletuhnoucím lepidlem maloformátových hladkých přes 6 do 9 ks/m2</t>
  </si>
  <si>
    <t>61</t>
  </si>
  <si>
    <t>LSS.TAA35065</t>
  </si>
  <si>
    <t>-73568539</t>
  </si>
  <si>
    <t>158</t>
  </si>
  <si>
    <t>771591270</t>
  </si>
  <si>
    <t xml:space="preserve">Spádová a vyrovnávací vrstva </t>
  </si>
  <si>
    <t>-1251043537</t>
  </si>
  <si>
    <t>Spádová a vyrovnávací vrstva</t>
  </si>
  <si>
    <t>Poznámka k položce:_x000D_
pouze v místnostech 119 a 122 _x000D_
skladba F/03</t>
  </si>
  <si>
    <t>62</t>
  </si>
  <si>
    <t>998771102</t>
  </si>
  <si>
    <t>Přesun hmot tonážní pro podlahy z dlaždic v objektech v do 12 m</t>
  </si>
  <si>
    <t>-1353024690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</si>
  <si>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</si>
  <si>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</si>
  <si>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</si>
  <si>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57</t>
  </si>
  <si>
    <t>781121011</t>
  </si>
  <si>
    <t>Nátěr penetrační na stěnu</t>
  </si>
  <si>
    <t>1227681625</t>
  </si>
  <si>
    <t>Příprava podkladu před provedením obkladu nátěr penetrační na stěnu</t>
  </si>
  <si>
    <t>58</t>
  </si>
  <si>
    <t>781474111</t>
  </si>
  <si>
    <t>Montáž obkladů vnitřních keramických hladkých do 9 ks/m2 lepených flexibilním lepidlem</t>
  </si>
  <si>
    <t>2120157001</t>
  </si>
  <si>
    <t>Montáž obkladů vnitřních stěn z dlaždic keramických lepených flexibilním lepidlem maloformátových hladkých přes 6 do 9 ks/m2</t>
  </si>
  <si>
    <t>59</t>
  </si>
  <si>
    <t>2139453331</t>
  </si>
  <si>
    <t>64</t>
  </si>
  <si>
    <t>998781101</t>
  </si>
  <si>
    <t>Přesun hmot tonážní pro obklady keramické v objektech v do 6 m</t>
  </si>
  <si>
    <t>-855145022</t>
  </si>
  <si>
    <t>Přesun hmot pro obklady keramické  stanovený z hmotnosti přesunovaného materiálu vodorovná dopravní vzdálenost do 50 m v objektech výšky do 6 m</t>
  </si>
  <si>
    <t>783</t>
  </si>
  <si>
    <t>Dokončovací práce - nátěry</t>
  </si>
  <si>
    <t>143</t>
  </si>
  <si>
    <t>783334201</t>
  </si>
  <si>
    <t>Základní antikorozní jednonásobný epoxidový nátěr zámečnických konstrukcí</t>
  </si>
  <si>
    <t>2100387740</t>
  </si>
  <si>
    <t>Základní antikorozní nátěr zámečnických konstrukcí jednonásobný epoxidový</t>
  </si>
  <si>
    <t>69</t>
  </si>
  <si>
    <t>783943151</t>
  </si>
  <si>
    <t>Penetrační polyuretanový nátěr hladkých betonových podlah</t>
  </si>
  <si>
    <t>-1035506294</t>
  </si>
  <si>
    <t>Penetrační nátěr betonových podlah hladkých (z pohledového nebo gletovaného betonu, stěrky apod.) polyuretanový</t>
  </si>
  <si>
    <t>70</t>
  </si>
  <si>
    <t>783947161</t>
  </si>
  <si>
    <t>Krycí dvojnásobný polyuretanový vodou ředitelný nátěr betonové podlahy</t>
  </si>
  <si>
    <t>-233195783</t>
  </si>
  <si>
    <t>Krycí (uzavírací) nátěr betonových podlah dvojnásobný polyuretanový vodou ředitelný</t>
  </si>
  <si>
    <t>71</t>
  </si>
  <si>
    <t>783997151</t>
  </si>
  <si>
    <t>Příplatek k cenám krycího nátěru betonové podlahy za protiskluznou úpravu</t>
  </si>
  <si>
    <t>-2035592226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</si>
  <si>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</si>
  <si>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</si>
  <si>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</si>
  <si>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171</t>
  </si>
  <si>
    <t>784181103</t>
  </si>
  <si>
    <t>Základní akrylátová jednonásobná bezbarvá penetrace podkladu v místnostech v přes 3,80 do 5,00 m</t>
  </si>
  <si>
    <t>1360554448</t>
  </si>
  <si>
    <t>Penetrace podkladu jednonásobná základní akrylátová bezbarvá v místnostech výšky přes 3,80 do 5,00 m</t>
  </si>
  <si>
    <t>172</t>
  </si>
  <si>
    <t>784211103</t>
  </si>
  <si>
    <t>Dvojnásobné bílé malby ze směsí za mokra výborně oděruvzdorných v místnostech v přes 3,80 do 5,00 m</t>
  </si>
  <si>
    <t>-512466095</t>
  </si>
  <si>
    <t>Malby z malířských směsí oděruvzdorných za mokra dvojnásobné, bílé za mokra oděruvzdorné výborně v místnostech výšky přes 3,80 do 5,00 m</t>
  </si>
  <si>
    <t>786</t>
  </si>
  <si>
    <t>Dokončovací práce - čalounické úpravy</t>
  </si>
  <si>
    <t>150</t>
  </si>
  <si>
    <t>786623011</t>
  </si>
  <si>
    <t>Montáž venkovní žaluzie do okenního nebo dveřního otvoru na rám nebo do žaluziové schránky ovládané motorem pl do 4 m2</t>
  </si>
  <si>
    <t>1900135032</t>
  </si>
  <si>
    <t>Montáž venkovních žaluzií do okenního nebo dveřního otvoru ovládaných motorem, upevněných na rám nebo do žaluziově schránky, plochy do 4 m2</t>
  </si>
  <si>
    <t xml:space="preserve">Poznámka k položce:_x000D_
VENKOVNÍ PŘEDOKENNÍ ŽALUZIE_x000D_
LAMELY VE TVARU PÍSMENE S_x000D_
ELEKTRICKY OVLÁDANÉ DÁLKOVÝM OVLADAČEM_x000D_
BOX A VODÍCÍ LIŠTY POD OMÍTKOU_x000D_
MATERIÁL: HLINÍK_x000D_
BARVA: BÍLÁ - RAL 9010_x000D_
</t>
  </si>
  <si>
    <t>151</t>
  </si>
  <si>
    <t>55342526</t>
  </si>
  <si>
    <t>žaluzie Z-90 ovládaná základním motorem včetně příslušenství plochy do 2,5m2</t>
  </si>
  <si>
    <t>1693134396</t>
  </si>
  <si>
    <t>Poznámka k položce:_x000D_
příslušenství = horní Al profil včetně držáků, spodní Al profil, vodící Al profil včetně držáků</t>
  </si>
  <si>
    <t>152</t>
  </si>
  <si>
    <t>55342529</t>
  </si>
  <si>
    <t>žaluzie Z-90 ovládaná základním motorem včetně příslušenství plochy do 4,0m2</t>
  </si>
  <si>
    <t>155057724</t>
  </si>
  <si>
    <t>789</t>
  </si>
  <si>
    <t>Povrchové úpravy ocelových konstrukcí a technologických zařízení</t>
  </si>
  <si>
    <t>145</t>
  </si>
  <si>
    <t>789121240</t>
  </si>
  <si>
    <t>Odmaštění ocelových konstrukcí třídy I</t>
  </si>
  <si>
    <t>580510807</t>
  </si>
  <si>
    <t>Úpravy povrchů pod nátěry ocelových konstrukcí třídy I očištění odmaštěním</t>
  </si>
  <si>
    <t>144</t>
  </si>
  <si>
    <t>789121250</t>
  </si>
  <si>
    <t>Čištění otryskáním ocelových konstrukcí třídy I</t>
  </si>
  <si>
    <t>1063008469</t>
  </si>
  <si>
    <t>Úpravy povrchů pod nátěry ocelových konstrukcí třídy I očištění otryskáním</t>
  </si>
  <si>
    <t>118</t>
  </si>
  <si>
    <t>789326431</t>
  </si>
  <si>
    <t>Protipožární jednosložkový vodou ředitelný nátěr ocelových konstrukcí třídy II tl do 200 μm</t>
  </si>
  <si>
    <t>-1916904505</t>
  </si>
  <si>
    <t>Protipožární zpěňující nátěr ocelových konstrukcí třídy II jednosložkový vodou ředitelný, funkční tloušťky do 200 μm</t>
  </si>
  <si>
    <t>03 -  VRN</t>
  </si>
  <si>
    <t xml:space="preserve">    9 - Ostatní konstrukce a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</si>
  <si>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</si>
  <si>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</si>
  <si>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</si>
  <si>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</si>
  <si>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</si>
  <si>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</si>
  <si>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 konstrukce a práce</t>
  </si>
  <si>
    <t>953943212</t>
  </si>
  <si>
    <t>Osazování  hasicích  přístrojů</t>
  </si>
  <si>
    <t>-128762720</t>
  </si>
  <si>
    <t>44932110</t>
  </si>
  <si>
    <t>přístroj hasicí ruční práškový PG 1 LE</t>
  </si>
  <si>
    <t>-2101373910</t>
  </si>
  <si>
    <t>Poznámka k položce:_x000D_
Počet ks dle PD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</si>
  <si>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</si>
  <si>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</si>
  <si>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</si>
  <si>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</si>
  <si>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</si>
  <si>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</si>
  <si>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KPL</t>
  </si>
  <si>
    <t>1024</t>
  </si>
  <si>
    <t>1651734077</t>
  </si>
  <si>
    <t xml:space="preserve">Poznámka k položce:_x000D_
Kontrola a měření únosnosti základové spáry </t>
  </si>
  <si>
    <t>011514000</t>
  </si>
  <si>
    <t>Stavebně-statický průzkum</t>
  </si>
  <si>
    <t>-2084431550</t>
  </si>
  <si>
    <t xml:space="preserve">Poznámka k položce:_x000D_
Kontrola a revize stávající ocelové konstrukce </t>
  </si>
  <si>
    <t>VRN3</t>
  </si>
  <si>
    <t>Zařízení staveniště</t>
  </si>
  <si>
    <t>030001000</t>
  </si>
  <si>
    <t>-621164966</t>
  </si>
  <si>
    <t>Poznámka k položce:_x000D_
zahrnuje náklady na spotřebované energie</t>
  </si>
  <si>
    <t>032803000</t>
  </si>
  <si>
    <t>Ostatní vybavení staveniště, WC</t>
  </si>
  <si>
    <t>1781751987</t>
  </si>
  <si>
    <t>034103000</t>
  </si>
  <si>
    <t>Oplocení staveniště</t>
  </si>
  <si>
    <t>1286631749</t>
  </si>
  <si>
    <t>034503000</t>
  </si>
  <si>
    <t>Informační tabule na staveništi</t>
  </si>
  <si>
    <t>-585543027</t>
  </si>
  <si>
    <t>039103000</t>
  </si>
  <si>
    <t>Rozebrání, bourání a odvoz zařízení staveniště</t>
  </si>
  <si>
    <t>-1398922281</t>
  </si>
  <si>
    <t>VRN4</t>
  </si>
  <si>
    <t>Inženýrská činnost</t>
  </si>
  <si>
    <t>043103000</t>
  </si>
  <si>
    <t>Zkoušky  a měření</t>
  </si>
  <si>
    <t>-1662071179</t>
  </si>
  <si>
    <t xml:space="preserve">Poznámka k položce:_x000D_
Kontrola stávajících spojů a stavu ocelové konstrukce skeletu haly, statické ověření únosnosti </t>
  </si>
  <si>
    <t>043134000</t>
  </si>
  <si>
    <t>Zkoušky zatěžovací</t>
  </si>
  <si>
    <t>-1697890208</t>
  </si>
  <si>
    <t xml:space="preserve">Poznámka k položce:_x000D_
Provedení výtažných zkoušek pro volbu vhodného kotevního systému a ověření únosnosti stávajícícho střešního pláště. Vypracování protokolu zkoušky </t>
  </si>
  <si>
    <t>VRN6</t>
  </si>
  <si>
    <t>Územní vlivy</t>
  </si>
  <si>
    <t>065002000</t>
  </si>
  <si>
    <t>Mimostaveništní doprava materiálů</t>
  </si>
  <si>
    <t>-398778944</t>
  </si>
  <si>
    <t>VRN9</t>
  </si>
  <si>
    <t>Ostatní náklady</t>
  </si>
  <si>
    <t>091003010</t>
  </si>
  <si>
    <t xml:space="preserve">Označovací tabulky, piktogramy </t>
  </si>
  <si>
    <t>…</t>
  </si>
  <si>
    <t>1883701824</t>
  </si>
  <si>
    <t>Poznámka k položce:_x000D_
Specifikace tabulek dle PD. Upřesnění ceny dle dodavatele produktů</t>
  </si>
  <si>
    <t>04 - Zpevnění plochy</t>
  </si>
  <si>
    <t xml:space="preserve">    5 - Komunikace pozemní</t>
  </si>
  <si>
    <t>113107223</t>
  </si>
  <si>
    <t>Odstranění podkladu z kameniva drceného tl 300 mm strojně pl přes 200 m2</t>
  </si>
  <si>
    <t>704408575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</si>
  <si>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</si>
  <si>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113151111</t>
  </si>
  <si>
    <t>Rozebrání zpevněných ploch ze silničních dílců</t>
  </si>
  <si>
    <t>-331530473</t>
  </si>
  <si>
    <t>Rozebírání zpevněných ploch  s přemístěním na skládku na vzdálenost do 20 m nebo s naložením na dopravní prostředek ze silničních panelů</t>
  </si>
  <si>
    <t xml:space="preserve">Poznámka k položce:_x000D_
odstranění panelových ploch podél objektu </t>
  </si>
  <si>
    <t>122251104</t>
  </si>
  <si>
    <t>Odkopávky a prokopávky nezapažené v hornině třídy těžitelnosti I, skupiny 3 objem do 500 m3 strojně</t>
  </si>
  <si>
    <t>1741243010</t>
  </si>
  <si>
    <t>Odkopávky a prokopávky nezapažené strojně v hornině třídy těžitelnosti I skupiny 3 přes 100 do 500 m3</t>
  </si>
  <si>
    <t>Poznámka k položce:_x000D_
příprava plochy pro provedení nového krytu_x000D_
po odstranění ŠD krytu v tl. do 200 mm</t>
  </si>
  <si>
    <t>212751106</t>
  </si>
  <si>
    <t>Trativod z drenážních trubek flexibilních PVC-U SN 4 perforace 360° včetně lože otevřený výkop DN 160 pro meliorace</t>
  </si>
  <si>
    <t>-711601283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</si>
  <si>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</si>
  <si>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Poznámka k položce:_x000D_
Podélná drenáž pr. 150 mm, zaústění do vsaku</t>
  </si>
  <si>
    <t>Komunikace pozemní</t>
  </si>
  <si>
    <t>561011111</t>
  </si>
  <si>
    <t>Zřízení podkladu ze zeminy upravené vápnem, cementem, směsnými pojivy tl 120 mm plochy do 1000 m2</t>
  </si>
  <si>
    <t>-245517441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</si>
  <si>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</si>
  <si>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58521113</t>
  </si>
  <si>
    <t>cement portlandský CEM I 52,5MPa</t>
  </si>
  <si>
    <t>184130149</t>
  </si>
  <si>
    <t>564762111</t>
  </si>
  <si>
    <t>Podklad z vibrovaného štěrku VŠ tl 200 mm</t>
  </si>
  <si>
    <t>-55603855</t>
  </si>
  <si>
    <t>Podklad nebo kryt z vibrovaného štěrku VŠ  s rozprostřením, vlhčením a zhutněním, po zhutnění tl. 200 mm</t>
  </si>
  <si>
    <t>573111114</t>
  </si>
  <si>
    <t>Postřik živičný infiltrační s posypem z asfaltu množství 2 kg/m2</t>
  </si>
  <si>
    <t>1320058269</t>
  </si>
  <si>
    <t>Postřik infiltrační PI z asfaltu silničního s posypem kamenivem, v množství 2,00 kg/m2</t>
  </si>
  <si>
    <t>573231108</t>
  </si>
  <si>
    <t>Postřik živičný spojovací ze silniční emulze v množství 0,50 kg/m2</t>
  </si>
  <si>
    <t>1750256940</t>
  </si>
  <si>
    <t>Postřik spojovací PS bez posypu kamenivem ze silniční emulze, v množství 0,50 kg/m2</t>
  </si>
  <si>
    <t>577134111</t>
  </si>
  <si>
    <t>Asfaltový beton vrstva obrusná ACO 11 (ABS) tř. I tl 40 mm š do 3 m z nemodifikovaného asfaltu</t>
  </si>
  <si>
    <t>1045063210</t>
  </si>
  <si>
    <t>Asfaltový beton vrstva obrusná ACO 11 (ABS)  s rozprostřením a se zhutněním z nemodifikovaného asfaltu v pruhu šířky do 3 m tř. I, po zhutnění tl. 40 mm</t>
  </si>
  <si>
    <t>577155012</t>
  </si>
  <si>
    <t>Asfaltový beton vrstva ložní ACP 16+ (ABH) tl 60 mm š do 3 m z nemodifikovaného asfaltu</t>
  </si>
  <si>
    <t>1879481202</t>
  </si>
  <si>
    <t>Asfaltový beton vrstva ložní ACP+ 16 (ABH)  s rozprostřením a zhutněním z nemodifikovaného asfaltu v pruhu šířky do 3 m, po zhutnění tl. 60 mm</t>
  </si>
  <si>
    <t>919121111</t>
  </si>
  <si>
    <t>Těsnění spár zálivkou za studena pro komůrky š 10 mm hl 20 mm s těsnicím profilem</t>
  </si>
  <si>
    <t>-552049018</t>
  </si>
  <si>
    <t>Utěsnění dilatačních spár zálivkou za studena  v cementobetonovém nebo živičném krytu včetně adhezního nátěru s těsnicím profilem pod zálivkou, pro komůrky šířky 10 mm, hloubky 20 mm</t>
  </si>
  <si>
    <t>935923208</t>
  </si>
  <si>
    <t>Osazení  odvodňovacího žlabu betonového nebo polymerbetonového s krycím roštem šířky přes 200 mm</t>
  </si>
  <si>
    <t>-1119072980</t>
  </si>
  <si>
    <t>Osazení odvodňovacího žlabu s krycím roštem vpusti pro žlab šířky přes 200 mm</t>
  </si>
  <si>
    <t>Poznámka k položce:_x000D_
Osazení žlabu do lože z betonu c 30/37XD1</t>
  </si>
  <si>
    <t>59228434</t>
  </si>
  <si>
    <t>žlab  betonový s roštem 300x300, únosnost 40t</t>
  </si>
  <si>
    <t>388288510</t>
  </si>
  <si>
    <t xml:space="preserve">žlab  betonový s roštem 300x300 dl. 1,0 </t>
  </si>
  <si>
    <t>Poznámka k položce:_x000D_
Žlab betonový odvodňovací  s litinovou mříží, _x000D_
únosnost 40t</t>
  </si>
  <si>
    <t>997002511</t>
  </si>
  <si>
    <t xml:space="preserve">Vodorovné přemístění suti a vybouraných hmot bez naložení ale se složením </t>
  </si>
  <si>
    <t>234120408</t>
  </si>
  <si>
    <t xml:space="preserve">Vodorovné přemístění suti a vybouraných hmot  bez naložení, se složením </t>
  </si>
  <si>
    <t>997221071</t>
  </si>
  <si>
    <t xml:space="preserve">Vodorovná doprava vybouraných hmot </t>
  </si>
  <si>
    <t>-1619643794</t>
  </si>
  <si>
    <t xml:space="preserve">Vodorovná doprava vybouraných hmot  </t>
  </si>
  <si>
    <t>997221655</t>
  </si>
  <si>
    <t>-207598195</t>
  </si>
  <si>
    <t>998225111</t>
  </si>
  <si>
    <t>Přesun hmot pro pozemní komunikace s krytem z kamene, monolitickým betonovým nebo živičným</t>
  </si>
  <si>
    <t>-980662411</t>
  </si>
  <si>
    <t>Přesun hmot pro komunikace s krytem z kameniva, monolitickým betonovým nebo živičným  dopravní vzdálenost do 200 m jakékoliv délky objektu</t>
  </si>
  <si>
    <t>05a - Silnoproudé instalace</t>
  </si>
  <si>
    <t>D1 - SILNOPROUDÁ INSTALACE</t>
  </si>
  <si>
    <t xml:space="preserve">    D2 - Svítidla</t>
  </si>
  <si>
    <t xml:space="preserve">    D3 - Silnoproudá instalace</t>
  </si>
  <si>
    <t xml:space="preserve">    D4 - Kabely</t>
  </si>
  <si>
    <t xml:space="preserve">    D5 - Elektroinstalační nosný a úložný materiál</t>
  </si>
  <si>
    <t xml:space="preserve">    D6 - Rozváděče</t>
  </si>
  <si>
    <t xml:space="preserve">    D7 - Hromosvod a uzemnění</t>
  </si>
  <si>
    <t xml:space="preserve">    D8 - Ostatní náklady</t>
  </si>
  <si>
    <t xml:space="preserve">    741 - Elektroinstalace - silnoproud</t>
  </si>
  <si>
    <t>D1</t>
  </si>
  <si>
    <t>SILNOPROUDÁ INSTALACE</t>
  </si>
  <si>
    <t>D2</t>
  </si>
  <si>
    <t>Svítidla</t>
  </si>
  <si>
    <t>A</t>
  </si>
  <si>
    <t>ZÁVĚSNÉ LED SVÍTIDLO, 7700 lm, IP65</t>
  </si>
  <si>
    <t>ks</t>
  </si>
  <si>
    <t>AS</t>
  </si>
  <si>
    <t>PŘISAZENÉ LED SVÍTIDLO, 6200 lm, IP20, 4000K</t>
  </si>
  <si>
    <t>B</t>
  </si>
  <si>
    <t>VESTAVNÉ LED SVÍTIDLO DO RASTRU, 3600 lm, 4000K, IP20</t>
  </si>
  <si>
    <t>B2</t>
  </si>
  <si>
    <t>VESTAVNÉ LED SVÍTIDLO DO RASTRU, 4200 lm, 4000 K, IP65</t>
  </si>
  <si>
    <t>B3</t>
  </si>
  <si>
    <t>VESTAVNÉ LED SVÍTIDLO DO RASTRU, 5400 lm, 4000 K, IP65</t>
  </si>
  <si>
    <t>C</t>
  </si>
  <si>
    <t>VESTAVNÉ BODOVÉ LED SVÍTIDLO, 2375 lm, IP44, 4000K</t>
  </si>
  <si>
    <t>EXTERIÉROVÉ LED SVÍTIDLO, 7700 lm, IP65, 4000K</t>
  </si>
  <si>
    <t>Pol1</t>
  </si>
  <si>
    <t>Drobný a montážní materiál, kotevní materiál pro světelná tělesa, světelné zdroje, recyklační poplatek, revize a měření</t>
  </si>
  <si>
    <t>Pol2</t>
  </si>
  <si>
    <t>Montáž svítidel komplet</t>
  </si>
  <si>
    <t>D3</t>
  </si>
  <si>
    <t>Silnoproudá instalace</t>
  </si>
  <si>
    <t>Pol3</t>
  </si>
  <si>
    <t>Zásuvka jednonásobná zapuštěná 230V/16A, 50Hz,IP20, barva bílá - komplet</t>
  </si>
  <si>
    <t>Pol4</t>
  </si>
  <si>
    <t>Zásuvka jednonásobná přisazená 230V/16A, 50Hz,IP54</t>
  </si>
  <si>
    <t>Pol5</t>
  </si>
  <si>
    <t>Zásuvka dvojnásobná zapuštěná 230V/16A, 50Hz,IP20, barva bílá - komplet</t>
  </si>
  <si>
    <t>Pol6</t>
  </si>
  <si>
    <t>Zásuvka dvojnásobná zapuštěná 230V/16A, 50Hz,IP20, s přepěťovou ochranou tř.III, barva bílá - komplet</t>
  </si>
  <si>
    <t>Pol7</t>
  </si>
  <si>
    <t>Zásuvka třífázová, pětipólová nástěnná400V/16A, 50Hz,IP54, barva bílá - komplet</t>
  </si>
  <si>
    <t>Pol8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</si>
  <si>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                                     </t>
  </si>
  <si>
    <t>Zásuvkový podlahový box vhodný pro montáž do betonové mazaniny, 9-ti modulová montážní vana, výzbroj"              1x přepěťová ochrana III.třídy (D)                                                  4x zásuvka 16A/230V                                                                              2x datový port RJ45 cat.6</t>
  </si>
  <si>
    <t>Pol9</t>
  </si>
  <si>
    <t>Zásuvková rozvodnice nástěnná s vlastním rozjištěním a proudovým chráničem: výzbroj 4x zásuvka 230V/16A, 2x zásuvka 400V/16A</t>
  </si>
  <si>
    <t>Pol10</t>
  </si>
  <si>
    <t>Jednopólový vypínač 230V, 50Hz, 10A IP20, řaz1, barva bílá - komplet</t>
  </si>
  <si>
    <t>Pol11</t>
  </si>
  <si>
    <t>Jednopólový vypínač 230V, 50Hz, 10A IP44, řaz1, barva bílá - komplet</t>
  </si>
  <si>
    <t>Pol12</t>
  </si>
  <si>
    <t>Sériový přepínač zapuštěný 230V, 50Hz, 10A IP20, řaz5, barva bílá - komplet</t>
  </si>
  <si>
    <t>Pol13</t>
  </si>
  <si>
    <t>Sériový přepínač přisazený 230V, 50Hz, 10A IP44, řaz5, barva bílá - komplet</t>
  </si>
  <si>
    <t>Pol14</t>
  </si>
  <si>
    <t>Střídavý přepínač zapuštěný 230V, 50Hz, 10A IP20, řaz6, barva bílá - komplet</t>
  </si>
  <si>
    <t>Pol15</t>
  </si>
  <si>
    <t>Tlačítkový ovladač zapuštěný 230V, 50Hz, 10A IP20, řaz1/0, barva bílá - komplet</t>
  </si>
  <si>
    <t>Pol16</t>
  </si>
  <si>
    <t>Tlačítkový ovladač přisazený 230V, 50Hz, 10A IP44, řaz1/0, barva bílá - komplet</t>
  </si>
  <si>
    <t>Pol17</t>
  </si>
  <si>
    <t>Žaluziový ovladač zapuštěný 230V, 50Hz, 10A IP20, barva bílá - komplet</t>
  </si>
  <si>
    <t>TS</t>
  </si>
  <si>
    <t>Tlačítko nouzového zastavení TOTAL STOP, IP67 zajištěný proti manipulaci dle ČSN EN 408, základna krytu černá RAL 9005, vrchní část krytu žlutá RAL 1004,hřibovité, viditelně označeno štítkem</t>
  </si>
  <si>
    <t>Pol18</t>
  </si>
  <si>
    <t>Drobný a montážní materiál, kotevní materiál, revize a měření</t>
  </si>
  <si>
    <t>Pol19</t>
  </si>
  <si>
    <t>Montáž komplet</t>
  </si>
  <si>
    <t>D4</t>
  </si>
  <si>
    <t>Kabely</t>
  </si>
  <si>
    <t>Pol20</t>
  </si>
  <si>
    <t>Kabel CYKY(O) 2x1,5 včetně ukončení</t>
  </si>
  <si>
    <t>Pol21</t>
  </si>
  <si>
    <t>Kabel CYKY(O) 3x1,5 včetně ukončení</t>
  </si>
  <si>
    <t>Pol22</t>
  </si>
  <si>
    <t>Kabel CYKY(J) 3x1,5 včetně ukončení</t>
  </si>
  <si>
    <t>60</t>
  </si>
  <si>
    <t>Pol23</t>
  </si>
  <si>
    <t>Kabel CYKY(J) 3x2,5 včetně ukončení</t>
  </si>
  <si>
    <t>Pol24</t>
  </si>
  <si>
    <t>Kabel CYKY(J) 5x1,5 včetně ukončení</t>
  </si>
  <si>
    <t>Pol25</t>
  </si>
  <si>
    <t>Kabel CYKY(J) 5x2,5 včetně ukončení</t>
  </si>
  <si>
    <t>Pol26</t>
  </si>
  <si>
    <t>Kabel CYKY(J) 5x6 včetně ukončení</t>
  </si>
  <si>
    <t>Pol27</t>
  </si>
  <si>
    <t>Kabel CYKY(J) 7x1,5 včetně ukončení</t>
  </si>
  <si>
    <t>Pol28</t>
  </si>
  <si>
    <t>Kabel 1-CYKY(J) 4x70 včetně ukončení</t>
  </si>
  <si>
    <t>Pol29</t>
  </si>
  <si>
    <t>Kabel CXKH-V(J) 3x1,5 B2cas1d0 včetně ukončení</t>
  </si>
  <si>
    <t>Pol30</t>
  </si>
  <si>
    <t>Vodič CYA 4</t>
  </si>
  <si>
    <t>Pol31</t>
  </si>
  <si>
    <t>Vodič CYA 10</t>
  </si>
  <si>
    <t>Pol32</t>
  </si>
  <si>
    <t>Vodič CYA 25</t>
  </si>
  <si>
    <t>Pol33</t>
  </si>
  <si>
    <t>Drobný a montážní materiál, kotevní materiál, ukončení kabelů, revize a měření</t>
  </si>
  <si>
    <t>Pol34</t>
  </si>
  <si>
    <t>D5</t>
  </si>
  <si>
    <t>Elektroinstalační nosný a úložný materiál</t>
  </si>
  <si>
    <t>Pol35</t>
  </si>
  <si>
    <t>Kabelový oceloplechový perforovaný žlab s dělící přepážkou, galvanický pozink, 100/60 (šxv), včetně příslušenství tvarových dílů, propojek, spojovacího materiálu, kotvícího materiálu (závěsů a nosníků), uchycení kabelů dle normového systému</t>
  </si>
  <si>
    <t>Pol36</t>
  </si>
  <si>
    <t>Kabelový oceloplechový perforovaný žlab s dělící přepážkou, galvanický pozink, 400/60 (šxv), včetně příslušenství tvarových dílů, propojek, spojovacího materiálu, kotvícího materiálu (závěsů a nosníků), uchycení kabelů dle normového systému</t>
  </si>
  <si>
    <t>Pol37</t>
  </si>
  <si>
    <t>Kabelový stoupací žebřík 200/35 (šxv), galvanický pozink, včetně příslušenství tvarových dílů, propojek, spojovacího materiálu, kotvícího materiálu (závěsů a nosníků), uchycení kabelů dle normového systému</t>
  </si>
  <si>
    <t>Pol38</t>
  </si>
  <si>
    <t>Chránička plastová ohebná pr. 23</t>
  </si>
  <si>
    <t>Pol39</t>
  </si>
  <si>
    <t>Chránička plastová tuhá, bezhalogenová pr. 23 včetně tvarových dílů a příchytek na betonovou stěnu</t>
  </si>
  <si>
    <t>Pol40</t>
  </si>
  <si>
    <t>Instalační krabice se svorkovnicí a víkem KU68-1902</t>
  </si>
  <si>
    <t>Pol41</t>
  </si>
  <si>
    <t>Instalační krabice přístrojové KP68/2</t>
  </si>
  <si>
    <t>98</t>
  </si>
  <si>
    <t>Pol42</t>
  </si>
  <si>
    <t>Nástřešák s keramickými izolátory</t>
  </si>
  <si>
    <t>Pol43</t>
  </si>
  <si>
    <t>Pol44</t>
  </si>
  <si>
    <t>D6</t>
  </si>
  <si>
    <t>Rozváděče</t>
  </si>
  <si>
    <t>Pol45</t>
  </si>
  <si>
    <t>Pojistková přípojková skříň určená pro montáž do zděné niky s 1 sadou pojistkových spodků, In-400A, maximální průřez připojovaného kabelu 240mm2, IP43, včetně 3x nožovéh pojistky In-125AgG</t>
  </si>
  <si>
    <t>RH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</si>
  <si>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</si>
  <si>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 a kompletního zapojení, provedení dle výkresové dokumentace v.č. b06</t>
  </si>
  <si>
    <t>Pol46</t>
  </si>
  <si>
    <t>Drobný a montážní materiál, revize a měření</t>
  </si>
  <si>
    <t>Pol47</t>
  </si>
  <si>
    <t>Montáž rozváděčů komplet</t>
  </si>
  <si>
    <t>D7</t>
  </si>
  <si>
    <t>Hromosvod a uzemnění</t>
  </si>
  <si>
    <t>Pol48</t>
  </si>
  <si>
    <t>Hlavní ochranná ekvipotenciální přípojnice HOP (2x přípojnice potenciálového vyrovnání) - v elektroinstalační krabici KT250L</t>
  </si>
  <si>
    <t>Pol49</t>
  </si>
  <si>
    <t>Hromosvodový drát AlMgSi  ø8</t>
  </si>
  <si>
    <t>Pol50</t>
  </si>
  <si>
    <t>Zemnící drát FeZn  ø10</t>
  </si>
  <si>
    <t>Pol51</t>
  </si>
  <si>
    <t>Zemnící pásek FeZn 30/4 mm</t>
  </si>
  <si>
    <t>120</t>
  </si>
  <si>
    <t>Pol52</t>
  </si>
  <si>
    <t>Zkušební svorka Sza</t>
  </si>
  <si>
    <t>Pol53</t>
  </si>
  <si>
    <t>Lemová svorka pro připojení okapového žlabu Soa dvoušroubová</t>
  </si>
  <si>
    <t>Pol54</t>
  </si>
  <si>
    <t>Hromosvodová  křížová svorka drát/drát SK</t>
  </si>
  <si>
    <t>Pol55</t>
  </si>
  <si>
    <t>Hromosvodová  křížová svorka drát/pásek SK</t>
  </si>
  <si>
    <t>Pol56</t>
  </si>
  <si>
    <t>Hromosvodová  svorka univerzální  Sua</t>
  </si>
  <si>
    <t>130</t>
  </si>
  <si>
    <t>Pol57</t>
  </si>
  <si>
    <t>Hromosvodová  střešní podpěra na plochou střechu pro drát  ø8 PV 21 c</t>
  </si>
  <si>
    <t>Pol58</t>
  </si>
  <si>
    <t>Hromosvodová  podpěra do zdiva PV 1a-30 pro drát  ø8</t>
  </si>
  <si>
    <t>Pol59</t>
  </si>
  <si>
    <t>Orientační štítek OŠ</t>
  </si>
  <si>
    <t>Pol60</t>
  </si>
  <si>
    <t>Ochranný úhelník hromosvodu</t>
  </si>
  <si>
    <t>Pol61</t>
  </si>
  <si>
    <t>Držák ochranného úhelníku hromosvodu</t>
  </si>
  <si>
    <t>Pol62</t>
  </si>
  <si>
    <t>Ochranný z/žl nátěr</t>
  </si>
  <si>
    <t>Pol63</t>
  </si>
  <si>
    <t>Drobný a montážní materiál, ochranné nátěry, revize a měření</t>
  </si>
  <si>
    <t>Pol64</t>
  </si>
  <si>
    <t>D8</t>
  </si>
  <si>
    <t>Pol65</t>
  </si>
  <si>
    <t>Demontáž stávající elektroinstalace komplet</t>
  </si>
  <si>
    <t>Pol66</t>
  </si>
  <si>
    <t>Úprava stávajícího přívodního kabelu</t>
  </si>
  <si>
    <t>Pol67</t>
  </si>
  <si>
    <t>Přenosné lešení</t>
  </si>
  <si>
    <t>Pol68</t>
  </si>
  <si>
    <t>Požární ucpávky</t>
  </si>
  <si>
    <t>Pol69</t>
  </si>
  <si>
    <t>Stavební přípomoce</t>
  </si>
  <si>
    <t>Poznámka k položce:_x000D_
Práce obsahují náklady spojené s průrazy zdivem a případné daší prostupy</t>
  </si>
  <si>
    <t>Pol70</t>
  </si>
  <si>
    <t>Zkoušky technologických zařízení pod napětím</t>
  </si>
  <si>
    <t>Pol71</t>
  </si>
  <si>
    <t>Uvedení do provozu</t>
  </si>
  <si>
    <t>Pol72</t>
  </si>
  <si>
    <t>Výchozí revize</t>
  </si>
  <si>
    <t>Pol73</t>
  </si>
  <si>
    <t>741</t>
  </si>
  <si>
    <t>Elektroinstalace - silnoproud</t>
  </si>
  <si>
    <t>741430003</t>
  </si>
  <si>
    <t>Montáž tyč jímací délky do 3 m na konstrukci ocelovou</t>
  </si>
  <si>
    <t>-280337924</t>
  </si>
  <si>
    <t>Montáž jímacích tyčí délky do 3 m, na konstrukci ocelovou</t>
  </si>
  <si>
    <t>35441127</t>
  </si>
  <si>
    <t>tyč jímací s kovaným hrotem 1000mm nerez</t>
  </si>
  <si>
    <t>1248553896</t>
  </si>
  <si>
    <t>05b - Slaboproudé instalace</t>
  </si>
  <si>
    <t>D1 - SLABOPROUDÁ INSTALACE</t>
  </si>
  <si>
    <t xml:space="preserve">    D2 - Interkom</t>
  </si>
  <si>
    <t xml:space="preserve">    D3 - Datové a televonní rozvody</t>
  </si>
  <si>
    <t xml:space="preserve">    D4 - Elektrický zabezpečovací systém EZS</t>
  </si>
  <si>
    <t xml:space="preserve">    D5 - Asistenční systém pro seniory a invalidy</t>
  </si>
  <si>
    <t xml:space="preserve">    D6 - Ostatní náklady</t>
  </si>
  <si>
    <t>SLABOPROUDÁ INSTALACE</t>
  </si>
  <si>
    <t>Interkom</t>
  </si>
  <si>
    <t>Pol74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</si>
  <si>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</si>
  <si>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MOD 450NS-12Vstř., včetně kompletního příslušenství</t>
  </si>
  <si>
    <t>Pol75</t>
  </si>
  <si>
    <t>Drobný montážní materiál</t>
  </si>
  <si>
    <t>Pol76</t>
  </si>
  <si>
    <t>Montáž a oživení systému DDS komplet</t>
  </si>
  <si>
    <t>Datové a televonní rozvody</t>
  </si>
  <si>
    <t>DR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</si>
  <si>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</si>
  <si>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dveře s pákovým jednobodovým zámkem, výměnnnou DIN vložkou, univerzální klíč 333, zadní plechový panel s kabelovým vstupem pro vstup kabelů, univerzální klíč</t>
  </si>
  <si>
    <t>Pol77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</si>
  <si>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            </t>
  </si>
  <si>
    <t>Výzbroj datového rozváděče DR1:                                                             - 1x optická vana 24xSC                                                                                           - 2x 24-Port Gigabit  Switch SFP+/QoS                                         - 2x patch panel - metalický 24p, UTP, Cat. 6                                     - 2x vyvazovací panel 1U                                                                        - 1x držák svorkovnic LSA + 1x svorkovnice LSA10 + 1x zemnící svorkovnice + 1x držák bleskojistek                                            - 1x bleskojiska                                                                                             - 1x napájecí panel 2U Conteg                                                              - 1x UTE, přepěťová ochrana, vypínač                                                    - 1x horizontální ventilační jednotkas,2x ventilátor, 220V/30W, termostat, 2U                                                                               - 55x patch kabel 2m UTP, Cat. 6                                                            - 5x Pigtail 50/125 SCpc MM OM2 1,5m SXPI-SC-PC-OM2-1,5M                                                                                                 - 1x  sada nivelačních nožiček nastavitelných pro stojanový rozváděč                                                         Upřesnění výzbroje viz. v.č.b07</t>
  </si>
  <si>
    <t>Pol78</t>
  </si>
  <si>
    <t>Datová dvouportová zásuvka zapuštěná Cat. 6,  2xRJ 45 - komplet, barva bílá</t>
  </si>
  <si>
    <t>Pol79</t>
  </si>
  <si>
    <t>Kabel kroucený nestínený čtyřpár UTP cat.6 LSOH</t>
  </si>
  <si>
    <t>Pol80</t>
  </si>
  <si>
    <t>Optický kabel SM 24x9/125</t>
  </si>
  <si>
    <t>Pol81</t>
  </si>
  <si>
    <t>Pol82</t>
  </si>
  <si>
    <t>Plastová chránička MONOFLEX 1416/1</t>
  </si>
  <si>
    <t>Pol83</t>
  </si>
  <si>
    <t>Měření a kontrola zapojení data zásuvek (portů)</t>
  </si>
  <si>
    <t>Pol84</t>
  </si>
  <si>
    <t>Ostatní instalační materiál - stahovací pásky, příchytky…</t>
  </si>
  <si>
    <t>Pol85</t>
  </si>
  <si>
    <t>Montáž a oživení systému komplet</t>
  </si>
  <si>
    <t>Elektrický zabezpečovací systém EZS</t>
  </si>
  <si>
    <t>Pol86</t>
  </si>
  <si>
    <t>Ústředna až 520 zón a 32 grup v krytu bez klávesnice s komunikátorem a zdrojem</t>
  </si>
  <si>
    <t>Pol87</t>
  </si>
  <si>
    <t>Akumulátor 12V / 18Ah se šroubovými svorkami M5 a životností až 3 roky</t>
  </si>
  <si>
    <t>Pol88</t>
  </si>
  <si>
    <t>TCP/IP komunikátor bez krytu, verze dle EN norem. ISOM protokol</t>
  </si>
  <si>
    <t>Pol89</t>
  </si>
  <si>
    <t>Systémový GSM modul v kovovém krytu pro posílání SMS a volání uživateli</t>
  </si>
  <si>
    <t>Pol90</t>
  </si>
  <si>
    <t>LCD klávesnice</t>
  </si>
  <si>
    <t>Pol91</t>
  </si>
  <si>
    <t>Koncentrátor v plastovém krytu pro 8 zón se 4 PGM výstupy</t>
  </si>
  <si>
    <t>Pol92</t>
  </si>
  <si>
    <t>Modul posilovacího zdroje 2,75A v krytu s vestavěným koncentrátorem</t>
  </si>
  <si>
    <t>Pol93</t>
  </si>
  <si>
    <t>PIR detektor s dosahem 12m, pohledem pod sebe a PLUG-IN konstrukcí</t>
  </si>
  <si>
    <t>Pol94</t>
  </si>
  <si>
    <t>MG kontakt čtyřdrátový s pracovní mezerou 25mm</t>
  </si>
  <si>
    <t>Pol95</t>
  </si>
  <si>
    <t>Výstupní modul GVM16P včetně 4ks reléového modulu GRM4</t>
  </si>
  <si>
    <t>Pol96</t>
  </si>
  <si>
    <t>Zálohovaná plastová siréna venkovní 110dB/1m s majákem a akumulátorem</t>
  </si>
  <si>
    <t>Poznámka k položce:_x000D_
Kabel CYKY(J) 3x1.5</t>
  </si>
  <si>
    <t>Pol97</t>
  </si>
  <si>
    <t>Kabel FTP cat.6</t>
  </si>
  <si>
    <t>Pol98</t>
  </si>
  <si>
    <t>Kabel SYKFY 3x2x0.5</t>
  </si>
  <si>
    <t>Pol99</t>
  </si>
  <si>
    <t>Programování systému, odzkoušení a uvedení do provozu</t>
  </si>
  <si>
    <t>Pol100</t>
  </si>
  <si>
    <t>Drobný montážní materiál, montáž a zapojení</t>
  </si>
  <si>
    <t>Pol101</t>
  </si>
  <si>
    <t>Asistenční systém pro seniory a invalidy</t>
  </si>
  <si>
    <t>Pol102</t>
  </si>
  <si>
    <t>Napájecí zdroj pro asistenční systém</t>
  </si>
  <si>
    <t>Pol103</t>
  </si>
  <si>
    <t>Jednotka „koncentrátor“ asistenčního systému včetně zdroje                                                                                             - připojení až 4 systémových setů / WC -  výstupní relé</t>
  </si>
  <si>
    <t>Pol104</t>
  </si>
  <si>
    <t>Indikátor nad dveře pro asistenční systém</t>
  </si>
  <si>
    <t>Pol105</t>
  </si>
  <si>
    <t>Jednotka s táhlem pro asistenční systém</t>
  </si>
  <si>
    <t>Pol106</t>
  </si>
  <si>
    <t>Tlačítko zrušení poplachu pro asistenční</t>
  </si>
  <si>
    <t>Pol107</t>
  </si>
  <si>
    <t>Systémová kabeláž - 2- žilový kabel</t>
  </si>
  <si>
    <t>Pol108</t>
  </si>
  <si>
    <t>Pol109</t>
  </si>
  <si>
    <t>Drobný a montážní materiál</t>
  </si>
  <si>
    <t>Pol110</t>
  </si>
  <si>
    <t>Pol111</t>
  </si>
  <si>
    <t>Pol112</t>
  </si>
  <si>
    <t>Pol113</t>
  </si>
  <si>
    <t>Pol114</t>
  </si>
  <si>
    <t>Zkoušky technologických zařízení</t>
  </si>
  <si>
    <t>Pol115</t>
  </si>
  <si>
    <t>06 - Vytápění</t>
  </si>
  <si>
    <t>D1 - Technická místnost</t>
  </si>
  <si>
    <t xml:space="preserve">    D2 - Armatury</t>
  </si>
  <si>
    <t>D3 - Sálavé vytápění</t>
  </si>
  <si>
    <t>D4 - Otopné plochy</t>
  </si>
  <si>
    <t xml:space="preserve">    D5 - Potrubí topné vody</t>
  </si>
  <si>
    <t xml:space="preserve">    D6 - Tepelně izolační pouzdro z minerální vaty</t>
  </si>
  <si>
    <t xml:space="preserve">    D7 - Doplňkový materiál</t>
  </si>
  <si>
    <t xml:space="preserve">    D8 - Ostatní</t>
  </si>
  <si>
    <t>M - Práce a dodávky M</t>
  </si>
  <si>
    <t xml:space="preserve">    58-M - Revize vyhrazených technických zařízení</t>
  </si>
  <si>
    <t>Technická místnost</t>
  </si>
  <si>
    <t>Pol116</t>
  </si>
  <si>
    <t>Termohydraulický rozdělovač DN40</t>
  </si>
  <si>
    <t>Pol117</t>
  </si>
  <si>
    <t>Expanzní nádoba 35 l</t>
  </si>
  <si>
    <t>Pol118</t>
  </si>
  <si>
    <t>Rozdělovač a sběrač pro dvě čerpadlové skupiny DN25; včetně nosné konstrukce a izolace</t>
  </si>
  <si>
    <t>Pol119</t>
  </si>
  <si>
    <t>Čerpadlová skupina DN25 - míchaná;  modul obsahuje: přívodní a vratné potrubí, oběhové čerpadlo,  2 ks šroubení k čerpadlu, 3cestný směšovací ventil, servopohon 230 V, 2 ks teploměrů, 2 ks kulových uzávěrů, zpětný ventil a tepelnou izolaci</t>
  </si>
  <si>
    <t>Pol120</t>
  </si>
  <si>
    <t>Ekvitermní regulátor pro řízení čerpalové skupiny a venkovního čidla</t>
  </si>
  <si>
    <t>Armatury</t>
  </si>
  <si>
    <t>Pol121</t>
  </si>
  <si>
    <t>Kulový kohout DN25</t>
  </si>
  <si>
    <t>Pol122</t>
  </si>
  <si>
    <t>Kulový kohout DN32</t>
  </si>
  <si>
    <t>Pol123</t>
  </si>
  <si>
    <t>Kulový kohout DN40</t>
  </si>
  <si>
    <t>Pol124</t>
  </si>
  <si>
    <t>Filtr DN25</t>
  </si>
  <si>
    <t>Pol125</t>
  </si>
  <si>
    <t>Měřič tepla</t>
  </si>
  <si>
    <t>Pol126</t>
  </si>
  <si>
    <t>Vypouštěcí kohout DN15</t>
  </si>
  <si>
    <t>Pol127</t>
  </si>
  <si>
    <t>Připojovací armatura pro EN</t>
  </si>
  <si>
    <t>Pol128</t>
  </si>
  <si>
    <t>Automatický odvzdušňovací ventil DN15</t>
  </si>
  <si>
    <t>Sálavé vytápění</t>
  </si>
  <si>
    <t>Pol129</t>
  </si>
  <si>
    <t>Sálavý panel 6000/600</t>
  </si>
  <si>
    <t>Pol130</t>
  </si>
  <si>
    <t>Sálavý panel 4000/600</t>
  </si>
  <si>
    <t>Pol131</t>
  </si>
  <si>
    <t>Registr lisovaný včetně krytu</t>
  </si>
  <si>
    <t>Pol132</t>
  </si>
  <si>
    <t>Lisovací nátrubek DN28, M-Profil, do 135 °C</t>
  </si>
  <si>
    <t>Pol133</t>
  </si>
  <si>
    <t>Lankový závěsný systém - plynule nastavitelný 2 m, max. 45 kg,</t>
  </si>
  <si>
    <t>Pol134</t>
  </si>
  <si>
    <t>Sada pro regulaci výsledné teploty (termostat + čidlo) 230V, PWM nebo 3-polohová</t>
  </si>
  <si>
    <t>Pol135</t>
  </si>
  <si>
    <t>Doprava na staveniště</t>
  </si>
  <si>
    <t>Pol136</t>
  </si>
  <si>
    <t>Vyvažovací ventil DN15</t>
  </si>
  <si>
    <t>Pol137</t>
  </si>
  <si>
    <t>Vyvažovací ventil DN20</t>
  </si>
  <si>
    <t>Otopné plochy</t>
  </si>
  <si>
    <t>Pol138</t>
  </si>
  <si>
    <t>Deskové otopné těleso VK 11/600x400</t>
  </si>
  <si>
    <t>Pol139</t>
  </si>
  <si>
    <t>Deskové otopné těleso VK 11/600x600</t>
  </si>
  <si>
    <t>Pol140</t>
  </si>
  <si>
    <t>Deskové otopné těleso VK 11/600x800</t>
  </si>
  <si>
    <t>Pol141</t>
  </si>
  <si>
    <t>Deskové otopné těleso VK 11/600x1000</t>
  </si>
  <si>
    <t>Pol142</t>
  </si>
  <si>
    <t>Deskové otopné těleso VK 21/600x1400</t>
  </si>
  <si>
    <t>Pol143</t>
  </si>
  <si>
    <t>Deskové otopné těleso VK 22/600x1000</t>
  </si>
  <si>
    <t>Pol144</t>
  </si>
  <si>
    <t>Deskové otopné těleso VK 22/600x1800</t>
  </si>
  <si>
    <t>Pol145</t>
  </si>
  <si>
    <t>Trubkové těleso KLCM 1500x600</t>
  </si>
  <si>
    <t>Pol146</t>
  </si>
  <si>
    <t>OT ventilová vložka, součást OT</t>
  </si>
  <si>
    <t>Pol147</t>
  </si>
  <si>
    <t>OT šroubení, rohový, DN15</t>
  </si>
  <si>
    <t>Pol148</t>
  </si>
  <si>
    <t>Připojovací sada HM včetně termostatické hlavice, DN15</t>
  </si>
  <si>
    <t>Pol149</t>
  </si>
  <si>
    <t>Termostatická hlavice</t>
  </si>
  <si>
    <t>Potrubí topné vody</t>
  </si>
  <si>
    <t>Pol150</t>
  </si>
  <si>
    <t>Potrubí z uhlíkové oceli 15x1,2, včetně tvarovek</t>
  </si>
  <si>
    <t>Pol151</t>
  </si>
  <si>
    <t>Potrubí z uhlíkové oceli 18x1,2, včetně tvarovek</t>
  </si>
  <si>
    <t>Pol152</t>
  </si>
  <si>
    <t>Potrubí z uhlíkové oceli 22x1,5, včetně tvarovek</t>
  </si>
  <si>
    <t>Pol153</t>
  </si>
  <si>
    <t>Potrubí z uhlíkové oceli 28x1,5, včetně tvarovek</t>
  </si>
  <si>
    <t>Pol154</t>
  </si>
  <si>
    <t>Potrubí z uhlíkové oceli 35x1,5, včetně tvarovek</t>
  </si>
  <si>
    <t>Pol155</t>
  </si>
  <si>
    <t>Ocelové potrubí DN40, včetně tvarovek</t>
  </si>
  <si>
    <t>Tepelně izolační pouzdro z minerální vaty</t>
  </si>
  <si>
    <t>Pol156</t>
  </si>
  <si>
    <t>Pro potrubí 15x1,0, tl. 20mm</t>
  </si>
  <si>
    <t>Pol157</t>
  </si>
  <si>
    <t>Pro potrubí 18x1,0, tl. 20mm</t>
  </si>
  <si>
    <t>Pol158</t>
  </si>
  <si>
    <t>Pro potrubí 22x1,5, tl. 20mm</t>
  </si>
  <si>
    <t>Pol159</t>
  </si>
  <si>
    <t>Pro potrubí 28x1,5, tl. 30mm</t>
  </si>
  <si>
    <t>Pol160</t>
  </si>
  <si>
    <t>Pro potrubí 35x1,5, tl. 30mm</t>
  </si>
  <si>
    <t>Pol161</t>
  </si>
  <si>
    <t>Pro potrubí DN40, tl. 40mm</t>
  </si>
  <si>
    <t>Doplňkový materiál</t>
  </si>
  <si>
    <t>Pol162</t>
  </si>
  <si>
    <t>Příchytky potrubí</t>
  </si>
  <si>
    <t>Pol163</t>
  </si>
  <si>
    <t>Ochranná trubka</t>
  </si>
  <si>
    <t>Pol164</t>
  </si>
  <si>
    <t>Chemie</t>
  </si>
  <si>
    <t>l</t>
  </si>
  <si>
    <t>Pol165</t>
  </si>
  <si>
    <t>Drobný materiál (hmoždinky, matky, šrouby)</t>
  </si>
  <si>
    <t>Ostatní</t>
  </si>
  <si>
    <t>Pol166</t>
  </si>
  <si>
    <t>Demontáž stávajícího zařízení</t>
  </si>
  <si>
    <t>Pol167</t>
  </si>
  <si>
    <t>Přípravné práce - drážkování</t>
  </si>
  <si>
    <t>Pol168</t>
  </si>
  <si>
    <t>Přípravné práce - prostupy</t>
  </si>
  <si>
    <t>Pol169</t>
  </si>
  <si>
    <t>Přípravné práce v technické místnosti</t>
  </si>
  <si>
    <t>Pol170</t>
  </si>
  <si>
    <t>Montáž</t>
  </si>
  <si>
    <t>Pol171</t>
  </si>
  <si>
    <t>Tlaková zkouška</t>
  </si>
  <si>
    <t>Pol172</t>
  </si>
  <si>
    <t>Topná zkouška</t>
  </si>
  <si>
    <t>Pol173</t>
  </si>
  <si>
    <t>Pol174</t>
  </si>
  <si>
    <t>Zaregulování systému</t>
  </si>
  <si>
    <t>Pol175</t>
  </si>
  <si>
    <t>Protokoly, revize</t>
  </si>
  <si>
    <t>727111105</t>
  </si>
  <si>
    <t>506149417</t>
  </si>
  <si>
    <t>Práce a dodávky M</t>
  </si>
  <si>
    <t>58-M</t>
  </si>
  <si>
    <t>Revize vyhrazených technických zařízení</t>
  </si>
  <si>
    <t>580507202</t>
  </si>
  <si>
    <t>Kontrola celkového technického stavu  stávajících kotlů a expanzních nádob</t>
  </si>
  <si>
    <t>1777187516</t>
  </si>
  <si>
    <t>07 -  ZTI</t>
  </si>
  <si>
    <t>D1 - Kanalizace splašková</t>
  </si>
  <si>
    <t xml:space="preserve">    D2 - Potrubí kanalizace - včetně tvarovek</t>
  </si>
  <si>
    <t xml:space="preserve">    D3 - Zařizovací předměty a příslušentví</t>
  </si>
  <si>
    <t xml:space="preserve">D4 - Kanalizace dešťová </t>
  </si>
  <si>
    <t xml:space="preserve">    D5 - Kanalizační armatury a příslušenství</t>
  </si>
  <si>
    <t>D6 - Vodovod</t>
  </si>
  <si>
    <t xml:space="preserve">    D7 - Rozvod</t>
  </si>
  <si>
    <t xml:space="preserve">    D8 - Vodovod izolace</t>
  </si>
  <si>
    <t xml:space="preserve">    D9 - Armatury zapojení zásobníků TV</t>
  </si>
  <si>
    <t xml:space="preserve">    D10 - Armatury rozvod</t>
  </si>
  <si>
    <t xml:space="preserve">    D11 - Armatury vodoměr</t>
  </si>
  <si>
    <t xml:space="preserve">    D12 - Armatury požární vodovod</t>
  </si>
  <si>
    <t>D13 - Sanita</t>
  </si>
  <si>
    <t>D14 - Montážní práce</t>
  </si>
  <si>
    <t xml:space="preserve">    2 - Zakládání - drenáže základů</t>
  </si>
  <si>
    <t xml:space="preserve">    8 - Trubní vedení</t>
  </si>
  <si>
    <t>Kanalizace splašková</t>
  </si>
  <si>
    <t>Potrubí kanalizace - včetně tvarovek</t>
  </si>
  <si>
    <t>Pol176</t>
  </si>
  <si>
    <t>plastová trubka hrdlová DN 40</t>
  </si>
  <si>
    <t>Pol177</t>
  </si>
  <si>
    <t>plastová trubka hrdlová DN 50</t>
  </si>
  <si>
    <t>Pol178</t>
  </si>
  <si>
    <t>plastová trubka hrdlová DN 75</t>
  </si>
  <si>
    <t>Pol179</t>
  </si>
  <si>
    <t>plastová trubka hrdlová DN 110</t>
  </si>
  <si>
    <t>Pol180</t>
  </si>
  <si>
    <t>plastová trubka hrdlová PVC-KG DN 110</t>
  </si>
  <si>
    <t>Pol181</t>
  </si>
  <si>
    <t>plastová trubka hrdlová PVC-KG DN 125</t>
  </si>
  <si>
    <t>Zařizovací předměty a příslušentví</t>
  </si>
  <si>
    <t>Pol182</t>
  </si>
  <si>
    <t>modul pro závěsné WC</t>
  </si>
  <si>
    <t>Pol183</t>
  </si>
  <si>
    <t>modul pro závěsné WC invalida</t>
  </si>
  <si>
    <t>Pol184</t>
  </si>
  <si>
    <t>modul pro pisoár</t>
  </si>
  <si>
    <t>Pol185</t>
  </si>
  <si>
    <t>modul pro umyvadlo</t>
  </si>
  <si>
    <t>Pol186</t>
  </si>
  <si>
    <t>sifon umyvadlo</t>
  </si>
  <si>
    <t>Pol187</t>
  </si>
  <si>
    <t>sifon pisoár</t>
  </si>
  <si>
    <t>Pol188</t>
  </si>
  <si>
    <t>sifon výlevka</t>
  </si>
  <si>
    <t>Pol189</t>
  </si>
  <si>
    <t>podlahová vpusť DN110</t>
  </si>
  <si>
    <t>Pol190</t>
  </si>
  <si>
    <t>sifon sprchový</t>
  </si>
  <si>
    <t>Pol191</t>
  </si>
  <si>
    <t>čistící kus - PP-HT- DN110</t>
  </si>
  <si>
    <t>Pol192</t>
  </si>
  <si>
    <t>větrací hlavice DN100</t>
  </si>
  <si>
    <t>Pol193</t>
  </si>
  <si>
    <t>kotvící materiál (závitové tyče, hmoždiny apod.)</t>
  </si>
  <si>
    <t xml:space="preserve">Kanalizace dešťová </t>
  </si>
  <si>
    <t>Pol194</t>
  </si>
  <si>
    <t>Pol195</t>
  </si>
  <si>
    <t>plastová trubka hrdlová PVC-KG DN 160</t>
  </si>
  <si>
    <t>Kanalizační armatury a příslušenství</t>
  </si>
  <si>
    <t>Pol196</t>
  </si>
  <si>
    <t>lapač střešních splavenin</t>
  </si>
  <si>
    <t>Pol197</t>
  </si>
  <si>
    <t>liniový žlab</t>
  </si>
  <si>
    <t>Pol198</t>
  </si>
  <si>
    <t>akumulační nádrž</t>
  </si>
  <si>
    <t>Pol199</t>
  </si>
  <si>
    <t>vsakovací bloky (EcoBloc)</t>
  </si>
  <si>
    <t>Pol200</t>
  </si>
  <si>
    <t>kotvicí materiál (závitové tyče, hmoždiny apod.)</t>
  </si>
  <si>
    <t>Vodovod</t>
  </si>
  <si>
    <t>Rozvod</t>
  </si>
  <si>
    <t>Pol201</t>
  </si>
  <si>
    <t>plastové potrubí pro pitnou vodou z PV PP-RC HOT PN20 20x2,8; včetně tvarovek, závěsů, objímek a kotvení</t>
  </si>
  <si>
    <t>Pol202</t>
  </si>
  <si>
    <t>plastové potrubí pro pitnou vodou z PV PP-RC HOT PN20 25x3,5; včetně tvarovek, závěsů, objímek a kotvení</t>
  </si>
  <si>
    <t>Pol203</t>
  </si>
  <si>
    <t>plastové potrubí pro pitnou vodou z PV PP-RC HOT PN20 32x4,4; včetně tvarovek, závěsů, objímek a kotvení</t>
  </si>
  <si>
    <t>Pol204</t>
  </si>
  <si>
    <t>plastové potrubí pro pitnou vodou z PV PP-RC HOT PN20 40x5,5; včetně tvarovek, závěsů, objímek a kotvení</t>
  </si>
  <si>
    <t>Pol205</t>
  </si>
  <si>
    <t>plastové potrubí pro pitnou vodou z PV PP-RC HOT PN20 50x6,9; včetně tvarovek, závěsů, objímek a kotvení</t>
  </si>
  <si>
    <t>Pol206</t>
  </si>
  <si>
    <t>plastové potrubí pro pitnou vodou z PV PP-RC HOT PN20 63x8,6; včetně tvarovek, závěsů, objímek a kotvení</t>
  </si>
  <si>
    <t>Vodovod izolace</t>
  </si>
  <si>
    <t>Pol207</t>
  </si>
  <si>
    <t>tepelná izolace pro potrubí SV, TV, CV 20x2,8; tl. 20 mm</t>
  </si>
  <si>
    <t>Pol208</t>
  </si>
  <si>
    <t>tepelná izolace pro potrubí SV, TV, CV 25x3,5; tl. 20 mm</t>
  </si>
  <si>
    <t>Pol209</t>
  </si>
  <si>
    <t>tepelná izolace pro potrubí SV, TV, CV 32x4,4; tl. 20 mm</t>
  </si>
  <si>
    <t>Pol210</t>
  </si>
  <si>
    <t>tepelná izolace pro potrubí SV, TV, CV 40x5,5; tl. 20 mm</t>
  </si>
  <si>
    <t>Pol211</t>
  </si>
  <si>
    <t>tepelná izolace pro potrubí SV, TV, CV 50x6,9; tl. 20 mm</t>
  </si>
  <si>
    <t>Pol212</t>
  </si>
  <si>
    <t>tepelná izolace pro potrubí SV, TV, CV 63x8,6; tl. 20 mm</t>
  </si>
  <si>
    <t>D9</t>
  </si>
  <si>
    <t>Armatury zapojení zásobníků TV</t>
  </si>
  <si>
    <t>Pol213</t>
  </si>
  <si>
    <t>zásobníkový ohřívač TV Dražice OKCE 300 S</t>
  </si>
  <si>
    <t>Pol214</t>
  </si>
  <si>
    <t>Vestavná elektrická topná jednotka 6000 W, 400V</t>
  </si>
  <si>
    <t>Pol215</t>
  </si>
  <si>
    <t>kulový kohout DN25</t>
  </si>
  <si>
    <t>Pol216</t>
  </si>
  <si>
    <t>filtr 25</t>
  </si>
  <si>
    <t>Pol217</t>
  </si>
  <si>
    <t>zpětná klapka</t>
  </si>
  <si>
    <t>Pol218</t>
  </si>
  <si>
    <t>vypouštěcí ventil 20</t>
  </si>
  <si>
    <t>Pol219</t>
  </si>
  <si>
    <t>pojistný ventil 25</t>
  </si>
  <si>
    <t>Pol220</t>
  </si>
  <si>
    <t>cirkulační čerpadlo vč. časového čidla 20-40n</t>
  </si>
  <si>
    <t>D10</t>
  </si>
  <si>
    <t>Armatury rozvod</t>
  </si>
  <si>
    <t>Pol221</t>
  </si>
  <si>
    <t>termostatický vyvažovací ventil TVV 20</t>
  </si>
  <si>
    <t>Pol222</t>
  </si>
  <si>
    <t>kulový kohout DN20</t>
  </si>
  <si>
    <t>Pol223</t>
  </si>
  <si>
    <t>kulový kohout DN32</t>
  </si>
  <si>
    <t>Pol224</t>
  </si>
  <si>
    <t>kulový kohout DN40</t>
  </si>
  <si>
    <t>Pol225</t>
  </si>
  <si>
    <t>kulový kohout DN63</t>
  </si>
  <si>
    <t>Pol226</t>
  </si>
  <si>
    <t>rohový ventil 1/2" na 3/8" (baterie)</t>
  </si>
  <si>
    <t>Pol227</t>
  </si>
  <si>
    <t>rohový ventil 1/2" na 1/2" (WC)</t>
  </si>
  <si>
    <t>D11</t>
  </si>
  <si>
    <t>Armatury vodoměr</t>
  </si>
  <si>
    <t>Pol228</t>
  </si>
  <si>
    <t>šoupě DN40</t>
  </si>
  <si>
    <t>Pol229</t>
  </si>
  <si>
    <t>filtr DN40</t>
  </si>
  <si>
    <t>Pol230</t>
  </si>
  <si>
    <t>vodoměr DN40 (trvalý průtok 16 m3/h)</t>
  </si>
  <si>
    <t>D12</t>
  </si>
  <si>
    <t>Armatury požární vodovod</t>
  </si>
  <si>
    <t>Pol231</t>
  </si>
  <si>
    <t>trubní oddělovač</t>
  </si>
  <si>
    <t>Pol232</t>
  </si>
  <si>
    <t>kulový kohout DN 20</t>
  </si>
  <si>
    <t>Pol233</t>
  </si>
  <si>
    <t>hydrant D19 650x650x175</t>
  </si>
  <si>
    <t>Pol234</t>
  </si>
  <si>
    <t>ocelové potrubí pozinkované požárního vodovodu DN50</t>
  </si>
  <si>
    <t>D13</t>
  </si>
  <si>
    <t>Sanita</t>
  </si>
  <si>
    <t>Pol235</t>
  </si>
  <si>
    <t>závěsné WC</t>
  </si>
  <si>
    <t>Pol236</t>
  </si>
  <si>
    <t>závěsné WC invalida</t>
  </si>
  <si>
    <t>Pol237</t>
  </si>
  <si>
    <t>madlo pevné invalida</t>
  </si>
  <si>
    <t>Pol238</t>
  </si>
  <si>
    <t>madlo sklopné invalida</t>
  </si>
  <si>
    <t>Pol239</t>
  </si>
  <si>
    <t>sedátko na WC</t>
  </si>
  <si>
    <t>Pol240</t>
  </si>
  <si>
    <t>splachovací tlačítko WC</t>
  </si>
  <si>
    <t>Pol241</t>
  </si>
  <si>
    <t>oddálené WC tlačítko invalida</t>
  </si>
  <si>
    <t>Pol242</t>
  </si>
  <si>
    <t>pisoár</t>
  </si>
  <si>
    <t>Pol243</t>
  </si>
  <si>
    <t>umyvadlo</t>
  </si>
  <si>
    <t>Pol244</t>
  </si>
  <si>
    <t>umyvadlo invalida</t>
  </si>
  <si>
    <t>Pol245</t>
  </si>
  <si>
    <t>umyvadlová baterie stojánková</t>
  </si>
  <si>
    <t>Pol246</t>
  </si>
  <si>
    <t>umyvadlová baterie invalida</t>
  </si>
  <si>
    <t>Pol247</t>
  </si>
  <si>
    <t>výlevka</t>
  </si>
  <si>
    <t>Pol248</t>
  </si>
  <si>
    <t>baterie k výlevce</t>
  </si>
  <si>
    <t>Pol249</t>
  </si>
  <si>
    <t>sprchová baterie</t>
  </si>
  <si>
    <t>Pol250</t>
  </si>
  <si>
    <t>sprchová vanička</t>
  </si>
  <si>
    <t>D14</t>
  </si>
  <si>
    <t>Montážní práce</t>
  </si>
  <si>
    <t>Pol251</t>
  </si>
  <si>
    <t>Pol252</t>
  </si>
  <si>
    <t>132151101</t>
  </si>
  <si>
    <t>Hloubení rýh nezapažených  š do 800 mm v hornině třídy těžitelnosti I, skupiny 1 a 2 objem do 20 m3 strojně</t>
  </si>
  <si>
    <t>-988822030</t>
  </si>
  <si>
    <t>Hloubení nezapažených rýh šířky do 800 mm strojně s urovnáním dna do předepsaného profilu a spádu v hornině třídy těžitelnosti I skupiny 1 a 2 do 20 m3</t>
  </si>
  <si>
    <t>269567712</t>
  </si>
  <si>
    <t>175151201</t>
  </si>
  <si>
    <t>Obsypání objektu nad přilehlým původním terénem sypaninou bez prohození, uloženou do 3 m strojně</t>
  </si>
  <si>
    <t>-65271249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</si>
  <si>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</si>
  <si>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58337303</t>
  </si>
  <si>
    <t>štěrkopísek frakce 0/8</t>
  </si>
  <si>
    <t>-1772582792</t>
  </si>
  <si>
    <t>Zakládání - drenáže základů</t>
  </si>
  <si>
    <t>211970001</t>
  </si>
  <si>
    <t>Geotextilie FIltek 300 š=2,0m</t>
  </si>
  <si>
    <t>1393279914</t>
  </si>
  <si>
    <t>132112101</t>
  </si>
  <si>
    <t>Hloubení rýh š do 800 mm v soudržných horninách</t>
  </si>
  <si>
    <t>-753038241</t>
  </si>
  <si>
    <t>211970099</t>
  </si>
  <si>
    <t xml:space="preserve">Kamenivo 16-32 fr. </t>
  </si>
  <si>
    <t>-1785019595</t>
  </si>
  <si>
    <t>2127-011</t>
  </si>
  <si>
    <t>Trubka drenážní tyčová Opti drain DN 100</t>
  </si>
  <si>
    <t>-1471386358</t>
  </si>
  <si>
    <t>2127-012</t>
  </si>
  <si>
    <t>Plastová trubka hrdlová PVC-KG DN 160</t>
  </si>
  <si>
    <t>911482001</t>
  </si>
  <si>
    <t>2127-013</t>
  </si>
  <si>
    <t>Hrdlo spojovací FF DRAIN DN 100</t>
  </si>
  <si>
    <t>-2077517610</t>
  </si>
  <si>
    <t>2127-014</t>
  </si>
  <si>
    <t xml:space="preserve">Šachta drenážní Opti-control DN 300 bez lapače písku </t>
  </si>
  <si>
    <t>344795708</t>
  </si>
  <si>
    <t>2127-015</t>
  </si>
  <si>
    <t>Nástavec šachtový Opti-control DN 300 délka 0,8 m</t>
  </si>
  <si>
    <t>-577112484</t>
  </si>
  <si>
    <t>2127-016</t>
  </si>
  <si>
    <t>Revizní kanalizační šachta hladká - sestava "E" DN315</t>
  </si>
  <si>
    <t>-1172251740</t>
  </si>
  <si>
    <t>Revizní kanalizační šachta hladká - sestava "E" DN315 se zpětnou klapkou
(šachtové dno se zpětnou kalpkou s hliníkovým táhlem, potrubní nástavec DN 315-1,5 m, plastový poklop)</t>
  </si>
  <si>
    <t>2127-017</t>
  </si>
  <si>
    <t xml:space="preserve">Montážní práce - provedení drenážního systému </t>
  </si>
  <si>
    <t>-1240831987</t>
  </si>
  <si>
    <t>Trubní vedení</t>
  </si>
  <si>
    <t>893811112</t>
  </si>
  <si>
    <t>Osazení filtrační  šachty z PP samonosné pro běžné zatížení pl do 1,1 m2 hl přes 1,2 do 1,4 m</t>
  </si>
  <si>
    <t>-856703158</t>
  </si>
  <si>
    <t>Osazení šachty z polypropylenu PP samonosné pro běžné zatížení hranaté, půdorysné plochy do 1,1 m2, světlé hloubky přes 1,2 m do 1,4 m</t>
  </si>
  <si>
    <t xml:space="preserve">Poznámka k položce:_x000D_
Filtrační šachta , osazení před napojením liniového žlabu do kanalizace </t>
  </si>
  <si>
    <t>28661784</t>
  </si>
  <si>
    <t>revizní šachty D 400-kalový koš pro D 315</t>
  </si>
  <si>
    <t>-1201706744</t>
  </si>
  <si>
    <t>28610404</t>
  </si>
  <si>
    <t>revizní šachta drenážního potrubí pro systém budov DN 300 bez lapače písku</t>
  </si>
  <si>
    <t>1486573243</t>
  </si>
  <si>
    <t>899722113</t>
  </si>
  <si>
    <t>Krytí potrubí z plastů výstražnou fólií z PVC 34cm</t>
  </si>
  <si>
    <t>142854039</t>
  </si>
  <si>
    <t>Krytí potrubí z plastů výstražnou fólií z PVC šířky 34 cm</t>
  </si>
  <si>
    <t>998011001</t>
  </si>
  <si>
    <t>Přesun hmot pro budovy zděné v do 6 m</t>
  </si>
  <si>
    <t>-371015652</t>
  </si>
  <si>
    <t>Přesun hmot pro budovy občanské výstavby, bydlení, výrobu a služby  s nosnou svislou konstrukcí zděnou z cihel, tvárnic nebo kamene vodorovná dopravní vzdálenost do 100 m pro budovy výšky do 6 m</t>
  </si>
  <si>
    <t>998721201</t>
  </si>
  <si>
    <t>Přesun hmot procentní pro vnitřní kanalizace v objektech v do 6 m</t>
  </si>
  <si>
    <t>%</t>
  </si>
  <si>
    <t>601994046</t>
  </si>
  <si>
    <t>Přesun hmot pro vnitřní kanalizace  stanovený procentní sazbou (%) z ceny vodorovná dopravní vzdálenost do 50 m v objektech výšky do 6 m</t>
  </si>
  <si>
    <t>08 -  VZT</t>
  </si>
  <si>
    <t>D1 - Mechanická zařízení</t>
  </si>
  <si>
    <t>D2 - Regulace</t>
  </si>
  <si>
    <t>D3 - Výustky</t>
  </si>
  <si>
    <t>D4 - Čtyřhranné potrubí</t>
  </si>
  <si>
    <t>D5 - Čtyřhranné potrubí - tvarovky</t>
  </si>
  <si>
    <t>D6 - Kruhové SPIRO potrubí</t>
  </si>
  <si>
    <t xml:space="preserve">D7 - Tvarovky SPIRO potrubí </t>
  </si>
  <si>
    <t>D8 - Ostatní</t>
  </si>
  <si>
    <t xml:space="preserve">    751 - Vzduchotechnika</t>
  </si>
  <si>
    <t>Mechanická zařízení</t>
  </si>
  <si>
    <t>Pol253</t>
  </si>
  <si>
    <t>Odsavací a filtrační jednotka, včetně regulace</t>
  </si>
  <si>
    <t>Pol254</t>
  </si>
  <si>
    <t>předodlučovač jisker</t>
  </si>
  <si>
    <t>Pol255</t>
  </si>
  <si>
    <t>Brousící stůl</t>
  </si>
  <si>
    <t>Pol256</t>
  </si>
  <si>
    <t>Stůl k řezání plamenem</t>
  </si>
  <si>
    <t>1.1 / 1.2</t>
  </si>
  <si>
    <t>Úsporný diagonální ventilátor do kruhového potrubí ∅160 mm</t>
  </si>
  <si>
    <t>1.3</t>
  </si>
  <si>
    <t>Úsporný diagonální ventilátor do kruhového potrubí ∅250 mm</t>
  </si>
  <si>
    <t>1.4</t>
  </si>
  <si>
    <t>Úsporný diagonální ventilátor do kruhového potrubí ∅315 mm</t>
  </si>
  <si>
    <t>Regulace</t>
  </si>
  <si>
    <t>Pol257</t>
  </si>
  <si>
    <t>Regulační a uzavírací klapka do kruhového potrubí - ruční ovládání   200</t>
  </si>
  <si>
    <t>Pol258</t>
  </si>
  <si>
    <t>Regulační a uzavírací klapka do kruhového potrubí - ovládání servomotorem   160</t>
  </si>
  <si>
    <t>Pol259</t>
  </si>
  <si>
    <t>Regulační a uzavírací klapka do kruhového potrubí - ovládání servomotorem   280</t>
  </si>
  <si>
    <t>Pol260</t>
  </si>
  <si>
    <t>Regulační a uzavírací klapka do čtyřhranného potrubí - ovládání servomotorem  500x200</t>
  </si>
  <si>
    <t>Pol261</t>
  </si>
  <si>
    <t>Regulační a uzavírací klapka do čtyřhranného potrubí - ovládání servomotorem  1200x1000</t>
  </si>
  <si>
    <t>Výustky</t>
  </si>
  <si>
    <t>Pol262</t>
  </si>
  <si>
    <t>Protidešťová žaluzie 500x200</t>
  </si>
  <si>
    <t>Pol263</t>
  </si>
  <si>
    <t>Protidešťová žaluzie 1500x1000</t>
  </si>
  <si>
    <t>Pol264</t>
  </si>
  <si>
    <t>Talířový ventil odvodní d100</t>
  </si>
  <si>
    <t>Pol265</t>
  </si>
  <si>
    <t>Talířový ventil odvodní d125</t>
  </si>
  <si>
    <t>Pol266</t>
  </si>
  <si>
    <t>Talířový ventil odvodní d200</t>
  </si>
  <si>
    <t>Pol267</t>
  </si>
  <si>
    <t>Odsavací rameno - dodávka technologie</t>
  </si>
  <si>
    <t>Pol268</t>
  </si>
  <si>
    <t>Výustka do čtyřhraného potrubí 1025x525, včetně regulace</t>
  </si>
  <si>
    <t>Pol269</t>
  </si>
  <si>
    <t>Výfukový nástavec na kruhové potrubí   150</t>
  </si>
  <si>
    <t>Pol270</t>
  </si>
  <si>
    <t>Výfukový nástavec na kruhové potrubí   160</t>
  </si>
  <si>
    <t>Pol271</t>
  </si>
  <si>
    <t>Výfukový nástavec na kruhové potrubí   250</t>
  </si>
  <si>
    <t>Pol272</t>
  </si>
  <si>
    <t>Výfukový nástavec na kruhové potrubí  315</t>
  </si>
  <si>
    <t>Čtyřhranné potrubí</t>
  </si>
  <si>
    <t>Pol273</t>
  </si>
  <si>
    <t>Čtyřhranné potrubí z pozinkovaného plechu přímé</t>
  </si>
  <si>
    <t>m²</t>
  </si>
  <si>
    <t>Poznámka k položce:_x000D_
včetně uchycení zavěšením na táhlech do střešní konstrukce</t>
  </si>
  <si>
    <t>Čtyřhranné potrubí - tvarovky</t>
  </si>
  <si>
    <t>Pol274</t>
  </si>
  <si>
    <t>Čtyřhranné potrubí z pozinkovaného plechu tvarovky</t>
  </si>
  <si>
    <t>Kruhové SPIRO potrubí</t>
  </si>
  <si>
    <t>Pol275</t>
  </si>
  <si>
    <t>Kruhové SPIRO potrubí z pozinkovaného plechu, vč. návlekové izolace   100</t>
  </si>
  <si>
    <t>Pol276</t>
  </si>
  <si>
    <t>Kruhové SPIRO potrubí z pozinkovaného plechu, vč. návlekové izolace  125</t>
  </si>
  <si>
    <t>Pol277</t>
  </si>
  <si>
    <t>Kruhové SPIRO potrubí z pozinkovaného plechu,   150</t>
  </si>
  <si>
    <t>Pol278</t>
  </si>
  <si>
    <t>Kruhové SPIRO potrubí z pozinkovaného plechu, vč. návlekové izolace   160</t>
  </si>
  <si>
    <t>Pol279</t>
  </si>
  <si>
    <t>Kruhové SPIRO potrubí z pozinkovaného plechu, vč. návlekové izolace   200</t>
  </si>
  <si>
    <t>Pol280</t>
  </si>
  <si>
    <t>Kruhové SPIRO potrubí z pozinkovaného plechu, vč. návlekové izolace  225</t>
  </si>
  <si>
    <t>Pol281</t>
  </si>
  <si>
    <t>Kruhové SPIRO potrubí z pozinkovaného plechu, vč. návlekové izolace   250</t>
  </si>
  <si>
    <t>Pol282</t>
  </si>
  <si>
    <t>Kruhové SPIRO potrubí z pozinkovaného plechu,    280</t>
  </si>
  <si>
    <t>Pol283</t>
  </si>
  <si>
    <t>Kruhové SPIRO potrubí z pozinkovaného plechu, vč. návlekové izolace   315</t>
  </si>
  <si>
    <t>Pol284</t>
  </si>
  <si>
    <t>Kruhové SPIRO potrubí z pozinkovaného plechu, vč. návlekové izolace   560</t>
  </si>
  <si>
    <t>Pol285</t>
  </si>
  <si>
    <t>Kruhové SPIRO potrubí z pozinkovaného plechu, vč. návlekové izolace   710</t>
  </si>
  <si>
    <t xml:space="preserve">Tvarovky SPIRO potrubí </t>
  </si>
  <si>
    <t>Pol286</t>
  </si>
  <si>
    <t>Tvarovky SPIRO potrubí z pozinkovaného plechu    100</t>
  </si>
  <si>
    <t>Pol287</t>
  </si>
  <si>
    <t>Tvarovky SPIRO potrubí z pozinkovaného plechu  125</t>
  </si>
  <si>
    <t>Pol288</t>
  </si>
  <si>
    <t>Tvarovky SPIRO potrubí z pozinkovaného plechu   150</t>
  </si>
  <si>
    <t>Pol289</t>
  </si>
  <si>
    <t>Tvarovky SPIRO potrubí z pozinkovaného plechu   160</t>
  </si>
  <si>
    <t>Pol290</t>
  </si>
  <si>
    <t>Tvarovky SPIRO potrubí z pozinkovaného plechu   200</t>
  </si>
  <si>
    <t>Pol291</t>
  </si>
  <si>
    <t>Tvarovky SPIRO potrubí z pozinkovaného plechu   225</t>
  </si>
  <si>
    <t>Pol292</t>
  </si>
  <si>
    <t>Tvarovky SPIRO potrubí z pozinkovaného plechu   250</t>
  </si>
  <si>
    <t>Pol293</t>
  </si>
  <si>
    <t>Tvarovky SPIRO potrubí z pozinkovaného plechu    280</t>
  </si>
  <si>
    <t>Pol294</t>
  </si>
  <si>
    <t>Tvarovky SPIRO potrubí z pozinkovaného plechu   315</t>
  </si>
  <si>
    <t>Pol295</t>
  </si>
  <si>
    <t>Tvarovky SPIRO potrubí z pozinkovaného plechu  560</t>
  </si>
  <si>
    <t>Pol296</t>
  </si>
  <si>
    <t>Pol297</t>
  </si>
  <si>
    <t>Pol298</t>
  </si>
  <si>
    <t>Pol299</t>
  </si>
  <si>
    <t>751</t>
  </si>
  <si>
    <t>Vzduchotechnika</t>
  </si>
  <si>
    <t>998751201</t>
  </si>
  <si>
    <t>Přesun hmot procentní pro vzduchotechniku v objektech v do 12 m</t>
  </si>
  <si>
    <t>1235647917</t>
  </si>
  <si>
    <t>Přesun hmot pro vzduchotechniku stanovený procentní sazbou (%) z ceny vodorovná dopravní vzdálenost do 50 m v objektech výšky do 12 m</t>
  </si>
  <si>
    <t>Zpevněné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</si>
</sst>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  <fill>
      <patternFill patternType="solid">
        <fgColor rgb="FFD6D18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5" borderId="22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19" fillId="6" borderId="22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9" fillId="7" borderId="22" xfId="0" applyFont="1" applyFill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5" borderId="22" xfId="0" applyFont="1" applyFill="1" applyBorder="1" applyAlignment="1" applyProtection="1">
      <alignment horizontal="center" vertical="center"/>
    </xf>
    <xf numFmtId="0" fontId="34" fillId="7" borderId="22" xfId="0" applyFont="1" applyFill="1" applyBorder="1" applyAlignment="1" applyProtection="1">
      <alignment horizontal="center" vertical="center"/>
    </xf>
    <xf numFmtId="0" fontId="34" fillId="6" borderId="22" xfId="0" applyFont="1" applyFill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79" workbookViewId="0">
      <selection activeCell="BI99" sqref="BI9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19"/>
      <c r="AL5" s="19"/>
      <c r="AM5" s="19"/>
      <c r="AN5" s="19"/>
      <c r="AO5" s="19"/>
      <c r="AP5" s="19"/>
      <c r="AQ5" s="19"/>
      <c r="AR5" s="17"/>
      <c r="BE5" s="24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19"/>
      <c r="AL6" s="19"/>
      <c r="AM6" s="19"/>
      <c r="AN6" s="19"/>
      <c r="AO6" s="19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4">
        <v>45240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30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34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37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39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40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41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58">
        <v>0.21</v>
      </c>
      <c r="M29" s="257"/>
      <c r="N29" s="257"/>
      <c r="O29" s="257"/>
      <c r="P29" s="257"/>
      <c r="Q29" s="38"/>
      <c r="R29" s="38"/>
      <c r="S29" s="38"/>
      <c r="T29" s="38"/>
      <c r="U29" s="38"/>
      <c r="V29" s="38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8"/>
      <c r="AG29" s="38"/>
      <c r="AH29" s="38"/>
      <c r="AI29" s="38"/>
      <c r="AJ29" s="38"/>
      <c r="AK29" s="256">
        <f>ROUND(AV94, 2)</f>
        <v>0</v>
      </c>
      <c r="AL29" s="257"/>
      <c r="AM29" s="257"/>
      <c r="AN29" s="257"/>
      <c r="AO29" s="257"/>
      <c r="AP29" s="38"/>
      <c r="AQ29" s="38"/>
      <c r="AR29" s="39"/>
      <c r="BE29" s="246"/>
    </row>
    <row r="30" spans="1:71" s="3" customFormat="1" ht="14.45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58">
        <v>0.15</v>
      </c>
      <c r="M30" s="257"/>
      <c r="N30" s="257"/>
      <c r="O30" s="257"/>
      <c r="P30" s="257"/>
      <c r="Q30" s="38"/>
      <c r="R30" s="38"/>
      <c r="S30" s="38"/>
      <c r="T30" s="38"/>
      <c r="U30" s="38"/>
      <c r="V30" s="38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8"/>
      <c r="AG30" s="38"/>
      <c r="AH30" s="38"/>
      <c r="AI30" s="38"/>
      <c r="AJ30" s="38"/>
      <c r="AK30" s="256">
        <f>ROUND(AW94, 2)</f>
        <v>0</v>
      </c>
      <c r="AL30" s="257"/>
      <c r="AM30" s="257"/>
      <c r="AN30" s="257"/>
      <c r="AO30" s="257"/>
      <c r="AP30" s="38"/>
      <c r="AQ30" s="38"/>
      <c r="AR30" s="39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58">
        <v>0.21</v>
      </c>
      <c r="M31" s="257"/>
      <c r="N31" s="257"/>
      <c r="O31" s="257"/>
      <c r="P31" s="257"/>
      <c r="Q31" s="38"/>
      <c r="R31" s="38"/>
      <c r="S31" s="38"/>
      <c r="T31" s="38"/>
      <c r="U31" s="38"/>
      <c r="V31" s="38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8"/>
      <c r="AG31" s="38"/>
      <c r="AH31" s="38"/>
      <c r="AI31" s="38"/>
      <c r="AJ31" s="38"/>
      <c r="AK31" s="256">
        <v>0</v>
      </c>
      <c r="AL31" s="257"/>
      <c r="AM31" s="257"/>
      <c r="AN31" s="257"/>
      <c r="AO31" s="257"/>
      <c r="AP31" s="38"/>
      <c r="AQ31" s="38"/>
      <c r="AR31" s="39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58">
        <v>0.15</v>
      </c>
      <c r="M32" s="257"/>
      <c r="N32" s="257"/>
      <c r="O32" s="257"/>
      <c r="P32" s="257"/>
      <c r="Q32" s="38"/>
      <c r="R32" s="38"/>
      <c r="S32" s="38"/>
      <c r="T32" s="38"/>
      <c r="U32" s="38"/>
      <c r="V32" s="38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8"/>
      <c r="AG32" s="38"/>
      <c r="AH32" s="38"/>
      <c r="AI32" s="38"/>
      <c r="AJ32" s="38"/>
      <c r="AK32" s="256">
        <v>0</v>
      </c>
      <c r="AL32" s="257"/>
      <c r="AM32" s="257"/>
      <c r="AN32" s="257"/>
      <c r="AO32" s="257"/>
      <c r="AP32" s="38"/>
      <c r="AQ32" s="38"/>
      <c r="AR32" s="39"/>
      <c r="BE32" s="246"/>
    </row>
    <row r="33" spans="1:57" s="3" customFormat="1" ht="14.45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58">
        <v>0</v>
      </c>
      <c r="M33" s="257"/>
      <c r="N33" s="257"/>
      <c r="O33" s="257"/>
      <c r="P33" s="257"/>
      <c r="Q33" s="38"/>
      <c r="R33" s="38"/>
      <c r="S33" s="38"/>
      <c r="T33" s="38"/>
      <c r="U33" s="38"/>
      <c r="V33" s="38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8"/>
      <c r="AG33" s="38"/>
      <c r="AH33" s="38"/>
      <c r="AI33" s="38"/>
      <c r="AJ33" s="38"/>
      <c r="AK33" s="256">
        <v>0</v>
      </c>
      <c r="AL33" s="257"/>
      <c r="AM33" s="257"/>
      <c r="AN33" s="257"/>
      <c r="AO33" s="257"/>
      <c r="AP33" s="38"/>
      <c r="AQ33" s="38"/>
      <c r="AR33" s="39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62" t="s">
        <v>50</v>
      </c>
      <c r="Y35" s="260"/>
      <c r="Z35" s="260"/>
      <c r="AA35" s="260"/>
      <c r="AB35" s="260"/>
      <c r="AC35" s="42"/>
      <c r="AD35" s="42"/>
      <c r="AE35" s="42"/>
      <c r="AF35" s="42"/>
      <c r="AG35" s="42"/>
      <c r="AH35" s="42"/>
      <c r="AI35" s="42"/>
      <c r="AJ35" s="42"/>
      <c r="AK35" s="259">
        <f>SUM(AK26:AK33)</f>
        <v>0</v>
      </c>
      <c r="AL35" s="260"/>
      <c r="AM35" s="260"/>
      <c r="AN35" s="260"/>
      <c r="AO35" s="26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53</v>
      </c>
      <c r="AI60" s="35"/>
      <c r="AJ60" s="35"/>
      <c r="AK60" s="35"/>
      <c r="AL60" s="35"/>
      <c r="AM60" s="49" t="s">
        <v>54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56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53</v>
      </c>
      <c r="AI75" s="35"/>
      <c r="AJ75" s="35"/>
      <c r="AK75" s="35"/>
      <c r="AL75" s="35"/>
      <c r="AM75" s="49" t="s">
        <v>54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BJ03042022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3" t="str">
        <f>K6</f>
        <v>CNC centrum a Svářečská škola v SOU Nové Strašecí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Sportovní 1135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5">
        <f>IF(AN8= "","",AN8)</f>
        <v>45240</v>
      </c>
      <c r="AN87" s="22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SOU,  Sportovní 1135, 27180 Nové Strašecí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6" t="str">
        <f>IF(E17="","",E17)</f>
        <v>Studio PHX s.r.o.Ondříčkova 384/33, Praha 3 Žižkov</v>
      </c>
      <c r="AN89" s="227"/>
      <c r="AO89" s="227"/>
      <c r="AP89" s="227"/>
      <c r="AQ89" s="33"/>
      <c r="AR89" s="36"/>
      <c r="AS89" s="228" t="s">
        <v>58</v>
      </c>
      <c r="AT89" s="22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6" t="str">
        <f>IF(E20="","",E20)</f>
        <v>Ing. Jan Brožek</v>
      </c>
      <c r="AN90" s="227"/>
      <c r="AO90" s="227"/>
      <c r="AP90" s="227"/>
      <c r="AQ90" s="33"/>
      <c r="AR90" s="36"/>
      <c r="AS90" s="230"/>
      <c r="AT90" s="23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2"/>
      <c r="AT91" s="23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4" t="s">
        <v>59</v>
      </c>
      <c r="D92" s="235"/>
      <c r="E92" s="235"/>
      <c r="F92" s="235"/>
      <c r="G92" s="235"/>
      <c r="H92" s="70"/>
      <c r="I92" s="237" t="s">
        <v>60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61</v>
      </c>
      <c r="AH92" s="235"/>
      <c r="AI92" s="235"/>
      <c r="AJ92" s="235"/>
      <c r="AK92" s="235"/>
      <c r="AL92" s="235"/>
      <c r="AM92" s="235"/>
      <c r="AN92" s="237" t="s">
        <v>62</v>
      </c>
      <c r="AO92" s="235"/>
      <c r="AP92" s="238"/>
      <c r="AQ92" s="71" t="s">
        <v>63</v>
      </c>
      <c r="AR92" s="36"/>
      <c r="AS92" s="72" t="s">
        <v>64</v>
      </c>
      <c r="AT92" s="73" t="s">
        <v>65</v>
      </c>
      <c r="AU92" s="73" t="s">
        <v>66</v>
      </c>
      <c r="AV92" s="73" t="s">
        <v>67</v>
      </c>
      <c r="AW92" s="73" t="s">
        <v>68</v>
      </c>
      <c r="AX92" s="73" t="s">
        <v>69</v>
      </c>
      <c r="AY92" s="73" t="s">
        <v>70</v>
      </c>
      <c r="AZ92" s="73" t="s">
        <v>71</v>
      </c>
      <c r="BA92" s="73" t="s">
        <v>72</v>
      </c>
      <c r="BB92" s="73" t="s">
        <v>73</v>
      </c>
      <c r="BC92" s="73" t="s">
        <v>74</v>
      </c>
      <c r="BD92" s="74" t="s">
        <v>75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76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2">
        <f>ROUND(SUM(AG95:AG103),2)</f>
        <v>0</v>
      </c>
      <c r="AH94" s="242"/>
      <c r="AI94" s="242"/>
      <c r="AJ94" s="242"/>
      <c r="AK94" s="242"/>
      <c r="AL94" s="242"/>
      <c r="AM94" s="242"/>
      <c r="AN94" s="243">
        <f t="shared" ref="AN94:AN103" si="0">SUM(AG94,AT94)</f>
        <v>0</v>
      </c>
      <c r="AO94" s="243"/>
      <c r="AP94" s="243"/>
      <c r="AQ94" s="82" t="s">
        <v>1</v>
      </c>
      <c r="AR94" s="83"/>
      <c r="AS94" s="84">
        <f>ROUND(SUM(AS95:AS103),2)</f>
        <v>0</v>
      </c>
      <c r="AT94" s="85">
        <f t="shared" ref="AT94:AT103" si="1">ROUND(SUM(AV94:AW94),2)</f>
        <v>0</v>
      </c>
      <c r="AU94" s="86">
        <f>ROUND(SUM(AU95:AU103),5)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ROUND(SUM(AZ95:AZ103),2)</f>
        <v>0</v>
      </c>
      <c r="BA94" s="85">
        <f>ROUND(SUM(BA95:BA103),2)</f>
        <v>0</v>
      </c>
      <c r="BB94" s="85">
        <f>ROUND(SUM(BB95:BB103),2)</f>
        <v>0</v>
      </c>
      <c r="BC94" s="85">
        <f>ROUND(SUM(BC95:BC103),2)</f>
        <v>0</v>
      </c>
      <c r="BD94" s="87">
        <f>ROUND(SUM(BD95:BD103),2)</f>
        <v>0</v>
      </c>
      <c r="BS94" s="88" t="s">
        <v>77</v>
      </c>
      <c r="BT94" s="88" t="s">
        <v>78</v>
      </c>
      <c r="BU94" s="89" t="s">
        <v>79</v>
      </c>
      <c r="BV94" s="88" t="s">
        <v>80</v>
      </c>
      <c r="BW94" s="88" t="s">
        <v>5</v>
      </c>
      <c r="BX94" s="88" t="s">
        <v>81</v>
      </c>
      <c r="CL94" s="88" t="s">
        <v>1</v>
      </c>
    </row>
    <row r="95" spans="1:91" s="7" customFormat="1" ht="16.5" customHeight="1">
      <c r="A95" s="90" t="s">
        <v>82</v>
      </c>
      <c r="B95" s="91"/>
      <c r="C95" s="92"/>
      <c r="D95" s="239" t="s">
        <v>83</v>
      </c>
      <c r="E95" s="239"/>
      <c r="F95" s="239"/>
      <c r="G95" s="239"/>
      <c r="H95" s="239"/>
      <c r="I95" s="93"/>
      <c r="J95" s="239" t="s">
        <v>84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40">
        <f>'01 - Bourání'!J30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94" t="s">
        <v>85</v>
      </c>
      <c r="AR95" s="95"/>
      <c r="AS95" s="96">
        <v>0</v>
      </c>
      <c r="AT95" s="97">
        <f t="shared" si="1"/>
        <v>0</v>
      </c>
      <c r="AU95" s="98">
        <f>'01 - Bourání'!P127</f>
        <v>0</v>
      </c>
      <c r="AV95" s="97">
        <f>'01 - Bourání'!J33</f>
        <v>0</v>
      </c>
      <c r="AW95" s="97">
        <f>'01 - Bourání'!J34</f>
        <v>0</v>
      </c>
      <c r="AX95" s="97">
        <f>'01 - Bourání'!J35</f>
        <v>0</v>
      </c>
      <c r="AY95" s="97">
        <f>'01 - Bourání'!J36</f>
        <v>0</v>
      </c>
      <c r="AZ95" s="97">
        <f>'01 - Bourání'!F33</f>
        <v>0</v>
      </c>
      <c r="BA95" s="97">
        <f>'01 - Bourání'!F34</f>
        <v>0</v>
      </c>
      <c r="BB95" s="97">
        <f>'01 - Bourání'!F35</f>
        <v>0</v>
      </c>
      <c r="BC95" s="97">
        <f>'01 - Bourání'!F36</f>
        <v>0</v>
      </c>
      <c r="BD95" s="99">
        <f>'01 - Bourání'!F37</f>
        <v>0</v>
      </c>
      <c r="BT95" s="100" t="s">
        <v>86</v>
      </c>
      <c r="BV95" s="100" t="s">
        <v>80</v>
      </c>
      <c r="BW95" s="100" t="s">
        <v>87</v>
      </c>
      <c r="BX95" s="100" t="s">
        <v>5</v>
      </c>
      <c r="CL95" s="100" t="s">
        <v>1</v>
      </c>
      <c r="CM95" s="100" t="s">
        <v>88</v>
      </c>
    </row>
    <row r="96" spans="1:91" s="7" customFormat="1" ht="16.5" customHeight="1">
      <c r="A96" s="90" t="s">
        <v>82</v>
      </c>
      <c r="B96" s="91"/>
      <c r="C96" s="92"/>
      <c r="D96" s="239" t="s">
        <v>89</v>
      </c>
      <c r="E96" s="239"/>
      <c r="F96" s="239"/>
      <c r="G96" s="239"/>
      <c r="H96" s="239"/>
      <c r="I96" s="93"/>
      <c r="J96" s="239" t="s">
        <v>90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0">
        <f>'02 - Stavební úpravy'!J30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94" t="s">
        <v>85</v>
      </c>
      <c r="AR96" s="95"/>
      <c r="AS96" s="96">
        <v>0</v>
      </c>
      <c r="AT96" s="97">
        <f t="shared" si="1"/>
        <v>0</v>
      </c>
      <c r="AU96" s="98">
        <f>'02 - Stavební úpravy'!P143</f>
        <v>0</v>
      </c>
      <c r="AV96" s="97">
        <f>'02 - Stavební úpravy'!J33</f>
        <v>0</v>
      </c>
      <c r="AW96" s="97">
        <f>'02 - Stavební úpravy'!J34</f>
        <v>0</v>
      </c>
      <c r="AX96" s="97">
        <f>'02 - Stavební úpravy'!J35</f>
        <v>0</v>
      </c>
      <c r="AY96" s="97">
        <f>'02 - Stavební úpravy'!J36</f>
        <v>0</v>
      </c>
      <c r="AZ96" s="97">
        <f>'02 - Stavební úpravy'!F33</f>
        <v>0</v>
      </c>
      <c r="BA96" s="97">
        <f>'02 - Stavební úpravy'!F34</f>
        <v>0</v>
      </c>
      <c r="BB96" s="97">
        <f>'02 - Stavební úpravy'!F35</f>
        <v>0</v>
      </c>
      <c r="BC96" s="97">
        <f>'02 - Stavební úpravy'!F36</f>
        <v>0</v>
      </c>
      <c r="BD96" s="99">
        <f>'02 - Stavební úpravy'!F37</f>
        <v>0</v>
      </c>
      <c r="BT96" s="100" t="s">
        <v>86</v>
      </c>
      <c r="BV96" s="100" t="s">
        <v>80</v>
      </c>
      <c r="BW96" s="100" t="s">
        <v>91</v>
      </c>
      <c r="BX96" s="100" t="s">
        <v>5</v>
      </c>
      <c r="CL96" s="100" t="s">
        <v>1</v>
      </c>
      <c r="CM96" s="100" t="s">
        <v>88</v>
      </c>
    </row>
    <row r="97" spans="1:91" s="7" customFormat="1" ht="16.5" customHeight="1">
      <c r="A97" s="90" t="s">
        <v>82</v>
      </c>
      <c r="B97" s="91"/>
      <c r="C97" s="92"/>
      <c r="D97" s="239" t="s">
        <v>92</v>
      </c>
      <c r="E97" s="239"/>
      <c r="F97" s="239"/>
      <c r="G97" s="239"/>
      <c r="H97" s="239"/>
      <c r="I97" s="93"/>
      <c r="J97" s="239" t="s">
        <v>93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40">
        <f>'03 -  VRN'!J30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94" t="s">
        <v>85</v>
      </c>
      <c r="AR97" s="95"/>
      <c r="AS97" s="96">
        <v>0</v>
      </c>
      <c r="AT97" s="97">
        <f t="shared" si="1"/>
        <v>0</v>
      </c>
      <c r="AU97" s="98">
        <f>'03 -  VRN'!P124</f>
        <v>0</v>
      </c>
      <c r="AV97" s="97">
        <f>'03 -  VRN'!J33</f>
        <v>0</v>
      </c>
      <c r="AW97" s="97">
        <f>'03 -  VRN'!J34</f>
        <v>0</v>
      </c>
      <c r="AX97" s="97">
        <f>'03 -  VRN'!J35</f>
        <v>0</v>
      </c>
      <c r="AY97" s="97">
        <f>'03 -  VRN'!J36</f>
        <v>0</v>
      </c>
      <c r="AZ97" s="97">
        <f>'03 -  VRN'!F33</f>
        <v>0</v>
      </c>
      <c r="BA97" s="97">
        <f>'03 -  VRN'!F34</f>
        <v>0</v>
      </c>
      <c r="BB97" s="97">
        <f>'03 -  VRN'!F35</f>
        <v>0</v>
      </c>
      <c r="BC97" s="97">
        <f>'03 -  VRN'!F36</f>
        <v>0</v>
      </c>
      <c r="BD97" s="99">
        <f>'03 -  VRN'!F37</f>
        <v>0</v>
      </c>
      <c r="BT97" s="100" t="s">
        <v>86</v>
      </c>
      <c r="BV97" s="100" t="s">
        <v>80</v>
      </c>
      <c r="BW97" s="100" t="s">
        <v>94</v>
      </c>
      <c r="BX97" s="100" t="s">
        <v>5</v>
      </c>
      <c r="CL97" s="100" t="s">
        <v>1</v>
      </c>
      <c r="CM97" s="100" t="s">
        <v>88</v>
      </c>
    </row>
    <row r="98" spans="1:91" s="7" customFormat="1" ht="16.5" customHeight="1">
      <c r="A98" s="90" t="s">
        <v>82</v>
      </c>
      <c r="B98" s="91"/>
      <c r="C98" s="92"/>
      <c r="D98" s="239" t="s">
        <v>95</v>
      </c>
      <c r="E98" s="239"/>
      <c r="F98" s="239"/>
      <c r="G98" s="239"/>
      <c r="H98" s="239"/>
      <c r="I98" s="93"/>
      <c r="J98" s="239" t="s">
        <v>2247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40">
        <f>'04 - Zpevněné plochy'!J30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94" t="s">
        <v>85</v>
      </c>
      <c r="AR98" s="95"/>
      <c r="AS98" s="96">
        <v>0</v>
      </c>
      <c r="AT98" s="97">
        <f t="shared" si="1"/>
        <v>0</v>
      </c>
      <c r="AU98" s="98">
        <f>'04 - Zpevněné plochy'!P123</f>
        <v>0</v>
      </c>
      <c r="AV98" s="97">
        <f>'04 - Zpevněné plochy'!J33</f>
        <v>0</v>
      </c>
      <c r="AW98" s="97">
        <f>'04 - Zpevněné plochy'!J34</f>
        <v>0</v>
      </c>
      <c r="AX98" s="97">
        <f>'04 - Zpevněné plochy'!J35</f>
        <v>0</v>
      </c>
      <c r="AY98" s="97">
        <f>'04 - Zpevněné plochy'!J36</f>
        <v>0</v>
      </c>
      <c r="AZ98" s="97">
        <f>'04 - Zpevněné plochy'!F33</f>
        <v>0</v>
      </c>
      <c r="BA98" s="97">
        <f>'04 - Zpevněné plochy'!F34</f>
        <v>0</v>
      </c>
      <c r="BB98" s="97">
        <f>'04 - Zpevněné plochy'!F35</f>
        <v>0</v>
      </c>
      <c r="BC98" s="97">
        <f>'04 - Zpevněné plochy'!F36</f>
        <v>0</v>
      </c>
      <c r="BD98" s="99">
        <f>'04 - Zpevněné plochy'!F37</f>
        <v>0</v>
      </c>
      <c r="BT98" s="100" t="s">
        <v>86</v>
      </c>
      <c r="BV98" s="100" t="s">
        <v>80</v>
      </c>
      <c r="BW98" s="100" t="s">
        <v>96</v>
      </c>
      <c r="BX98" s="100" t="s">
        <v>5</v>
      </c>
      <c r="CL98" s="100" t="s">
        <v>1</v>
      </c>
      <c r="CM98" s="100" t="s">
        <v>88</v>
      </c>
    </row>
    <row r="99" spans="1:91" s="7" customFormat="1" ht="16.5" customHeight="1">
      <c r="A99" s="90" t="s">
        <v>82</v>
      </c>
      <c r="B99" s="91"/>
      <c r="C99" s="92"/>
      <c r="D99" s="239" t="s">
        <v>97</v>
      </c>
      <c r="E99" s="239"/>
      <c r="F99" s="239"/>
      <c r="G99" s="239"/>
      <c r="H99" s="239"/>
      <c r="I99" s="93"/>
      <c r="J99" s="239" t="s">
        <v>98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40">
        <f>'05a - Silnoproudé instalace'!J30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94" t="s">
        <v>85</v>
      </c>
      <c r="AR99" s="95"/>
      <c r="AS99" s="96">
        <v>0</v>
      </c>
      <c r="AT99" s="97">
        <f t="shared" si="1"/>
        <v>0</v>
      </c>
      <c r="AU99" s="98">
        <f>'05a - Silnoproudé instalace'!P126</f>
        <v>0</v>
      </c>
      <c r="AV99" s="97">
        <f>'05a - Silnoproudé instalace'!J33</f>
        <v>0</v>
      </c>
      <c r="AW99" s="97">
        <f>'05a - Silnoproudé instalace'!J34</f>
        <v>0</v>
      </c>
      <c r="AX99" s="97">
        <f>'05a - Silnoproudé instalace'!J35</f>
        <v>0</v>
      </c>
      <c r="AY99" s="97">
        <f>'05a - Silnoproudé instalace'!J36</f>
        <v>0</v>
      </c>
      <c r="AZ99" s="97">
        <f>'05a - Silnoproudé instalace'!F33</f>
        <v>0</v>
      </c>
      <c r="BA99" s="97">
        <f>'05a - Silnoproudé instalace'!F34</f>
        <v>0</v>
      </c>
      <c r="BB99" s="97">
        <f>'05a - Silnoproudé instalace'!F35</f>
        <v>0</v>
      </c>
      <c r="BC99" s="97">
        <f>'05a - Silnoproudé instalace'!F36</f>
        <v>0</v>
      </c>
      <c r="BD99" s="99">
        <f>'05a - Silnoproudé instalace'!F37</f>
        <v>0</v>
      </c>
      <c r="BT99" s="100" t="s">
        <v>86</v>
      </c>
      <c r="BV99" s="100" t="s">
        <v>80</v>
      </c>
      <c r="BW99" s="100" t="s">
        <v>99</v>
      </c>
      <c r="BX99" s="100" t="s">
        <v>5</v>
      </c>
      <c r="CL99" s="100" t="s">
        <v>1</v>
      </c>
      <c r="CM99" s="100" t="s">
        <v>88</v>
      </c>
    </row>
    <row r="100" spans="1:91" s="7" customFormat="1" ht="16.5" customHeight="1">
      <c r="A100" s="90" t="s">
        <v>82</v>
      </c>
      <c r="B100" s="91"/>
      <c r="C100" s="92"/>
      <c r="D100" s="239" t="s">
        <v>100</v>
      </c>
      <c r="E100" s="239"/>
      <c r="F100" s="239"/>
      <c r="G100" s="239"/>
      <c r="H100" s="239"/>
      <c r="I100" s="93"/>
      <c r="J100" s="239" t="s">
        <v>101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40">
        <f>'05b - Slaboproudé instalace'!J30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94" t="s">
        <v>85</v>
      </c>
      <c r="AR100" s="95"/>
      <c r="AS100" s="96">
        <v>0</v>
      </c>
      <c r="AT100" s="97">
        <f t="shared" si="1"/>
        <v>0</v>
      </c>
      <c r="AU100" s="98">
        <f>'05b - Slaboproudé instalace'!P122</f>
        <v>0</v>
      </c>
      <c r="AV100" s="97">
        <f>'05b - Slaboproudé instalace'!J33</f>
        <v>0</v>
      </c>
      <c r="AW100" s="97">
        <f>'05b - Slaboproudé instalace'!J34</f>
        <v>0</v>
      </c>
      <c r="AX100" s="97">
        <f>'05b - Slaboproudé instalace'!J35</f>
        <v>0</v>
      </c>
      <c r="AY100" s="97">
        <f>'05b - Slaboproudé instalace'!J36</f>
        <v>0</v>
      </c>
      <c r="AZ100" s="97">
        <f>'05b - Slaboproudé instalace'!F33</f>
        <v>0</v>
      </c>
      <c r="BA100" s="97">
        <f>'05b - Slaboproudé instalace'!F34</f>
        <v>0</v>
      </c>
      <c r="BB100" s="97">
        <f>'05b - Slaboproudé instalace'!F35</f>
        <v>0</v>
      </c>
      <c r="BC100" s="97">
        <f>'05b - Slaboproudé instalace'!F36</f>
        <v>0</v>
      </c>
      <c r="BD100" s="99">
        <f>'05b - Slaboproudé instalace'!F37</f>
        <v>0</v>
      </c>
      <c r="BT100" s="100" t="s">
        <v>86</v>
      </c>
      <c r="BV100" s="100" t="s">
        <v>80</v>
      </c>
      <c r="BW100" s="100" t="s">
        <v>102</v>
      </c>
      <c r="BX100" s="100" t="s">
        <v>5</v>
      </c>
      <c r="CL100" s="100" t="s">
        <v>1</v>
      </c>
      <c r="CM100" s="100" t="s">
        <v>88</v>
      </c>
    </row>
    <row r="101" spans="1:91" s="7" customFormat="1" ht="16.5" customHeight="1">
      <c r="A101" s="90" t="s">
        <v>82</v>
      </c>
      <c r="B101" s="91"/>
      <c r="C101" s="92"/>
      <c r="D101" s="239" t="s">
        <v>103</v>
      </c>
      <c r="E101" s="239"/>
      <c r="F101" s="239"/>
      <c r="G101" s="239"/>
      <c r="H101" s="239"/>
      <c r="I101" s="93"/>
      <c r="J101" s="239" t="s">
        <v>104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40">
        <f>'06 - Vytápění'!J30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94" t="s">
        <v>85</v>
      </c>
      <c r="AR101" s="95"/>
      <c r="AS101" s="96">
        <v>0</v>
      </c>
      <c r="AT101" s="97">
        <f t="shared" si="1"/>
        <v>0</v>
      </c>
      <c r="AU101" s="98">
        <f>'06 - Vytápění'!P129</f>
        <v>0</v>
      </c>
      <c r="AV101" s="97">
        <f>'06 - Vytápění'!J33</f>
        <v>0</v>
      </c>
      <c r="AW101" s="97">
        <f>'06 - Vytápění'!J34</f>
        <v>0</v>
      </c>
      <c r="AX101" s="97">
        <f>'06 - Vytápění'!J35</f>
        <v>0</v>
      </c>
      <c r="AY101" s="97">
        <f>'06 - Vytápění'!J36</f>
        <v>0</v>
      </c>
      <c r="AZ101" s="97">
        <f>'06 - Vytápění'!F33</f>
        <v>0</v>
      </c>
      <c r="BA101" s="97">
        <f>'06 - Vytápění'!F34</f>
        <v>0</v>
      </c>
      <c r="BB101" s="97">
        <f>'06 - Vytápění'!F35</f>
        <v>0</v>
      </c>
      <c r="BC101" s="97">
        <f>'06 - Vytápění'!F36</f>
        <v>0</v>
      </c>
      <c r="BD101" s="99">
        <f>'06 - Vytápění'!F37</f>
        <v>0</v>
      </c>
      <c r="BT101" s="100" t="s">
        <v>86</v>
      </c>
      <c r="BV101" s="100" t="s">
        <v>80</v>
      </c>
      <c r="BW101" s="100" t="s">
        <v>105</v>
      </c>
      <c r="BX101" s="100" t="s">
        <v>5</v>
      </c>
      <c r="CL101" s="100" t="s">
        <v>1</v>
      </c>
      <c r="CM101" s="100" t="s">
        <v>88</v>
      </c>
    </row>
    <row r="102" spans="1:91" s="7" customFormat="1" ht="16.5" customHeight="1">
      <c r="A102" s="90" t="s">
        <v>82</v>
      </c>
      <c r="B102" s="91"/>
      <c r="C102" s="92"/>
      <c r="D102" s="239" t="s">
        <v>106</v>
      </c>
      <c r="E102" s="239"/>
      <c r="F102" s="239"/>
      <c r="G102" s="239"/>
      <c r="H102" s="239"/>
      <c r="I102" s="93"/>
      <c r="J102" s="239" t="s">
        <v>107</v>
      </c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40">
        <f>'07 -  ZTI'!J30</f>
        <v>0</v>
      </c>
      <c r="AH102" s="241"/>
      <c r="AI102" s="241"/>
      <c r="AJ102" s="241"/>
      <c r="AK102" s="241"/>
      <c r="AL102" s="241"/>
      <c r="AM102" s="241"/>
      <c r="AN102" s="240">
        <f t="shared" si="0"/>
        <v>0</v>
      </c>
      <c r="AO102" s="241"/>
      <c r="AP102" s="241"/>
      <c r="AQ102" s="94" t="s">
        <v>85</v>
      </c>
      <c r="AR102" s="95"/>
      <c r="AS102" s="96">
        <v>0</v>
      </c>
      <c r="AT102" s="97">
        <f t="shared" si="1"/>
        <v>0</v>
      </c>
      <c r="AU102" s="98">
        <f>'07 -  ZTI'!P138</f>
        <v>0</v>
      </c>
      <c r="AV102" s="97">
        <f>'07 -  ZTI'!J33</f>
        <v>0</v>
      </c>
      <c r="AW102" s="97">
        <f>'07 -  ZTI'!J34</f>
        <v>0</v>
      </c>
      <c r="AX102" s="97">
        <f>'07 -  ZTI'!J35</f>
        <v>0</v>
      </c>
      <c r="AY102" s="97">
        <f>'07 -  ZTI'!J36</f>
        <v>0</v>
      </c>
      <c r="AZ102" s="97">
        <f>'07 -  ZTI'!F33</f>
        <v>0</v>
      </c>
      <c r="BA102" s="97">
        <f>'07 -  ZTI'!F34</f>
        <v>0</v>
      </c>
      <c r="BB102" s="97">
        <f>'07 -  ZTI'!F35</f>
        <v>0</v>
      </c>
      <c r="BC102" s="97">
        <f>'07 -  ZTI'!F36</f>
        <v>0</v>
      </c>
      <c r="BD102" s="99">
        <f>'07 -  ZTI'!F37</f>
        <v>0</v>
      </c>
      <c r="BT102" s="100" t="s">
        <v>86</v>
      </c>
      <c r="BV102" s="100" t="s">
        <v>80</v>
      </c>
      <c r="BW102" s="100" t="s">
        <v>108</v>
      </c>
      <c r="BX102" s="100" t="s">
        <v>5</v>
      </c>
      <c r="CL102" s="100" t="s">
        <v>1</v>
      </c>
      <c r="CM102" s="100" t="s">
        <v>88</v>
      </c>
    </row>
    <row r="103" spans="1:91" s="7" customFormat="1" ht="16.5" customHeight="1">
      <c r="A103" s="90" t="s">
        <v>82</v>
      </c>
      <c r="B103" s="91"/>
      <c r="C103" s="92"/>
      <c r="D103" s="239" t="s">
        <v>109</v>
      </c>
      <c r="E103" s="239"/>
      <c r="F103" s="239"/>
      <c r="G103" s="239"/>
      <c r="H103" s="239"/>
      <c r="I103" s="93"/>
      <c r="J103" s="239" t="s">
        <v>110</v>
      </c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40">
        <f>'08 -  VZT'!J30</f>
        <v>0</v>
      </c>
      <c r="AH103" s="241"/>
      <c r="AI103" s="241"/>
      <c r="AJ103" s="241"/>
      <c r="AK103" s="241"/>
      <c r="AL103" s="241"/>
      <c r="AM103" s="241"/>
      <c r="AN103" s="240">
        <f t="shared" si="0"/>
        <v>0</v>
      </c>
      <c r="AO103" s="241"/>
      <c r="AP103" s="241"/>
      <c r="AQ103" s="94" t="s">
        <v>85</v>
      </c>
      <c r="AR103" s="95"/>
      <c r="AS103" s="101">
        <v>0</v>
      </c>
      <c r="AT103" s="102">
        <f t="shared" si="1"/>
        <v>0</v>
      </c>
      <c r="AU103" s="103">
        <f>'08 -  VZT'!P126</f>
        <v>0</v>
      </c>
      <c r="AV103" s="102">
        <f>'08 -  VZT'!J33</f>
        <v>0</v>
      </c>
      <c r="AW103" s="102">
        <f>'08 -  VZT'!J34</f>
        <v>0</v>
      </c>
      <c r="AX103" s="102">
        <f>'08 -  VZT'!J35</f>
        <v>0</v>
      </c>
      <c r="AY103" s="102">
        <f>'08 -  VZT'!J36</f>
        <v>0</v>
      </c>
      <c r="AZ103" s="102">
        <f>'08 -  VZT'!F33</f>
        <v>0</v>
      </c>
      <c r="BA103" s="102">
        <f>'08 -  VZT'!F34</f>
        <v>0</v>
      </c>
      <c r="BB103" s="102">
        <f>'08 -  VZT'!F35</f>
        <v>0</v>
      </c>
      <c r="BC103" s="102">
        <f>'08 -  VZT'!F36</f>
        <v>0</v>
      </c>
      <c r="BD103" s="104">
        <f>'08 -  VZT'!F37</f>
        <v>0</v>
      </c>
      <c r="BT103" s="100" t="s">
        <v>86</v>
      </c>
      <c r="BV103" s="100" t="s">
        <v>80</v>
      </c>
      <c r="BW103" s="100" t="s">
        <v>111</v>
      </c>
      <c r="BX103" s="100" t="s">
        <v>5</v>
      </c>
      <c r="CL103" s="100" t="s">
        <v>1</v>
      </c>
      <c r="CM103" s="100" t="s">
        <v>88</v>
      </c>
    </row>
    <row r="104" spans="1:91" s="2" customFormat="1" ht="30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6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sheetProtection algorithmName="SHA-512" hashValue="pjy5JbeelQ6HQdeqlmEmExpY8PxkuIjwmVqrIeh0BHjN+QieyDbfF+O9OG8Q7yYUWATNnbdXyDsqKcH+mdxlQQ==" saltValue="eXMBRuJahOSUCV3GOQjIKQ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Bourání'!C2" display="/"/>
    <hyperlink ref="A96" location="'02 - Stavební úpravy'!C2" display="/"/>
    <hyperlink ref="A97" location="'03 -  VRN'!C2" display="/"/>
    <hyperlink ref="A98" location="'04 - Zpevnění plochy'!C2" display="/"/>
    <hyperlink ref="A99" location="'05a - Silnoproudé instalace'!C2" display="/"/>
    <hyperlink ref="A100" location="'05b - Slaboproudé instalace'!C2" display="/"/>
    <hyperlink ref="A101" location="'06 - Vytápění'!C2" display="/"/>
    <hyperlink ref="A102" location="'07 -  ZTI'!C2" display="/"/>
    <hyperlink ref="A103" location="'08 -  VZ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opLeftCell="A128" workbookViewId="0">
      <selection activeCell="K130" sqref="K1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114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ROUND((SUM(BE127:BE194)),  2)</f>
        <v>0</v>
      </c>
      <c r="G33" s="31"/>
      <c r="H33" s="31"/>
      <c r="I33" s="121">
        <v>0.21</v>
      </c>
      <c r="J33" s="120">
        <f>ROUND(((SUM(BE127:BE194))*I33),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ROUND((SUM(BF127:BF194)),  2)</f>
        <v>0</v>
      </c>
      <c r="G34" s="31"/>
      <c r="H34" s="31"/>
      <c r="I34" s="121">
        <v>0.15</v>
      </c>
      <c r="J34" s="120">
        <f>ROUND(((SUM(BF127:BF194))*I34),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ROUND((SUM(BG127:BG194)),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ROUND((SUM(BH127:BH194)),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ROUND((SUM(BI127:BI194)),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01 - Bourání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J132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J153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J163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125</v>
      </c>
      <c r="E102" s="153"/>
      <c r="F102" s="153"/>
      <c r="G102" s="153"/>
      <c r="H102" s="153"/>
      <c r="I102" s="153"/>
      <c r="J102" s="154">
        <f>J164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126</v>
      </c>
      <c r="E103" s="153"/>
      <c r="F103" s="153"/>
      <c r="G103" s="153"/>
      <c r="H103" s="153"/>
      <c r="I103" s="153"/>
      <c r="J103" s="154">
        <f>J167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127</v>
      </c>
      <c r="E104" s="153"/>
      <c r="F104" s="153"/>
      <c r="G104" s="153"/>
      <c r="H104" s="153"/>
      <c r="I104" s="153"/>
      <c r="J104" s="154">
        <f>J170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128</v>
      </c>
      <c r="E105" s="153"/>
      <c r="F105" s="153"/>
      <c r="G105" s="153"/>
      <c r="H105" s="153"/>
      <c r="I105" s="153"/>
      <c r="J105" s="154">
        <f>J173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129</v>
      </c>
      <c r="E106" s="153"/>
      <c r="F106" s="153"/>
      <c r="G106" s="153"/>
      <c r="H106" s="153"/>
      <c r="I106" s="153"/>
      <c r="J106" s="154">
        <f>J176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130</v>
      </c>
      <c r="E107" s="153"/>
      <c r="F107" s="153"/>
      <c r="G107" s="153"/>
      <c r="H107" s="153"/>
      <c r="I107" s="153"/>
      <c r="J107" s="154">
        <f>J190</f>
        <v>0</v>
      </c>
      <c r="K107" s="151"/>
      <c r="L107" s="155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131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71" t="str">
        <f>E7</f>
        <v>CNC centrum a Svářečská škola v SOU Nové Strašecí</v>
      </c>
      <c r="F117" s="272"/>
      <c r="G117" s="272"/>
      <c r="H117" s="27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113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3" t="str">
        <f>E9</f>
        <v>01 - Bourání</v>
      </c>
      <c r="F119" s="273"/>
      <c r="G119" s="273"/>
      <c r="H119" s="27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>Sportovní 1135</v>
      </c>
      <c r="G121" s="33"/>
      <c r="H121" s="33"/>
      <c r="I121" s="26" t="s">
        <v>22</v>
      </c>
      <c r="J121" s="63">
        <f>IF(J12="","",J12)</f>
        <v>45240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54.4" customHeight="1">
      <c r="A123" s="31"/>
      <c r="B123" s="32"/>
      <c r="C123" s="26" t="s">
        <v>23</v>
      </c>
      <c r="D123" s="33"/>
      <c r="E123" s="33"/>
      <c r="F123" s="24" t="str">
        <f>E15</f>
        <v>SOU,  Sportovní 1135, 27180 Nové Strašecí</v>
      </c>
      <c r="G123" s="33"/>
      <c r="H123" s="33"/>
      <c r="I123" s="26" t="s">
        <v>29</v>
      </c>
      <c r="J123" s="29" t="str">
        <f>E21</f>
        <v>Studio PHX s.r.o.Ondříčkova 384/33, Praha 3 Žižkov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27</v>
      </c>
      <c r="D124" s="33"/>
      <c r="E124" s="33"/>
      <c r="F124" s="24" t="str">
        <f>IF(E18="","",E18)</f>
        <v>Vyplň údaj</v>
      </c>
      <c r="G124" s="33"/>
      <c r="H124" s="33"/>
      <c r="I124" s="26" t="s">
        <v>33</v>
      </c>
      <c r="J124" s="29" t="str">
        <f>E24</f>
        <v>Ing. Jan Brožek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132</v>
      </c>
      <c r="D126" s="159" t="s">
        <v>63</v>
      </c>
      <c r="E126" s="159" t="s">
        <v>59</v>
      </c>
      <c r="F126" s="159" t="s">
        <v>60</v>
      </c>
      <c r="G126" s="159" t="s">
        <v>133</v>
      </c>
      <c r="H126" s="159" t="s">
        <v>134</v>
      </c>
      <c r="I126" s="159" t="s">
        <v>135</v>
      </c>
      <c r="J126" s="159" t="s">
        <v>117</v>
      </c>
      <c r="K126" s="160" t="s">
        <v>136</v>
      </c>
      <c r="L126" s="161"/>
      <c r="M126" s="72" t="s">
        <v>1</v>
      </c>
      <c r="N126" s="73" t="s">
        <v>42</v>
      </c>
      <c r="O126" s="73" t="s">
        <v>137</v>
      </c>
      <c r="P126" s="73" t="s">
        <v>138</v>
      </c>
      <c r="Q126" s="73" t="s">
        <v>139</v>
      </c>
      <c r="R126" s="73" t="s">
        <v>140</v>
      </c>
      <c r="S126" s="73" t="s">
        <v>141</v>
      </c>
      <c r="T126" s="74" t="s">
        <v>142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143</v>
      </c>
      <c r="D127" s="33"/>
      <c r="E127" s="33"/>
      <c r="F127" s="33"/>
      <c r="G127" s="33"/>
      <c r="H127" s="33"/>
      <c r="I127" s="33"/>
      <c r="J127" s="162">
        <f>BK127</f>
        <v>0</v>
      </c>
      <c r="K127" s="33"/>
      <c r="L127" s="36"/>
      <c r="M127" s="75"/>
      <c r="N127" s="163"/>
      <c r="O127" s="76"/>
      <c r="P127" s="164">
        <f>P128+P163</f>
        <v>0</v>
      </c>
      <c r="Q127" s="76"/>
      <c r="R127" s="164">
        <f>R128+R163</f>
        <v>0</v>
      </c>
      <c r="S127" s="76"/>
      <c r="T127" s="165">
        <f>T128+T163</f>
        <v>402.2459715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77</v>
      </c>
      <c r="AU127" s="14" t="s">
        <v>119</v>
      </c>
      <c r="BK127" s="166">
        <f>BK128+BK163</f>
        <v>0</v>
      </c>
    </row>
    <row r="128" spans="1:63" s="12" customFormat="1" ht="25.9" customHeight="1">
      <c r="B128" s="167"/>
      <c r="C128" s="168"/>
      <c r="D128" s="169" t="s">
        <v>77</v>
      </c>
      <c r="E128" s="170" t="s">
        <v>144</v>
      </c>
      <c r="F128" s="170" t="s">
        <v>145</v>
      </c>
      <c r="G128" s="168"/>
      <c r="H128" s="168"/>
      <c r="I128" s="171"/>
      <c r="J128" s="172">
        <f>BK128</f>
        <v>0</v>
      </c>
      <c r="K128" s="168"/>
      <c r="L128" s="173"/>
      <c r="M128" s="174"/>
      <c r="N128" s="175"/>
      <c r="O128" s="175"/>
      <c r="P128" s="176">
        <f>P129+P132+P153</f>
        <v>0</v>
      </c>
      <c r="Q128" s="175"/>
      <c r="R128" s="176">
        <f>R129+R132+R153</f>
        <v>0</v>
      </c>
      <c r="S128" s="175"/>
      <c r="T128" s="177">
        <f>T129+T132+T153</f>
        <v>392.63962199999997</v>
      </c>
      <c r="AR128" s="178" t="s">
        <v>86</v>
      </c>
      <c r="AT128" s="179" t="s">
        <v>77</v>
      </c>
      <c r="AU128" s="179" t="s">
        <v>78</v>
      </c>
      <c r="AY128" s="178" t="s">
        <v>146</v>
      </c>
      <c r="BK128" s="180">
        <f>BK129+BK132+BK153</f>
        <v>0</v>
      </c>
    </row>
    <row r="129" spans="1:65" s="12" customFormat="1" ht="22.9" customHeight="1">
      <c r="B129" s="167"/>
      <c r="C129" s="168"/>
      <c r="D129" s="169" t="s">
        <v>77</v>
      </c>
      <c r="E129" s="181" t="s">
        <v>86</v>
      </c>
      <c r="F129" s="181" t="s">
        <v>147</v>
      </c>
      <c r="G129" s="168"/>
      <c r="H129" s="168"/>
      <c r="I129" s="171"/>
      <c r="J129" s="182">
        <f>BK129</f>
        <v>0</v>
      </c>
      <c r="K129" s="168"/>
      <c r="L129" s="173"/>
      <c r="M129" s="174"/>
      <c r="N129" s="175"/>
      <c r="O129" s="175"/>
      <c r="P129" s="176">
        <f>SUM(P130:P131)</f>
        <v>0</v>
      </c>
      <c r="Q129" s="175"/>
      <c r="R129" s="176">
        <f>SUM(R130:R131)</f>
        <v>0</v>
      </c>
      <c r="S129" s="175"/>
      <c r="T129" s="177">
        <f>SUM(T130:T131)</f>
        <v>0</v>
      </c>
      <c r="AR129" s="178" t="s">
        <v>86</v>
      </c>
      <c r="AT129" s="179" t="s">
        <v>77</v>
      </c>
      <c r="AU129" s="179" t="s">
        <v>86</v>
      </c>
      <c r="AY129" s="178" t="s">
        <v>146</v>
      </c>
      <c r="BK129" s="180">
        <f>SUM(BK130:BK131)</f>
        <v>0</v>
      </c>
    </row>
    <row r="130" spans="1:65" s="2" customFormat="1" ht="24.2" customHeight="1">
      <c r="A130" s="31"/>
      <c r="B130" s="32"/>
      <c r="C130" s="183" t="s">
        <v>86</v>
      </c>
      <c r="D130" s="183" t="s">
        <v>148</v>
      </c>
      <c r="E130" s="184" t="s">
        <v>149</v>
      </c>
      <c r="F130" s="185" t="s">
        <v>150</v>
      </c>
      <c r="G130" s="186" t="s">
        <v>151</v>
      </c>
      <c r="H130" s="187">
        <v>15.718</v>
      </c>
      <c r="I130" s="188"/>
      <c r="J130" s="189">
        <f>ROUND(I130*H130,2)</f>
        <v>0</v>
      </c>
      <c r="K130" s="185" t="s">
        <v>162</v>
      </c>
      <c r="L130" s="36"/>
      <c r="M130" s="190" t="s">
        <v>1</v>
      </c>
      <c r="N130" s="191" t="s">
        <v>43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153</v>
      </c>
      <c r="AT130" s="194" t="s">
        <v>148</v>
      </c>
      <c r="AU130" s="194" t="s">
        <v>88</v>
      </c>
      <c r="AY130" s="14" t="s">
        <v>146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4" t="s">
        <v>86</v>
      </c>
      <c r="BK130" s="195">
        <f>ROUND(I130*H130,2)</f>
        <v>0</v>
      </c>
      <c r="BL130" s="14" t="s">
        <v>153</v>
      </c>
      <c r="BM130" s="194" t="s">
        <v>154</v>
      </c>
    </row>
    <row r="131" spans="1:65" s="2" customFormat="1" ht="29.25">
      <c r="A131" s="31"/>
      <c r="B131" s="32"/>
      <c r="C131" s="33"/>
      <c r="D131" s="196" t="s">
        <v>155</v>
      </c>
      <c r="E131" s="33"/>
      <c r="F131" s="197" t="s">
        <v>156</v>
      </c>
      <c r="G131" s="33"/>
      <c r="H131" s="33"/>
      <c r="I131" s="198"/>
      <c r="J131" s="33"/>
      <c r="K131" s="33"/>
      <c r="L131" s="36"/>
      <c r="M131" s="199"/>
      <c r="N131" s="200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155</v>
      </c>
      <c r="AU131" s="14" t="s">
        <v>88</v>
      </c>
    </row>
    <row r="132" spans="1:65" s="12" customFormat="1" ht="22.9" customHeight="1">
      <c r="B132" s="167"/>
      <c r="C132" s="168"/>
      <c r="D132" s="169" t="s">
        <v>77</v>
      </c>
      <c r="E132" s="181" t="s">
        <v>157</v>
      </c>
      <c r="F132" s="181" t="s">
        <v>158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SUM(P133:P152)</f>
        <v>0</v>
      </c>
      <c r="Q132" s="175"/>
      <c r="R132" s="176">
        <f>SUM(R133:R152)</f>
        <v>0</v>
      </c>
      <c r="S132" s="175"/>
      <c r="T132" s="177">
        <f>SUM(T133:T152)</f>
        <v>392.63962199999997</v>
      </c>
      <c r="AR132" s="178" t="s">
        <v>86</v>
      </c>
      <c r="AT132" s="179" t="s">
        <v>77</v>
      </c>
      <c r="AU132" s="179" t="s">
        <v>86</v>
      </c>
      <c r="AY132" s="178" t="s">
        <v>146</v>
      </c>
      <c r="BK132" s="180">
        <f>SUM(BK133:BK152)</f>
        <v>0</v>
      </c>
    </row>
    <row r="133" spans="1:65" s="2" customFormat="1" ht="24.2" customHeight="1">
      <c r="A133" s="31"/>
      <c r="B133" s="32"/>
      <c r="C133" s="183" t="s">
        <v>159</v>
      </c>
      <c r="D133" s="201" t="s">
        <v>148</v>
      </c>
      <c r="E133" s="184" t="s">
        <v>160</v>
      </c>
      <c r="F133" s="185" t="s">
        <v>161</v>
      </c>
      <c r="G133" s="186" t="s">
        <v>151</v>
      </c>
      <c r="H133" s="187">
        <v>247.815</v>
      </c>
      <c r="I133" s="188"/>
      <c r="J133" s="189">
        <f>ROUND(I133*H133,2)</f>
        <v>0</v>
      </c>
      <c r="K133" s="185" t="s">
        <v>162</v>
      </c>
      <c r="L133" s="36"/>
      <c r="M133" s="190" t="s">
        <v>1</v>
      </c>
      <c r="N133" s="191" t="s">
        <v>43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153</v>
      </c>
      <c r="AT133" s="194" t="s">
        <v>148</v>
      </c>
      <c r="AU133" s="194" t="s">
        <v>88</v>
      </c>
      <c r="AY133" s="14" t="s">
        <v>146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86</v>
      </c>
      <c r="BK133" s="195">
        <f>ROUND(I133*H133,2)</f>
        <v>0</v>
      </c>
      <c r="BL133" s="14" t="s">
        <v>153</v>
      </c>
      <c r="BM133" s="194" t="s">
        <v>163</v>
      </c>
    </row>
    <row r="134" spans="1:65" s="2" customFormat="1" ht="19.5">
      <c r="A134" s="31"/>
      <c r="B134" s="32"/>
      <c r="C134" s="33"/>
      <c r="D134" s="196" t="s">
        <v>155</v>
      </c>
      <c r="E134" s="33"/>
      <c r="F134" s="197" t="s">
        <v>164</v>
      </c>
      <c r="G134" s="33"/>
      <c r="H134" s="33"/>
      <c r="I134" s="198"/>
      <c r="J134" s="33"/>
      <c r="K134" s="33"/>
      <c r="L134" s="36"/>
      <c r="M134" s="199"/>
      <c r="N134" s="200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155</v>
      </c>
      <c r="AU134" s="14" t="s">
        <v>88</v>
      </c>
    </row>
    <row r="135" spans="1:65" s="2" customFormat="1" ht="16.5" customHeight="1">
      <c r="A135" s="31"/>
      <c r="B135" s="32"/>
      <c r="C135" s="183" t="s">
        <v>88</v>
      </c>
      <c r="D135" s="183" t="s">
        <v>148</v>
      </c>
      <c r="E135" s="184" t="s">
        <v>165</v>
      </c>
      <c r="F135" s="185" t="s">
        <v>166</v>
      </c>
      <c r="G135" s="186" t="s">
        <v>151</v>
      </c>
      <c r="H135" s="187">
        <v>42.954999999999998</v>
      </c>
      <c r="I135" s="188"/>
      <c r="J135" s="189">
        <f>ROUND(I135*H135,2)</f>
        <v>0</v>
      </c>
      <c r="K135" s="185" t="s">
        <v>162</v>
      </c>
      <c r="L135" s="36"/>
      <c r="M135" s="190" t="s">
        <v>1</v>
      </c>
      <c r="N135" s="191" t="s">
        <v>43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2</v>
      </c>
      <c r="T135" s="193">
        <f>S135*H135</f>
        <v>85.91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153</v>
      </c>
      <c r="AT135" s="194" t="s">
        <v>148</v>
      </c>
      <c r="AU135" s="194" t="s">
        <v>88</v>
      </c>
      <c r="AY135" s="14" t="s">
        <v>146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86</v>
      </c>
      <c r="BK135" s="195">
        <f>ROUND(I135*H135,2)</f>
        <v>0</v>
      </c>
      <c r="BL135" s="14" t="s">
        <v>153</v>
      </c>
      <c r="BM135" s="194" t="s">
        <v>167</v>
      </c>
    </row>
    <row r="136" spans="1:65" s="2" customFormat="1" ht="11.25">
      <c r="A136" s="31"/>
      <c r="B136" s="32"/>
      <c r="C136" s="33"/>
      <c r="D136" s="196" t="s">
        <v>155</v>
      </c>
      <c r="E136" s="33"/>
      <c r="F136" s="197" t="s">
        <v>168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155</v>
      </c>
      <c r="AU136" s="14" t="s">
        <v>88</v>
      </c>
    </row>
    <row r="137" spans="1:65" s="2" customFormat="1" ht="24.2" customHeight="1">
      <c r="A137" s="31"/>
      <c r="B137" s="32"/>
      <c r="C137" s="183" t="s">
        <v>157</v>
      </c>
      <c r="D137" s="183" t="s">
        <v>148</v>
      </c>
      <c r="E137" s="184" t="s">
        <v>169</v>
      </c>
      <c r="F137" s="185" t="s">
        <v>170</v>
      </c>
      <c r="G137" s="186" t="s">
        <v>151</v>
      </c>
      <c r="H137" s="187">
        <v>136.94399999999999</v>
      </c>
      <c r="I137" s="188"/>
      <c r="J137" s="189">
        <f>ROUND(I137*H137,2)</f>
        <v>0</v>
      </c>
      <c r="K137" s="185" t="s">
        <v>162</v>
      </c>
      <c r="L137" s="36"/>
      <c r="M137" s="190" t="s">
        <v>1</v>
      </c>
      <c r="N137" s="191" t="s">
        <v>43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1.95</v>
      </c>
      <c r="T137" s="193">
        <f>S137*H137</f>
        <v>267.04079999999999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153</v>
      </c>
      <c r="AT137" s="194" t="s">
        <v>148</v>
      </c>
      <c r="AU137" s="194" t="s">
        <v>88</v>
      </c>
      <c r="AY137" s="14" t="s">
        <v>146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86</v>
      </c>
      <c r="BK137" s="195">
        <f>ROUND(I137*H137,2)</f>
        <v>0</v>
      </c>
      <c r="BL137" s="14" t="s">
        <v>153</v>
      </c>
      <c r="BM137" s="194" t="s">
        <v>171</v>
      </c>
    </row>
    <row r="138" spans="1:65" s="2" customFormat="1" ht="19.5">
      <c r="A138" s="31"/>
      <c r="B138" s="32"/>
      <c r="C138" s="33"/>
      <c r="D138" s="196" t="s">
        <v>155</v>
      </c>
      <c r="E138" s="33"/>
      <c r="F138" s="197" t="s">
        <v>172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155</v>
      </c>
      <c r="AU138" s="14" t="s">
        <v>88</v>
      </c>
    </row>
    <row r="139" spans="1:65" s="2" customFormat="1" ht="24.2" customHeight="1">
      <c r="A139" s="31"/>
      <c r="B139" s="32"/>
      <c r="C139" s="183" t="s">
        <v>173</v>
      </c>
      <c r="D139" s="183" t="s">
        <v>148</v>
      </c>
      <c r="E139" s="184" t="s">
        <v>174</v>
      </c>
      <c r="F139" s="185" t="s">
        <v>175</v>
      </c>
      <c r="G139" s="186" t="s">
        <v>151</v>
      </c>
      <c r="H139" s="187">
        <v>1.96</v>
      </c>
      <c r="I139" s="188"/>
      <c r="J139" s="189">
        <f>ROUND(I139*H139,2)</f>
        <v>0</v>
      </c>
      <c r="K139" s="185" t="s">
        <v>162</v>
      </c>
      <c r="L139" s="36"/>
      <c r="M139" s="190" t="s">
        <v>1</v>
      </c>
      <c r="N139" s="191" t="s">
        <v>43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1.8</v>
      </c>
      <c r="T139" s="193">
        <f>S139*H139</f>
        <v>3.528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153</v>
      </c>
      <c r="AT139" s="194" t="s">
        <v>148</v>
      </c>
      <c r="AU139" s="194" t="s">
        <v>88</v>
      </c>
      <c r="AY139" s="14" t="s">
        <v>146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86</v>
      </c>
      <c r="BK139" s="195">
        <f>ROUND(I139*H139,2)</f>
        <v>0</v>
      </c>
      <c r="BL139" s="14" t="s">
        <v>153</v>
      </c>
      <c r="BM139" s="194" t="s">
        <v>176</v>
      </c>
    </row>
    <row r="140" spans="1:65" s="2" customFormat="1" ht="19.5">
      <c r="A140" s="31"/>
      <c r="B140" s="32"/>
      <c r="C140" s="33"/>
      <c r="D140" s="196" t="s">
        <v>155</v>
      </c>
      <c r="E140" s="33"/>
      <c r="F140" s="197" t="s">
        <v>177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155</v>
      </c>
      <c r="AU140" s="14" t="s">
        <v>88</v>
      </c>
    </row>
    <row r="141" spans="1:65" s="2" customFormat="1" ht="21.75" customHeight="1">
      <c r="A141" s="31"/>
      <c r="B141" s="32"/>
      <c r="C141" s="183" t="s">
        <v>178</v>
      </c>
      <c r="D141" s="201" t="s">
        <v>148</v>
      </c>
      <c r="E141" s="184" t="s">
        <v>179</v>
      </c>
      <c r="F141" s="185" t="s">
        <v>180</v>
      </c>
      <c r="G141" s="186" t="s">
        <v>181</v>
      </c>
      <c r="H141" s="187">
        <v>2.508</v>
      </c>
      <c r="I141" s="188"/>
      <c r="J141" s="189">
        <f>ROUND(I141*H141,2)</f>
        <v>0</v>
      </c>
      <c r="K141" s="185" t="s">
        <v>162</v>
      </c>
      <c r="L141" s="36"/>
      <c r="M141" s="190" t="s">
        <v>1</v>
      </c>
      <c r="N141" s="191" t="s">
        <v>43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8.2000000000000003E-2</v>
      </c>
      <c r="T141" s="193">
        <f>S141*H141</f>
        <v>0.20565600000000001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153</v>
      </c>
      <c r="AT141" s="194" t="s">
        <v>148</v>
      </c>
      <c r="AU141" s="194" t="s">
        <v>88</v>
      </c>
      <c r="AY141" s="14" t="s">
        <v>146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86</v>
      </c>
      <c r="BK141" s="195">
        <f>ROUND(I141*H141,2)</f>
        <v>0</v>
      </c>
      <c r="BL141" s="14" t="s">
        <v>153</v>
      </c>
      <c r="BM141" s="194" t="s">
        <v>182</v>
      </c>
    </row>
    <row r="142" spans="1:65" s="2" customFormat="1" ht="19.5">
      <c r="A142" s="31"/>
      <c r="B142" s="32"/>
      <c r="C142" s="33"/>
      <c r="D142" s="196" t="s">
        <v>155</v>
      </c>
      <c r="E142" s="33"/>
      <c r="F142" s="197" t="s">
        <v>183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155</v>
      </c>
      <c r="AU142" s="14" t="s">
        <v>88</v>
      </c>
    </row>
    <row r="143" spans="1:65" s="2" customFormat="1" ht="19.5">
      <c r="A143" s="31"/>
      <c r="B143" s="32"/>
      <c r="C143" s="33"/>
      <c r="D143" s="196" t="s">
        <v>184</v>
      </c>
      <c r="E143" s="33"/>
      <c r="F143" s="202" t="s">
        <v>185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184</v>
      </c>
      <c r="AU143" s="14" t="s">
        <v>88</v>
      </c>
    </row>
    <row r="144" spans="1:65" s="2" customFormat="1" ht="16.5" customHeight="1">
      <c r="A144" s="31"/>
      <c r="B144" s="32"/>
      <c r="C144" s="183" t="s">
        <v>186</v>
      </c>
      <c r="D144" s="183" t="s">
        <v>148</v>
      </c>
      <c r="E144" s="184" t="s">
        <v>187</v>
      </c>
      <c r="F144" s="185" t="s">
        <v>188</v>
      </c>
      <c r="G144" s="186" t="s">
        <v>151</v>
      </c>
      <c r="H144" s="187">
        <v>2.0550000000000002</v>
      </c>
      <c r="I144" s="188"/>
      <c r="J144" s="189">
        <f>ROUND(I144*H144,2)</f>
        <v>0</v>
      </c>
      <c r="K144" s="185" t="s">
        <v>162</v>
      </c>
      <c r="L144" s="36"/>
      <c r="M144" s="190" t="s">
        <v>1</v>
      </c>
      <c r="N144" s="191" t="s">
        <v>43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1.7</v>
      </c>
      <c r="T144" s="193">
        <f>S144*H144</f>
        <v>3.4935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153</v>
      </c>
      <c r="AT144" s="194" t="s">
        <v>148</v>
      </c>
      <c r="AU144" s="194" t="s">
        <v>88</v>
      </c>
      <c r="AY144" s="14" t="s">
        <v>146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86</v>
      </c>
      <c r="BK144" s="195">
        <f>ROUND(I144*H144,2)</f>
        <v>0</v>
      </c>
      <c r="BL144" s="14" t="s">
        <v>153</v>
      </c>
      <c r="BM144" s="194" t="s">
        <v>189</v>
      </c>
    </row>
    <row r="145" spans="1:65" s="2" customFormat="1" ht="19.5">
      <c r="A145" s="31"/>
      <c r="B145" s="32"/>
      <c r="C145" s="33"/>
      <c r="D145" s="196" t="s">
        <v>155</v>
      </c>
      <c r="E145" s="33"/>
      <c r="F145" s="197" t="s">
        <v>190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155</v>
      </c>
      <c r="AU145" s="14" t="s">
        <v>88</v>
      </c>
    </row>
    <row r="146" spans="1:65" s="2" customFormat="1" ht="33" customHeight="1">
      <c r="A146" s="31"/>
      <c r="B146" s="32"/>
      <c r="C146" s="183" t="s">
        <v>191</v>
      </c>
      <c r="D146" s="183" t="s">
        <v>148</v>
      </c>
      <c r="E146" s="184" t="s">
        <v>192</v>
      </c>
      <c r="F146" s="185" t="s">
        <v>193</v>
      </c>
      <c r="G146" s="186" t="s">
        <v>181</v>
      </c>
      <c r="H146" s="187">
        <v>136.07</v>
      </c>
      <c r="I146" s="188"/>
      <c r="J146" s="189">
        <f>ROUND(I146*H146,2)</f>
        <v>0</v>
      </c>
      <c r="K146" s="185" t="s">
        <v>162</v>
      </c>
      <c r="L146" s="36"/>
      <c r="M146" s="190" t="s">
        <v>1</v>
      </c>
      <c r="N146" s="191" t="s">
        <v>43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7.3999999999999996E-2</v>
      </c>
      <c r="T146" s="193">
        <f>S146*H146</f>
        <v>10.069179999999999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153</v>
      </c>
      <c r="AT146" s="194" t="s">
        <v>148</v>
      </c>
      <c r="AU146" s="194" t="s">
        <v>88</v>
      </c>
      <c r="AY146" s="14" t="s">
        <v>146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86</v>
      </c>
      <c r="BK146" s="195">
        <f>ROUND(I146*H146,2)</f>
        <v>0</v>
      </c>
      <c r="BL146" s="14" t="s">
        <v>153</v>
      </c>
      <c r="BM146" s="194" t="s">
        <v>194</v>
      </c>
    </row>
    <row r="147" spans="1:65" s="2" customFormat="1" ht="29.25">
      <c r="A147" s="31"/>
      <c r="B147" s="32"/>
      <c r="C147" s="33"/>
      <c r="D147" s="196" t="s">
        <v>155</v>
      </c>
      <c r="E147" s="33"/>
      <c r="F147" s="197" t="s">
        <v>195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155</v>
      </c>
      <c r="AU147" s="14" t="s">
        <v>88</v>
      </c>
    </row>
    <row r="148" spans="1:65" s="2" customFormat="1" ht="21.75" customHeight="1">
      <c r="A148" s="31"/>
      <c r="B148" s="32"/>
      <c r="C148" s="183" t="s">
        <v>196</v>
      </c>
      <c r="D148" s="183" t="s">
        <v>148</v>
      </c>
      <c r="E148" s="184" t="s">
        <v>197</v>
      </c>
      <c r="F148" s="185" t="s">
        <v>198</v>
      </c>
      <c r="G148" s="186" t="s">
        <v>181</v>
      </c>
      <c r="H148" s="187">
        <v>291.666</v>
      </c>
      <c r="I148" s="188"/>
      <c r="J148" s="189">
        <f>ROUND(I148*H148,2)</f>
        <v>0</v>
      </c>
      <c r="K148" s="185" t="s">
        <v>162</v>
      </c>
      <c r="L148" s="36"/>
      <c r="M148" s="190" t="s">
        <v>1</v>
      </c>
      <c r="N148" s="191" t="s">
        <v>43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7.4999999999999997E-2</v>
      </c>
      <c r="T148" s="193">
        <f>S148*H148</f>
        <v>21.874949999999998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153</v>
      </c>
      <c r="AT148" s="194" t="s">
        <v>148</v>
      </c>
      <c r="AU148" s="194" t="s">
        <v>88</v>
      </c>
      <c r="AY148" s="14" t="s">
        <v>146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86</v>
      </c>
      <c r="BK148" s="195">
        <f>ROUND(I148*H148,2)</f>
        <v>0</v>
      </c>
      <c r="BL148" s="14" t="s">
        <v>153</v>
      </c>
      <c r="BM148" s="194" t="s">
        <v>199</v>
      </c>
    </row>
    <row r="149" spans="1:65" s="2" customFormat="1" ht="11.25">
      <c r="A149" s="31"/>
      <c r="B149" s="32"/>
      <c r="C149" s="33"/>
      <c r="D149" s="196" t="s">
        <v>155</v>
      </c>
      <c r="E149" s="33"/>
      <c r="F149" s="197" t="s">
        <v>198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155</v>
      </c>
      <c r="AU149" s="14" t="s">
        <v>88</v>
      </c>
    </row>
    <row r="150" spans="1:65" s="2" customFormat="1" ht="19.5">
      <c r="A150" s="31"/>
      <c r="B150" s="32"/>
      <c r="C150" s="33"/>
      <c r="D150" s="196" t="s">
        <v>184</v>
      </c>
      <c r="E150" s="33"/>
      <c r="F150" s="202" t="s">
        <v>200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184</v>
      </c>
      <c r="AU150" s="14" t="s">
        <v>88</v>
      </c>
    </row>
    <row r="151" spans="1:65" s="2" customFormat="1" ht="24.2" customHeight="1">
      <c r="A151" s="31"/>
      <c r="B151" s="32"/>
      <c r="C151" s="183" t="s">
        <v>201</v>
      </c>
      <c r="D151" s="183" t="s">
        <v>148</v>
      </c>
      <c r="E151" s="184" t="s">
        <v>202</v>
      </c>
      <c r="F151" s="185" t="s">
        <v>203</v>
      </c>
      <c r="G151" s="186" t="s">
        <v>181</v>
      </c>
      <c r="H151" s="187">
        <v>16.172999999999998</v>
      </c>
      <c r="I151" s="188"/>
      <c r="J151" s="189">
        <f>ROUND(I151*H151,2)</f>
        <v>0</v>
      </c>
      <c r="K151" s="185" t="s">
        <v>162</v>
      </c>
      <c r="L151" s="36"/>
      <c r="M151" s="190" t="s">
        <v>1</v>
      </c>
      <c r="N151" s="191" t="s">
        <v>43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3.2000000000000001E-2</v>
      </c>
      <c r="T151" s="193">
        <f>S151*H151</f>
        <v>0.517536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153</v>
      </c>
      <c r="AT151" s="194" t="s">
        <v>148</v>
      </c>
      <c r="AU151" s="194" t="s">
        <v>88</v>
      </c>
      <c r="AY151" s="14" t="s">
        <v>146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86</v>
      </c>
      <c r="BK151" s="195">
        <f>ROUND(I151*H151,2)</f>
        <v>0</v>
      </c>
      <c r="BL151" s="14" t="s">
        <v>153</v>
      </c>
      <c r="BM151" s="194" t="s">
        <v>204</v>
      </c>
    </row>
    <row r="152" spans="1:65" s="2" customFormat="1" ht="29.25">
      <c r="A152" s="31"/>
      <c r="B152" s="32"/>
      <c r="C152" s="33"/>
      <c r="D152" s="196" t="s">
        <v>155</v>
      </c>
      <c r="E152" s="33"/>
      <c r="F152" s="197" t="s">
        <v>205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155</v>
      </c>
      <c r="AU152" s="14" t="s">
        <v>88</v>
      </c>
    </row>
    <row r="153" spans="1:65" s="12" customFormat="1" ht="22.9" customHeight="1">
      <c r="B153" s="167"/>
      <c r="C153" s="168"/>
      <c r="D153" s="169" t="s">
        <v>77</v>
      </c>
      <c r="E153" s="181" t="s">
        <v>206</v>
      </c>
      <c r="F153" s="181" t="s">
        <v>207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SUM(P154:P162)</f>
        <v>0</v>
      </c>
      <c r="Q153" s="175"/>
      <c r="R153" s="176">
        <f>SUM(R154:R162)</f>
        <v>0</v>
      </c>
      <c r="S153" s="175"/>
      <c r="T153" s="177">
        <f>SUM(T154:T162)</f>
        <v>0</v>
      </c>
      <c r="AR153" s="178" t="s">
        <v>86</v>
      </c>
      <c r="AT153" s="179" t="s">
        <v>77</v>
      </c>
      <c r="AU153" s="179" t="s">
        <v>86</v>
      </c>
      <c r="AY153" s="178" t="s">
        <v>146</v>
      </c>
      <c r="BK153" s="180">
        <f>SUM(BK154:BK162)</f>
        <v>0</v>
      </c>
    </row>
    <row r="154" spans="1:65" s="2" customFormat="1" ht="24.2" customHeight="1">
      <c r="A154" s="31"/>
      <c r="B154" s="32"/>
      <c r="C154" s="183" t="s">
        <v>208</v>
      </c>
      <c r="D154" s="183" t="s">
        <v>148</v>
      </c>
      <c r="E154" s="184" t="s">
        <v>209</v>
      </c>
      <c r="F154" s="185" t="s">
        <v>210</v>
      </c>
      <c r="G154" s="186" t="s">
        <v>211</v>
      </c>
      <c r="H154" s="187">
        <v>402.24599999999998</v>
      </c>
      <c r="I154" s="188"/>
      <c r="J154" s="189">
        <f>ROUND(I154*H154,2)</f>
        <v>0</v>
      </c>
      <c r="K154" s="185" t="s">
        <v>162</v>
      </c>
      <c r="L154" s="36"/>
      <c r="M154" s="190" t="s">
        <v>1</v>
      </c>
      <c r="N154" s="191" t="s">
        <v>43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153</v>
      </c>
      <c r="AT154" s="194" t="s">
        <v>148</v>
      </c>
      <c r="AU154" s="194" t="s">
        <v>88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153</v>
      </c>
      <c r="BM154" s="194" t="s">
        <v>212</v>
      </c>
    </row>
    <row r="155" spans="1:65" s="2" customFormat="1" ht="29.25">
      <c r="A155" s="31"/>
      <c r="B155" s="32"/>
      <c r="C155" s="33"/>
      <c r="D155" s="196" t="s">
        <v>155</v>
      </c>
      <c r="E155" s="33"/>
      <c r="F155" s="197" t="s">
        <v>213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88</v>
      </c>
    </row>
    <row r="156" spans="1:65" s="2" customFormat="1" ht="24.2" customHeight="1">
      <c r="A156" s="31"/>
      <c r="B156" s="32"/>
      <c r="C156" s="183" t="s">
        <v>214</v>
      </c>
      <c r="D156" s="183" t="s">
        <v>148</v>
      </c>
      <c r="E156" s="184" t="s">
        <v>215</v>
      </c>
      <c r="F156" s="185" t="s">
        <v>216</v>
      </c>
      <c r="G156" s="186" t="s">
        <v>211</v>
      </c>
      <c r="H156" s="187">
        <v>402.24599999999998</v>
      </c>
      <c r="I156" s="188"/>
      <c r="J156" s="189">
        <f>ROUND(I156*H156,2)</f>
        <v>0</v>
      </c>
      <c r="K156" s="185" t="s">
        <v>162</v>
      </c>
      <c r="L156" s="36"/>
      <c r="M156" s="190" t="s">
        <v>1</v>
      </c>
      <c r="N156" s="191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153</v>
      </c>
      <c r="AT156" s="194" t="s">
        <v>148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153</v>
      </c>
      <c r="BM156" s="194" t="s">
        <v>217</v>
      </c>
    </row>
    <row r="157" spans="1:65" s="2" customFormat="1" ht="19.5">
      <c r="A157" s="31"/>
      <c r="B157" s="32"/>
      <c r="C157" s="33"/>
      <c r="D157" s="196" t="s">
        <v>155</v>
      </c>
      <c r="E157" s="33"/>
      <c r="F157" s="197" t="s">
        <v>218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2" customFormat="1" ht="24.2" customHeight="1">
      <c r="A158" s="31"/>
      <c r="B158" s="32"/>
      <c r="C158" s="183" t="s">
        <v>8</v>
      </c>
      <c r="D158" s="183" t="s">
        <v>148</v>
      </c>
      <c r="E158" s="184" t="s">
        <v>219</v>
      </c>
      <c r="F158" s="185" t="s">
        <v>220</v>
      </c>
      <c r="G158" s="186" t="s">
        <v>211</v>
      </c>
      <c r="H158" s="187">
        <v>1608.9839999999999</v>
      </c>
      <c r="I158" s="188"/>
      <c r="J158" s="189">
        <f>ROUND(I158*H158,2)</f>
        <v>0</v>
      </c>
      <c r="K158" s="185" t="s">
        <v>162</v>
      </c>
      <c r="L158" s="36"/>
      <c r="M158" s="190" t="s">
        <v>1</v>
      </c>
      <c r="N158" s="191" t="s">
        <v>43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153</v>
      </c>
      <c r="AT158" s="194" t="s">
        <v>148</v>
      </c>
      <c r="AU158" s="194" t="s">
        <v>88</v>
      </c>
      <c r="AY158" s="14" t="s">
        <v>146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86</v>
      </c>
      <c r="BK158" s="195">
        <f>ROUND(I158*H158,2)</f>
        <v>0</v>
      </c>
      <c r="BL158" s="14" t="s">
        <v>153</v>
      </c>
      <c r="BM158" s="194" t="s">
        <v>221</v>
      </c>
    </row>
    <row r="159" spans="1:65" s="2" customFormat="1" ht="29.25">
      <c r="A159" s="31"/>
      <c r="B159" s="32"/>
      <c r="C159" s="33"/>
      <c r="D159" s="196" t="s">
        <v>155</v>
      </c>
      <c r="E159" s="33"/>
      <c r="F159" s="197" t="s">
        <v>222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155</v>
      </c>
      <c r="AU159" s="14" t="s">
        <v>88</v>
      </c>
    </row>
    <row r="160" spans="1:65" s="2" customFormat="1" ht="49.15" customHeight="1">
      <c r="A160" s="31"/>
      <c r="B160" s="32"/>
      <c r="C160" s="183" t="s">
        <v>223</v>
      </c>
      <c r="D160" s="183" t="s">
        <v>148</v>
      </c>
      <c r="E160" s="184" t="s">
        <v>224</v>
      </c>
      <c r="F160" s="185" t="s">
        <v>225</v>
      </c>
      <c r="G160" s="186" t="s">
        <v>211</v>
      </c>
      <c r="H160" s="187">
        <v>476.036</v>
      </c>
      <c r="I160" s="188"/>
      <c r="J160" s="189">
        <f>ROUND(I160*H160,2)</f>
        <v>0</v>
      </c>
      <c r="K160" s="185" t="s">
        <v>162</v>
      </c>
      <c r="L160" s="36"/>
      <c r="M160" s="190" t="s">
        <v>1</v>
      </c>
      <c r="N160" s="191" t="s">
        <v>43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153</v>
      </c>
      <c r="AT160" s="194" t="s">
        <v>148</v>
      </c>
      <c r="AU160" s="194" t="s">
        <v>88</v>
      </c>
      <c r="AY160" s="14" t="s">
        <v>146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86</v>
      </c>
      <c r="BK160" s="195">
        <f>ROUND(I160*H160,2)</f>
        <v>0</v>
      </c>
      <c r="BL160" s="14" t="s">
        <v>153</v>
      </c>
      <c r="BM160" s="194" t="s">
        <v>226</v>
      </c>
    </row>
    <row r="161" spans="1:65" s="2" customFormat="1" ht="29.25">
      <c r="A161" s="31"/>
      <c r="B161" s="32"/>
      <c r="C161" s="33"/>
      <c r="D161" s="196" t="s">
        <v>155</v>
      </c>
      <c r="E161" s="33"/>
      <c r="F161" s="197" t="s">
        <v>227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155</v>
      </c>
      <c r="AU161" s="14" t="s">
        <v>88</v>
      </c>
    </row>
    <row r="162" spans="1:65" s="2" customFormat="1" ht="19.5">
      <c r="A162" s="31"/>
      <c r="B162" s="32"/>
      <c r="C162" s="33"/>
      <c r="D162" s="196" t="s">
        <v>184</v>
      </c>
      <c r="E162" s="33"/>
      <c r="F162" s="202" t="s">
        <v>228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184</v>
      </c>
      <c r="AU162" s="14" t="s">
        <v>88</v>
      </c>
    </row>
    <row r="163" spans="1:65" s="12" customFormat="1" ht="25.9" customHeight="1">
      <c r="B163" s="167"/>
      <c r="C163" s="168"/>
      <c r="D163" s="169" t="s">
        <v>77</v>
      </c>
      <c r="E163" s="170" t="s">
        <v>229</v>
      </c>
      <c r="F163" s="170" t="s">
        <v>230</v>
      </c>
      <c r="G163" s="168"/>
      <c r="H163" s="168"/>
      <c r="I163" s="171"/>
      <c r="J163" s="172">
        <f>BK163</f>
        <v>0</v>
      </c>
      <c r="K163" s="168"/>
      <c r="L163" s="173"/>
      <c r="M163" s="174"/>
      <c r="N163" s="175"/>
      <c r="O163" s="175"/>
      <c r="P163" s="176">
        <f>P164+P167+P170+P173+P176+P190</f>
        <v>0</v>
      </c>
      <c r="Q163" s="175"/>
      <c r="R163" s="176">
        <f>R164+R167+R170+R173+R176+R190</f>
        <v>0</v>
      </c>
      <c r="S163" s="175"/>
      <c r="T163" s="177">
        <f>T164+T167+T170+T173+T176+T190</f>
        <v>9.6063495000000003</v>
      </c>
      <c r="AR163" s="178" t="s">
        <v>88</v>
      </c>
      <c r="AT163" s="179" t="s">
        <v>77</v>
      </c>
      <c r="AU163" s="179" t="s">
        <v>78</v>
      </c>
      <c r="AY163" s="178" t="s">
        <v>146</v>
      </c>
      <c r="BK163" s="180">
        <f>BK164+BK167+BK170+BK173+BK176+BK190</f>
        <v>0</v>
      </c>
    </row>
    <row r="164" spans="1:65" s="12" customFormat="1" ht="22.9" customHeight="1">
      <c r="B164" s="167"/>
      <c r="C164" s="168"/>
      <c r="D164" s="169" t="s">
        <v>77</v>
      </c>
      <c r="E164" s="181" t="s">
        <v>231</v>
      </c>
      <c r="F164" s="181" t="s">
        <v>232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SUM(P165:P166)</f>
        <v>0</v>
      </c>
      <c r="Q164" s="175"/>
      <c r="R164" s="176">
        <f>SUM(R165:R166)</f>
        <v>0</v>
      </c>
      <c r="S164" s="175"/>
      <c r="T164" s="177">
        <f>SUM(T165:T166)</f>
        <v>1.7182080000000002</v>
      </c>
      <c r="AR164" s="178" t="s">
        <v>88</v>
      </c>
      <c r="AT164" s="179" t="s">
        <v>77</v>
      </c>
      <c r="AU164" s="179" t="s">
        <v>86</v>
      </c>
      <c r="AY164" s="178" t="s">
        <v>146</v>
      </c>
      <c r="BK164" s="180">
        <f>SUM(BK165:BK166)</f>
        <v>0</v>
      </c>
    </row>
    <row r="165" spans="1:65" s="2" customFormat="1" ht="16.5" customHeight="1">
      <c r="A165" s="31"/>
      <c r="B165" s="32"/>
      <c r="C165" s="183" t="s">
        <v>233</v>
      </c>
      <c r="D165" s="183" t="s">
        <v>148</v>
      </c>
      <c r="E165" s="184" t="s">
        <v>234</v>
      </c>
      <c r="F165" s="185" t="s">
        <v>235</v>
      </c>
      <c r="G165" s="186" t="s">
        <v>181</v>
      </c>
      <c r="H165" s="187">
        <v>429.55200000000002</v>
      </c>
      <c r="I165" s="188"/>
      <c r="J165" s="189">
        <f>ROUND(I165*H165,2)</f>
        <v>0</v>
      </c>
      <c r="K165" s="185" t="s">
        <v>162</v>
      </c>
      <c r="L165" s="36"/>
      <c r="M165" s="190" t="s">
        <v>1</v>
      </c>
      <c r="N165" s="191" t="s">
        <v>43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4.0000000000000001E-3</v>
      </c>
      <c r="T165" s="193">
        <f>S165*H165</f>
        <v>1.7182080000000002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223</v>
      </c>
      <c r="AT165" s="194" t="s">
        <v>148</v>
      </c>
      <c r="AU165" s="194" t="s">
        <v>88</v>
      </c>
      <c r="AY165" s="14" t="s">
        <v>146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86</v>
      </c>
      <c r="BK165" s="195">
        <f>ROUND(I165*H165,2)</f>
        <v>0</v>
      </c>
      <c r="BL165" s="14" t="s">
        <v>223</v>
      </c>
      <c r="BM165" s="194" t="s">
        <v>236</v>
      </c>
    </row>
    <row r="166" spans="1:65" s="2" customFormat="1" ht="11.25">
      <c r="A166" s="31"/>
      <c r="B166" s="32"/>
      <c r="C166" s="33"/>
      <c r="D166" s="196" t="s">
        <v>155</v>
      </c>
      <c r="E166" s="33"/>
      <c r="F166" s="197" t="s">
        <v>237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155</v>
      </c>
      <c r="AU166" s="14" t="s">
        <v>88</v>
      </c>
    </row>
    <row r="167" spans="1:65" s="12" customFormat="1" ht="22.9" customHeight="1">
      <c r="B167" s="167"/>
      <c r="C167" s="168"/>
      <c r="D167" s="169" t="s">
        <v>77</v>
      </c>
      <c r="E167" s="181" t="s">
        <v>238</v>
      </c>
      <c r="F167" s="181" t="s">
        <v>239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SUM(P168:P169)</f>
        <v>0</v>
      </c>
      <c r="Q167" s="175"/>
      <c r="R167" s="176">
        <f>SUM(R168:R169)</f>
        <v>0</v>
      </c>
      <c r="S167" s="175"/>
      <c r="T167" s="177">
        <f>SUM(T168:T169)</f>
        <v>2.9700000000000001E-2</v>
      </c>
      <c r="AR167" s="178" t="s">
        <v>88</v>
      </c>
      <c r="AT167" s="179" t="s">
        <v>77</v>
      </c>
      <c r="AU167" s="179" t="s">
        <v>86</v>
      </c>
      <c r="AY167" s="178" t="s">
        <v>146</v>
      </c>
      <c r="BK167" s="180">
        <f>SUM(BK168:BK169)</f>
        <v>0</v>
      </c>
    </row>
    <row r="168" spans="1:65" s="2" customFormat="1" ht="16.5" customHeight="1">
      <c r="A168" s="31"/>
      <c r="B168" s="32"/>
      <c r="C168" s="183" t="s">
        <v>240</v>
      </c>
      <c r="D168" s="183" t="s">
        <v>148</v>
      </c>
      <c r="E168" s="184" t="s">
        <v>241</v>
      </c>
      <c r="F168" s="185" t="s">
        <v>242</v>
      </c>
      <c r="G168" s="186" t="s">
        <v>243</v>
      </c>
      <c r="H168" s="187">
        <v>15</v>
      </c>
      <c r="I168" s="188"/>
      <c r="J168" s="189">
        <f>ROUND(I168*H168,2)</f>
        <v>0</v>
      </c>
      <c r="K168" s="185" t="s">
        <v>162</v>
      </c>
      <c r="L168" s="36"/>
      <c r="M168" s="190" t="s">
        <v>1</v>
      </c>
      <c r="N168" s="191" t="s">
        <v>43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1.98E-3</v>
      </c>
      <c r="T168" s="193">
        <f>S168*H168</f>
        <v>2.9700000000000001E-2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223</v>
      </c>
      <c r="AT168" s="194" t="s">
        <v>148</v>
      </c>
      <c r="AU168" s="194" t="s">
        <v>88</v>
      </c>
      <c r="AY168" s="14" t="s">
        <v>146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86</v>
      </c>
      <c r="BK168" s="195">
        <f>ROUND(I168*H168,2)</f>
        <v>0</v>
      </c>
      <c r="BL168" s="14" t="s">
        <v>223</v>
      </c>
      <c r="BM168" s="194" t="s">
        <v>244</v>
      </c>
    </row>
    <row r="169" spans="1:65" s="2" customFormat="1" ht="19.5">
      <c r="A169" s="31"/>
      <c r="B169" s="32"/>
      <c r="C169" s="33"/>
      <c r="D169" s="196" t="s">
        <v>155</v>
      </c>
      <c r="E169" s="33"/>
      <c r="F169" s="197" t="s">
        <v>245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155</v>
      </c>
      <c r="AU169" s="14" t="s">
        <v>88</v>
      </c>
    </row>
    <row r="170" spans="1:65" s="12" customFormat="1" ht="22.9" customHeight="1">
      <c r="B170" s="167"/>
      <c r="C170" s="168"/>
      <c r="D170" s="169" t="s">
        <v>77</v>
      </c>
      <c r="E170" s="181" t="s">
        <v>246</v>
      </c>
      <c r="F170" s="181" t="s">
        <v>247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SUM(P171:P172)</f>
        <v>0</v>
      </c>
      <c r="Q170" s="175"/>
      <c r="R170" s="176">
        <f>SUM(R171:R172)</f>
        <v>0</v>
      </c>
      <c r="S170" s="175"/>
      <c r="T170" s="177">
        <f>SUM(T171:T172)</f>
        <v>5.3249999999999999E-2</v>
      </c>
      <c r="AR170" s="178" t="s">
        <v>88</v>
      </c>
      <c r="AT170" s="179" t="s">
        <v>77</v>
      </c>
      <c r="AU170" s="179" t="s">
        <v>86</v>
      </c>
      <c r="AY170" s="178" t="s">
        <v>146</v>
      </c>
      <c r="BK170" s="180">
        <f>SUM(BK171:BK172)</f>
        <v>0</v>
      </c>
    </row>
    <row r="171" spans="1:65" s="2" customFormat="1" ht="24.2" customHeight="1">
      <c r="A171" s="31"/>
      <c r="B171" s="32"/>
      <c r="C171" s="183" t="s">
        <v>248</v>
      </c>
      <c r="D171" s="183" t="s">
        <v>148</v>
      </c>
      <c r="E171" s="184" t="s">
        <v>249</v>
      </c>
      <c r="F171" s="185" t="s">
        <v>250</v>
      </c>
      <c r="G171" s="186" t="s">
        <v>243</v>
      </c>
      <c r="H171" s="187">
        <v>25</v>
      </c>
      <c r="I171" s="188"/>
      <c r="J171" s="189">
        <f>ROUND(I171*H171,2)</f>
        <v>0</v>
      </c>
      <c r="K171" s="185" t="s">
        <v>162</v>
      </c>
      <c r="L171" s="36"/>
      <c r="M171" s="190" t="s">
        <v>1</v>
      </c>
      <c r="N171" s="191" t="s">
        <v>43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2.1299999999999999E-3</v>
      </c>
      <c r="T171" s="193">
        <f>S171*H171</f>
        <v>5.3249999999999999E-2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223</v>
      </c>
      <c r="AT171" s="194" t="s">
        <v>148</v>
      </c>
      <c r="AU171" s="194" t="s">
        <v>88</v>
      </c>
      <c r="AY171" s="14" t="s">
        <v>146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86</v>
      </c>
      <c r="BK171" s="195">
        <f>ROUND(I171*H171,2)</f>
        <v>0</v>
      </c>
      <c r="BL171" s="14" t="s">
        <v>223</v>
      </c>
      <c r="BM171" s="194" t="s">
        <v>251</v>
      </c>
    </row>
    <row r="172" spans="1:65" s="2" customFormat="1" ht="19.5">
      <c r="A172" s="31"/>
      <c r="B172" s="32"/>
      <c r="C172" s="33"/>
      <c r="D172" s="196" t="s">
        <v>155</v>
      </c>
      <c r="E172" s="33"/>
      <c r="F172" s="197" t="s">
        <v>252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155</v>
      </c>
      <c r="AU172" s="14" t="s">
        <v>88</v>
      </c>
    </row>
    <row r="173" spans="1:65" s="12" customFormat="1" ht="22.9" customHeight="1">
      <c r="B173" s="167"/>
      <c r="C173" s="168"/>
      <c r="D173" s="169" t="s">
        <v>77</v>
      </c>
      <c r="E173" s="181" t="s">
        <v>253</v>
      </c>
      <c r="F173" s="181" t="s">
        <v>254</v>
      </c>
      <c r="G173" s="168"/>
      <c r="H173" s="168"/>
      <c r="I173" s="171"/>
      <c r="J173" s="182">
        <f>BK173</f>
        <v>0</v>
      </c>
      <c r="K173" s="168"/>
      <c r="L173" s="173"/>
      <c r="M173" s="174"/>
      <c r="N173" s="175"/>
      <c r="O173" s="175"/>
      <c r="P173" s="176">
        <f>SUM(P174:P175)</f>
        <v>0</v>
      </c>
      <c r="Q173" s="175"/>
      <c r="R173" s="176">
        <f>SUM(R174:R175)</f>
        <v>0</v>
      </c>
      <c r="S173" s="175"/>
      <c r="T173" s="177">
        <f>SUM(T174:T175)</f>
        <v>1.95692</v>
      </c>
      <c r="AR173" s="178" t="s">
        <v>88</v>
      </c>
      <c r="AT173" s="179" t="s">
        <v>77</v>
      </c>
      <c r="AU173" s="179" t="s">
        <v>86</v>
      </c>
      <c r="AY173" s="178" t="s">
        <v>146</v>
      </c>
      <c r="BK173" s="180">
        <f>SUM(BK174:BK175)</f>
        <v>0</v>
      </c>
    </row>
    <row r="174" spans="1:65" s="2" customFormat="1" ht="24.2" customHeight="1">
      <c r="A174" s="31"/>
      <c r="B174" s="32"/>
      <c r="C174" s="183" t="s">
        <v>255</v>
      </c>
      <c r="D174" s="183" t="s">
        <v>148</v>
      </c>
      <c r="E174" s="184" t="s">
        <v>256</v>
      </c>
      <c r="F174" s="185" t="s">
        <v>257</v>
      </c>
      <c r="G174" s="186" t="s">
        <v>181</v>
      </c>
      <c r="H174" s="187">
        <v>139.78</v>
      </c>
      <c r="I174" s="188"/>
      <c r="J174" s="189">
        <f>ROUND(I174*H174,2)</f>
        <v>0</v>
      </c>
      <c r="K174" s="185" t="s">
        <v>162</v>
      </c>
      <c r="L174" s="36"/>
      <c r="M174" s="190" t="s">
        <v>1</v>
      </c>
      <c r="N174" s="191" t="s">
        <v>43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1.4E-2</v>
      </c>
      <c r="T174" s="193">
        <f>S174*H174</f>
        <v>1.95692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223</v>
      </c>
      <c r="AT174" s="194" t="s">
        <v>148</v>
      </c>
      <c r="AU174" s="194" t="s">
        <v>88</v>
      </c>
      <c r="AY174" s="14" t="s">
        <v>146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86</v>
      </c>
      <c r="BK174" s="195">
        <f>ROUND(I174*H174,2)</f>
        <v>0</v>
      </c>
      <c r="BL174" s="14" t="s">
        <v>223</v>
      </c>
      <c r="BM174" s="194" t="s">
        <v>258</v>
      </c>
    </row>
    <row r="175" spans="1:65" s="2" customFormat="1" ht="19.5">
      <c r="A175" s="31"/>
      <c r="B175" s="32"/>
      <c r="C175" s="33"/>
      <c r="D175" s="196" t="s">
        <v>155</v>
      </c>
      <c r="E175" s="33"/>
      <c r="F175" s="197" t="s">
        <v>259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155</v>
      </c>
      <c r="AU175" s="14" t="s">
        <v>88</v>
      </c>
    </row>
    <row r="176" spans="1:65" s="12" customFormat="1" ht="22.9" customHeight="1">
      <c r="B176" s="167"/>
      <c r="C176" s="168"/>
      <c r="D176" s="169" t="s">
        <v>77</v>
      </c>
      <c r="E176" s="181" t="s">
        <v>260</v>
      </c>
      <c r="F176" s="181" t="s">
        <v>261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SUM(P177:P189)</f>
        <v>0</v>
      </c>
      <c r="Q176" s="175"/>
      <c r="R176" s="176">
        <f>SUM(R177:R189)</f>
        <v>0</v>
      </c>
      <c r="S176" s="175"/>
      <c r="T176" s="177">
        <f>SUM(T177:T189)</f>
        <v>3.6288714999999994</v>
      </c>
      <c r="AR176" s="178" t="s">
        <v>88</v>
      </c>
      <c r="AT176" s="179" t="s">
        <v>77</v>
      </c>
      <c r="AU176" s="179" t="s">
        <v>86</v>
      </c>
      <c r="AY176" s="178" t="s">
        <v>146</v>
      </c>
      <c r="BK176" s="180">
        <f>SUM(BK177:BK189)</f>
        <v>0</v>
      </c>
    </row>
    <row r="177" spans="1:65" s="2" customFormat="1" ht="16.5" customHeight="1">
      <c r="A177" s="31"/>
      <c r="B177" s="32"/>
      <c r="C177" s="183" t="s">
        <v>262</v>
      </c>
      <c r="D177" s="183" t="s">
        <v>148</v>
      </c>
      <c r="E177" s="184" t="s">
        <v>263</v>
      </c>
      <c r="F177" s="185" t="s">
        <v>264</v>
      </c>
      <c r="G177" s="186" t="s">
        <v>181</v>
      </c>
      <c r="H177" s="187">
        <v>560</v>
      </c>
      <c r="I177" s="188"/>
      <c r="J177" s="189">
        <f>ROUND(I177*H177,2)</f>
        <v>0</v>
      </c>
      <c r="K177" s="185" t="s">
        <v>162</v>
      </c>
      <c r="L177" s="36"/>
      <c r="M177" s="190" t="s">
        <v>1</v>
      </c>
      <c r="N177" s="191" t="s">
        <v>43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3.1199999999999999E-3</v>
      </c>
      <c r="T177" s="193">
        <f>S177*H177</f>
        <v>1.7471999999999999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223</v>
      </c>
      <c r="AT177" s="194" t="s">
        <v>148</v>
      </c>
      <c r="AU177" s="194" t="s">
        <v>88</v>
      </c>
      <c r="AY177" s="14" t="s">
        <v>146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86</v>
      </c>
      <c r="BK177" s="195">
        <f>ROUND(I177*H177,2)</f>
        <v>0</v>
      </c>
      <c r="BL177" s="14" t="s">
        <v>223</v>
      </c>
      <c r="BM177" s="194" t="s">
        <v>265</v>
      </c>
    </row>
    <row r="178" spans="1:65" s="2" customFormat="1" ht="11.25">
      <c r="A178" s="31"/>
      <c r="B178" s="32"/>
      <c r="C178" s="33"/>
      <c r="D178" s="196" t="s">
        <v>155</v>
      </c>
      <c r="E178" s="33"/>
      <c r="F178" s="197" t="s">
        <v>266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155</v>
      </c>
      <c r="AU178" s="14" t="s">
        <v>88</v>
      </c>
    </row>
    <row r="179" spans="1:65" s="2" customFormat="1" ht="19.5">
      <c r="A179" s="31"/>
      <c r="B179" s="32"/>
      <c r="C179" s="33"/>
      <c r="D179" s="196" t="s">
        <v>184</v>
      </c>
      <c r="E179" s="33"/>
      <c r="F179" s="202" t="s">
        <v>267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184</v>
      </c>
      <c r="AU179" s="14" t="s">
        <v>88</v>
      </c>
    </row>
    <row r="180" spans="1:65" s="2" customFormat="1" ht="16.5" customHeight="1">
      <c r="A180" s="31"/>
      <c r="B180" s="32"/>
      <c r="C180" s="183" t="s">
        <v>268</v>
      </c>
      <c r="D180" s="203" t="s">
        <v>148</v>
      </c>
      <c r="E180" s="184" t="s">
        <v>263</v>
      </c>
      <c r="F180" s="185" t="s">
        <v>264</v>
      </c>
      <c r="G180" s="186" t="s">
        <v>181</v>
      </c>
      <c r="H180" s="187">
        <v>546</v>
      </c>
      <c r="I180" s="188"/>
      <c r="J180" s="189">
        <f>ROUND(I180*H180,2)</f>
        <v>0</v>
      </c>
      <c r="K180" s="185" t="s">
        <v>162</v>
      </c>
      <c r="L180" s="36"/>
      <c r="M180" s="190" t="s">
        <v>1</v>
      </c>
      <c r="N180" s="191" t="s">
        <v>43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3.1199999999999999E-3</v>
      </c>
      <c r="T180" s="193">
        <f>S180*H180</f>
        <v>1.7035199999999999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223</v>
      </c>
      <c r="AT180" s="194" t="s">
        <v>148</v>
      </c>
      <c r="AU180" s="194" t="s">
        <v>88</v>
      </c>
      <c r="AY180" s="14" t="s">
        <v>146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86</v>
      </c>
      <c r="BK180" s="195">
        <f>ROUND(I180*H180,2)</f>
        <v>0</v>
      </c>
      <c r="BL180" s="14" t="s">
        <v>223</v>
      </c>
      <c r="BM180" s="194" t="s">
        <v>269</v>
      </c>
    </row>
    <row r="181" spans="1:65" s="2" customFormat="1" ht="11.25">
      <c r="A181" s="31"/>
      <c r="B181" s="32"/>
      <c r="C181" s="33"/>
      <c r="D181" s="196" t="s">
        <v>155</v>
      </c>
      <c r="E181" s="33"/>
      <c r="F181" s="197" t="s">
        <v>266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155</v>
      </c>
      <c r="AU181" s="14" t="s">
        <v>88</v>
      </c>
    </row>
    <row r="182" spans="1:65" s="2" customFormat="1" ht="19.5">
      <c r="A182" s="31"/>
      <c r="B182" s="32"/>
      <c r="C182" s="33"/>
      <c r="D182" s="196" t="s">
        <v>184</v>
      </c>
      <c r="E182" s="33"/>
      <c r="F182" s="202" t="s">
        <v>270</v>
      </c>
      <c r="G182" s="33"/>
      <c r="H182" s="33"/>
      <c r="I182" s="198"/>
      <c r="J182" s="33"/>
      <c r="K182" s="33"/>
      <c r="L182" s="36"/>
      <c r="M182" s="199"/>
      <c r="N182" s="200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184</v>
      </c>
      <c r="AU182" s="14" t="s">
        <v>88</v>
      </c>
    </row>
    <row r="183" spans="1:65" s="2" customFormat="1" ht="33" customHeight="1">
      <c r="A183" s="31"/>
      <c r="B183" s="32"/>
      <c r="C183" s="183" t="s">
        <v>271</v>
      </c>
      <c r="D183" s="201" t="s">
        <v>148</v>
      </c>
      <c r="E183" s="184" t="s">
        <v>272</v>
      </c>
      <c r="F183" s="185" t="s">
        <v>273</v>
      </c>
      <c r="G183" s="186" t="s">
        <v>274</v>
      </c>
      <c r="H183" s="187">
        <v>1</v>
      </c>
      <c r="I183" s="188"/>
      <c r="J183" s="189">
        <f>ROUND(I183*H183,2)</f>
        <v>0</v>
      </c>
      <c r="K183" s="185" t="s">
        <v>162</v>
      </c>
      <c r="L183" s="36"/>
      <c r="M183" s="190" t="s">
        <v>1</v>
      </c>
      <c r="N183" s="191" t="s">
        <v>43</v>
      </c>
      <c r="O183" s="68"/>
      <c r="P183" s="192">
        <f>O183*H183</f>
        <v>0</v>
      </c>
      <c r="Q183" s="192">
        <v>0</v>
      </c>
      <c r="R183" s="192">
        <f>Q183*H183</f>
        <v>0</v>
      </c>
      <c r="S183" s="192">
        <v>1.8799999999999999E-3</v>
      </c>
      <c r="T183" s="193">
        <f>S183*H183</f>
        <v>1.8799999999999999E-3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223</v>
      </c>
      <c r="AT183" s="194" t="s">
        <v>148</v>
      </c>
      <c r="AU183" s="194" t="s">
        <v>88</v>
      </c>
      <c r="AY183" s="14" t="s">
        <v>146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4" t="s">
        <v>86</v>
      </c>
      <c r="BK183" s="195">
        <f>ROUND(I183*H183,2)</f>
        <v>0</v>
      </c>
      <c r="BL183" s="14" t="s">
        <v>223</v>
      </c>
      <c r="BM183" s="194" t="s">
        <v>275</v>
      </c>
    </row>
    <row r="184" spans="1:65" s="2" customFormat="1" ht="19.5">
      <c r="A184" s="31"/>
      <c r="B184" s="32"/>
      <c r="C184" s="33"/>
      <c r="D184" s="196" t="s">
        <v>155</v>
      </c>
      <c r="E184" s="33"/>
      <c r="F184" s="197" t="s">
        <v>276</v>
      </c>
      <c r="G184" s="33"/>
      <c r="H184" s="33"/>
      <c r="I184" s="198"/>
      <c r="J184" s="33"/>
      <c r="K184" s="33"/>
      <c r="L184" s="36"/>
      <c r="M184" s="199"/>
      <c r="N184" s="200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155</v>
      </c>
      <c r="AU184" s="14" t="s">
        <v>88</v>
      </c>
    </row>
    <row r="185" spans="1:65" s="2" customFormat="1" ht="19.5">
      <c r="A185" s="31"/>
      <c r="B185" s="32"/>
      <c r="C185" s="33"/>
      <c r="D185" s="196" t="s">
        <v>184</v>
      </c>
      <c r="E185" s="33"/>
      <c r="F185" s="202" t="s">
        <v>277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184</v>
      </c>
      <c r="AU185" s="14" t="s">
        <v>88</v>
      </c>
    </row>
    <row r="186" spans="1:65" s="2" customFormat="1" ht="16.5" customHeight="1">
      <c r="A186" s="31"/>
      <c r="B186" s="32"/>
      <c r="C186" s="183" t="s">
        <v>278</v>
      </c>
      <c r="D186" s="201" t="s">
        <v>148</v>
      </c>
      <c r="E186" s="184" t="s">
        <v>279</v>
      </c>
      <c r="F186" s="185" t="s">
        <v>280</v>
      </c>
      <c r="G186" s="186" t="s">
        <v>243</v>
      </c>
      <c r="H186" s="187">
        <v>44.725000000000001</v>
      </c>
      <c r="I186" s="188"/>
      <c r="J186" s="189">
        <f>ROUND(I186*H186,2)</f>
        <v>0</v>
      </c>
      <c r="K186" s="185" t="s">
        <v>162</v>
      </c>
      <c r="L186" s="36"/>
      <c r="M186" s="190" t="s">
        <v>1</v>
      </c>
      <c r="N186" s="191" t="s">
        <v>43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2.5999999999999999E-3</v>
      </c>
      <c r="T186" s="193">
        <f>S186*H186</f>
        <v>0.116285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223</v>
      </c>
      <c r="AT186" s="194" t="s">
        <v>148</v>
      </c>
      <c r="AU186" s="194" t="s">
        <v>88</v>
      </c>
      <c r="AY186" s="14" t="s">
        <v>146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86</v>
      </c>
      <c r="BK186" s="195">
        <f>ROUND(I186*H186,2)</f>
        <v>0</v>
      </c>
      <c r="BL186" s="14" t="s">
        <v>223</v>
      </c>
      <c r="BM186" s="194" t="s">
        <v>281</v>
      </c>
    </row>
    <row r="187" spans="1:65" s="2" customFormat="1" ht="11.25">
      <c r="A187" s="31"/>
      <c r="B187" s="32"/>
      <c r="C187" s="33"/>
      <c r="D187" s="196" t="s">
        <v>155</v>
      </c>
      <c r="E187" s="33"/>
      <c r="F187" s="197" t="s">
        <v>282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155</v>
      </c>
      <c r="AU187" s="14" t="s">
        <v>88</v>
      </c>
    </row>
    <row r="188" spans="1:65" s="2" customFormat="1" ht="16.5" customHeight="1">
      <c r="A188" s="31"/>
      <c r="B188" s="32"/>
      <c r="C188" s="183" t="s">
        <v>283</v>
      </c>
      <c r="D188" s="201" t="s">
        <v>148</v>
      </c>
      <c r="E188" s="184" t="s">
        <v>284</v>
      </c>
      <c r="F188" s="185" t="s">
        <v>285</v>
      </c>
      <c r="G188" s="186" t="s">
        <v>243</v>
      </c>
      <c r="H188" s="187">
        <v>15.225</v>
      </c>
      <c r="I188" s="188"/>
      <c r="J188" s="189">
        <f>ROUND(I188*H188,2)</f>
        <v>0</v>
      </c>
      <c r="K188" s="185" t="s">
        <v>162</v>
      </c>
      <c r="L188" s="36"/>
      <c r="M188" s="190" t="s">
        <v>1</v>
      </c>
      <c r="N188" s="191" t="s">
        <v>43</v>
      </c>
      <c r="O188" s="68"/>
      <c r="P188" s="192">
        <f>O188*H188</f>
        <v>0</v>
      </c>
      <c r="Q188" s="192">
        <v>0</v>
      </c>
      <c r="R188" s="192">
        <f>Q188*H188</f>
        <v>0</v>
      </c>
      <c r="S188" s="192">
        <v>3.9399999999999999E-3</v>
      </c>
      <c r="T188" s="193">
        <f>S188*H188</f>
        <v>5.9986499999999998E-2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223</v>
      </c>
      <c r="AT188" s="194" t="s">
        <v>148</v>
      </c>
      <c r="AU188" s="194" t="s">
        <v>88</v>
      </c>
      <c r="AY188" s="14" t="s">
        <v>146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86</v>
      </c>
      <c r="BK188" s="195">
        <f>ROUND(I188*H188,2)</f>
        <v>0</v>
      </c>
      <c r="BL188" s="14" t="s">
        <v>223</v>
      </c>
      <c r="BM188" s="194" t="s">
        <v>286</v>
      </c>
    </row>
    <row r="189" spans="1:65" s="2" customFormat="1" ht="11.25">
      <c r="A189" s="31"/>
      <c r="B189" s="32"/>
      <c r="C189" s="33"/>
      <c r="D189" s="196" t="s">
        <v>155</v>
      </c>
      <c r="E189" s="33"/>
      <c r="F189" s="197" t="s">
        <v>287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155</v>
      </c>
      <c r="AU189" s="14" t="s">
        <v>88</v>
      </c>
    </row>
    <row r="190" spans="1:65" s="12" customFormat="1" ht="22.9" customHeight="1">
      <c r="B190" s="167"/>
      <c r="C190" s="168"/>
      <c r="D190" s="169" t="s">
        <v>77</v>
      </c>
      <c r="E190" s="181" t="s">
        <v>288</v>
      </c>
      <c r="F190" s="181" t="s">
        <v>289</v>
      </c>
      <c r="G190" s="168"/>
      <c r="H190" s="168"/>
      <c r="I190" s="171"/>
      <c r="J190" s="182">
        <f>BK190</f>
        <v>0</v>
      </c>
      <c r="K190" s="168"/>
      <c r="L190" s="173"/>
      <c r="M190" s="174"/>
      <c r="N190" s="175"/>
      <c r="O190" s="175"/>
      <c r="P190" s="176">
        <f>SUM(P191:P194)</f>
        <v>0</v>
      </c>
      <c r="Q190" s="175"/>
      <c r="R190" s="176">
        <f>SUM(R191:R194)</f>
        <v>0</v>
      </c>
      <c r="S190" s="175"/>
      <c r="T190" s="177">
        <f>SUM(T191:T194)</f>
        <v>2.2193999999999998</v>
      </c>
      <c r="AR190" s="178" t="s">
        <v>88</v>
      </c>
      <c r="AT190" s="179" t="s">
        <v>77</v>
      </c>
      <c r="AU190" s="179" t="s">
        <v>86</v>
      </c>
      <c r="AY190" s="178" t="s">
        <v>146</v>
      </c>
      <c r="BK190" s="180">
        <f>SUM(BK191:BK194)</f>
        <v>0</v>
      </c>
    </row>
    <row r="191" spans="1:65" s="2" customFormat="1" ht="16.5" customHeight="1">
      <c r="A191" s="31"/>
      <c r="B191" s="32"/>
      <c r="C191" s="183" t="s">
        <v>290</v>
      </c>
      <c r="D191" s="183" t="s">
        <v>148</v>
      </c>
      <c r="E191" s="184" t="s">
        <v>291</v>
      </c>
      <c r="F191" s="185" t="s">
        <v>292</v>
      </c>
      <c r="G191" s="186" t="s">
        <v>181</v>
      </c>
      <c r="H191" s="187">
        <v>27.3</v>
      </c>
      <c r="I191" s="188"/>
      <c r="J191" s="189">
        <f>ROUND(I191*H191,2)</f>
        <v>0</v>
      </c>
      <c r="K191" s="185" t="s">
        <v>162</v>
      </c>
      <c r="L191" s="36"/>
      <c r="M191" s="190" t="s">
        <v>1</v>
      </c>
      <c r="N191" s="191" t="s">
        <v>43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1.7999999999999999E-2</v>
      </c>
      <c r="T191" s="193">
        <f>S191*H191</f>
        <v>0.49139999999999995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223</v>
      </c>
      <c r="AT191" s="194" t="s">
        <v>148</v>
      </c>
      <c r="AU191" s="194" t="s">
        <v>88</v>
      </c>
      <c r="AY191" s="14" t="s">
        <v>146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86</v>
      </c>
      <c r="BK191" s="195">
        <f>ROUND(I191*H191,2)</f>
        <v>0</v>
      </c>
      <c r="BL191" s="14" t="s">
        <v>223</v>
      </c>
      <c r="BM191" s="194" t="s">
        <v>293</v>
      </c>
    </row>
    <row r="192" spans="1:65" s="2" customFormat="1" ht="11.25">
      <c r="A192" s="31"/>
      <c r="B192" s="32"/>
      <c r="C192" s="33"/>
      <c r="D192" s="196" t="s">
        <v>155</v>
      </c>
      <c r="E192" s="33"/>
      <c r="F192" s="197" t="s">
        <v>294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155</v>
      </c>
      <c r="AU192" s="14" t="s">
        <v>88</v>
      </c>
    </row>
    <row r="193" spans="1:65" s="2" customFormat="1" ht="21.75" customHeight="1">
      <c r="A193" s="31"/>
      <c r="B193" s="32"/>
      <c r="C193" s="183" t="s">
        <v>295</v>
      </c>
      <c r="D193" s="183" t="s">
        <v>148</v>
      </c>
      <c r="E193" s="184" t="s">
        <v>296</v>
      </c>
      <c r="F193" s="185" t="s">
        <v>297</v>
      </c>
      <c r="G193" s="186" t="s">
        <v>274</v>
      </c>
      <c r="H193" s="187">
        <v>4</v>
      </c>
      <c r="I193" s="188"/>
      <c r="J193" s="189">
        <f>ROUND(I193*H193,2)</f>
        <v>0</v>
      </c>
      <c r="K193" s="185" t="s">
        <v>162</v>
      </c>
      <c r="L193" s="36"/>
      <c r="M193" s="190" t="s">
        <v>1</v>
      </c>
      <c r="N193" s="191" t="s">
        <v>43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0.432</v>
      </c>
      <c r="T193" s="193">
        <f>S193*H193</f>
        <v>1.728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223</v>
      </c>
      <c r="AT193" s="194" t="s">
        <v>148</v>
      </c>
      <c r="AU193" s="194" t="s">
        <v>88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223</v>
      </c>
      <c r="BM193" s="194" t="s">
        <v>298</v>
      </c>
    </row>
    <row r="194" spans="1:65" s="2" customFormat="1" ht="19.5">
      <c r="A194" s="31"/>
      <c r="B194" s="32"/>
      <c r="C194" s="33"/>
      <c r="D194" s="196" t="s">
        <v>155</v>
      </c>
      <c r="E194" s="33"/>
      <c r="F194" s="197" t="s">
        <v>299</v>
      </c>
      <c r="G194" s="33"/>
      <c r="H194" s="33"/>
      <c r="I194" s="198"/>
      <c r="J194" s="33"/>
      <c r="K194" s="33"/>
      <c r="L194" s="36"/>
      <c r="M194" s="204"/>
      <c r="N194" s="205"/>
      <c r="O194" s="206"/>
      <c r="P194" s="206"/>
      <c r="Q194" s="206"/>
      <c r="R194" s="206"/>
      <c r="S194" s="206"/>
      <c r="T194" s="207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88</v>
      </c>
    </row>
    <row r="195" spans="1:65" s="2" customFormat="1" ht="6.95" customHeight="1">
      <c r="A195" s="31"/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36"/>
      <c r="M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</sheetData>
  <sheetProtection algorithmName="SHA-512" hashValue="RVY6amqfSrE95Ba4t+Tw/e6h4UQvQ0OccdKzqhNFYrbQ2MZITaqTPnKQjvgcj+lM9FuduLB8db1WHvE5UADSFg==" saltValue="Z2nPYCXnMjNu7SxaBwSORA==" spinCount="100000" sheet="1" objects="1" scenarios="1" formatColumns="0" formatRows="0" autoFilter="0"/>
  <autoFilter ref="C126:K19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35"/>
  <sheetViews>
    <sheetView showGridLines="0" topLeftCell="A138" zoomScaleNormal="100" workbookViewId="0">
      <selection activeCell="K151" sqref="K15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300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ROUND(J143,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ROUND((SUM(BE143:BE634)),  2)</f>
        <v>0</v>
      </c>
      <c r="G33" s="31"/>
      <c r="H33" s="31"/>
      <c r="I33" s="121">
        <v>0.21</v>
      </c>
      <c r="J33" s="120">
        <f>ROUND(((SUM(BE143:BE634))*I33),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ROUND((SUM(BF143:BF634)),  2)</f>
        <v>0</v>
      </c>
      <c r="G34" s="31"/>
      <c r="H34" s="31"/>
      <c r="I34" s="121">
        <v>0.15</v>
      </c>
      <c r="J34" s="120">
        <f>ROUND(((SUM(BF143:BF634))*I34),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ROUND((SUM(BG143:BG634)),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ROUND((SUM(BH143:BH634)),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ROUND((SUM(BI143:BI634)),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02 - Stavební úpravy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J143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J144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J145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301</v>
      </c>
      <c r="E99" s="153"/>
      <c r="F99" s="153"/>
      <c r="G99" s="153"/>
      <c r="H99" s="153"/>
      <c r="I99" s="153"/>
      <c r="J99" s="154">
        <f>J163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302</v>
      </c>
      <c r="E100" s="153"/>
      <c r="F100" s="153"/>
      <c r="G100" s="153"/>
      <c r="H100" s="153"/>
      <c r="I100" s="153"/>
      <c r="J100" s="154">
        <f>J181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303</v>
      </c>
      <c r="E101" s="153"/>
      <c r="F101" s="153"/>
      <c r="G101" s="153"/>
      <c r="H101" s="153"/>
      <c r="I101" s="153"/>
      <c r="J101" s="154">
        <f>J217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304</v>
      </c>
      <c r="E102" s="153"/>
      <c r="F102" s="153"/>
      <c r="G102" s="153"/>
      <c r="H102" s="153"/>
      <c r="I102" s="153"/>
      <c r="J102" s="154">
        <f>J228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122</v>
      </c>
      <c r="E103" s="153"/>
      <c r="F103" s="153"/>
      <c r="G103" s="153"/>
      <c r="H103" s="153"/>
      <c r="I103" s="153"/>
      <c r="J103" s="154">
        <f>J272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305</v>
      </c>
      <c r="E104" s="153"/>
      <c r="F104" s="153"/>
      <c r="G104" s="153"/>
      <c r="H104" s="153"/>
      <c r="I104" s="153"/>
      <c r="J104" s="154">
        <f>J290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124</v>
      </c>
      <c r="E105" s="147"/>
      <c r="F105" s="147"/>
      <c r="G105" s="147"/>
      <c r="H105" s="147"/>
      <c r="I105" s="147"/>
      <c r="J105" s="148">
        <f>J293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125</v>
      </c>
      <c r="E106" s="153"/>
      <c r="F106" s="153"/>
      <c r="G106" s="153"/>
      <c r="H106" s="153"/>
      <c r="I106" s="153"/>
      <c r="J106" s="154">
        <f>J294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306</v>
      </c>
      <c r="E107" s="153"/>
      <c r="F107" s="153"/>
      <c r="G107" s="153"/>
      <c r="H107" s="153"/>
      <c r="I107" s="153"/>
      <c r="J107" s="154">
        <f>J324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307</v>
      </c>
      <c r="E108" s="153"/>
      <c r="F108" s="153"/>
      <c r="G108" s="153"/>
      <c r="H108" s="153"/>
      <c r="I108" s="153"/>
      <c r="J108" s="154">
        <f>J335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308</v>
      </c>
      <c r="E109" s="153"/>
      <c r="F109" s="153"/>
      <c r="G109" s="153"/>
      <c r="H109" s="153"/>
      <c r="I109" s="153"/>
      <c r="J109" s="154">
        <f>J354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309</v>
      </c>
      <c r="E110" s="153"/>
      <c r="F110" s="153"/>
      <c r="G110" s="153"/>
      <c r="H110" s="153"/>
      <c r="I110" s="153"/>
      <c r="J110" s="154">
        <f>J357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310</v>
      </c>
      <c r="E111" s="153"/>
      <c r="F111" s="153"/>
      <c r="G111" s="153"/>
      <c r="H111" s="153"/>
      <c r="I111" s="153"/>
      <c r="J111" s="154">
        <f>J360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311</v>
      </c>
      <c r="E112" s="153"/>
      <c r="F112" s="153"/>
      <c r="G112" s="153"/>
      <c r="H112" s="153"/>
      <c r="I112" s="153"/>
      <c r="J112" s="154">
        <f>J364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128</v>
      </c>
      <c r="E113" s="153"/>
      <c r="F113" s="153"/>
      <c r="G113" s="153"/>
      <c r="H113" s="153"/>
      <c r="I113" s="153"/>
      <c r="J113" s="154">
        <f>J371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129</v>
      </c>
      <c r="E114" s="153"/>
      <c r="F114" s="153"/>
      <c r="G114" s="153"/>
      <c r="H114" s="153"/>
      <c r="I114" s="153"/>
      <c r="J114" s="154">
        <f>J395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312</v>
      </c>
      <c r="E115" s="153"/>
      <c r="F115" s="153"/>
      <c r="G115" s="153"/>
      <c r="H115" s="153"/>
      <c r="I115" s="153"/>
      <c r="J115" s="154">
        <f>J413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313</v>
      </c>
      <c r="E116" s="153"/>
      <c r="F116" s="153"/>
      <c r="G116" s="153"/>
      <c r="H116" s="153"/>
      <c r="I116" s="153"/>
      <c r="J116" s="154">
        <f>J420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130</v>
      </c>
      <c r="E117" s="153"/>
      <c r="F117" s="153"/>
      <c r="G117" s="153"/>
      <c r="H117" s="153"/>
      <c r="I117" s="153"/>
      <c r="J117" s="154">
        <f>J505</f>
        <v>0</v>
      </c>
      <c r="K117" s="151"/>
      <c r="L117" s="155"/>
    </row>
    <row r="118" spans="1:31" s="10" customFormat="1" ht="19.899999999999999" customHeight="1">
      <c r="B118" s="150"/>
      <c r="C118" s="151"/>
      <c r="D118" s="152" t="s">
        <v>314</v>
      </c>
      <c r="E118" s="153"/>
      <c r="F118" s="153"/>
      <c r="G118" s="153"/>
      <c r="H118" s="153"/>
      <c r="I118" s="153"/>
      <c r="J118" s="154">
        <f>J573</f>
        <v>0</v>
      </c>
      <c r="K118" s="151"/>
      <c r="L118" s="155"/>
    </row>
    <row r="119" spans="1:31" s="10" customFormat="1" ht="19.899999999999999" customHeight="1">
      <c r="B119" s="150"/>
      <c r="C119" s="151"/>
      <c r="D119" s="152" t="s">
        <v>315</v>
      </c>
      <c r="E119" s="153"/>
      <c r="F119" s="153"/>
      <c r="G119" s="153"/>
      <c r="H119" s="153"/>
      <c r="I119" s="153"/>
      <c r="J119" s="154">
        <f>J595</f>
        <v>0</v>
      </c>
      <c r="K119" s="151"/>
      <c r="L119" s="155"/>
    </row>
    <row r="120" spans="1:31" s="10" customFormat="1" ht="19.899999999999999" customHeight="1">
      <c r="B120" s="150"/>
      <c r="C120" s="151"/>
      <c r="D120" s="152" t="s">
        <v>316</v>
      </c>
      <c r="E120" s="153"/>
      <c r="F120" s="153"/>
      <c r="G120" s="153"/>
      <c r="H120" s="153"/>
      <c r="I120" s="153"/>
      <c r="J120" s="154">
        <f>J604</f>
        <v>0</v>
      </c>
      <c r="K120" s="151"/>
      <c r="L120" s="155"/>
    </row>
    <row r="121" spans="1:31" s="10" customFormat="1" ht="19.899999999999999" customHeight="1">
      <c r="B121" s="150"/>
      <c r="C121" s="151"/>
      <c r="D121" s="152" t="s">
        <v>317</v>
      </c>
      <c r="E121" s="153"/>
      <c r="F121" s="153"/>
      <c r="G121" s="153"/>
      <c r="H121" s="153"/>
      <c r="I121" s="153"/>
      <c r="J121" s="154">
        <f>J613</f>
        <v>0</v>
      </c>
      <c r="K121" s="151"/>
      <c r="L121" s="155"/>
    </row>
    <row r="122" spans="1:31" s="10" customFormat="1" ht="19.899999999999999" customHeight="1">
      <c r="B122" s="150"/>
      <c r="C122" s="151"/>
      <c r="D122" s="152" t="s">
        <v>318</v>
      </c>
      <c r="E122" s="153"/>
      <c r="F122" s="153"/>
      <c r="G122" s="153"/>
      <c r="H122" s="153"/>
      <c r="I122" s="153"/>
      <c r="J122" s="154">
        <f>J618</f>
        <v>0</v>
      </c>
      <c r="K122" s="151"/>
      <c r="L122" s="155"/>
    </row>
    <row r="123" spans="1:31" s="10" customFormat="1" ht="19.899999999999999" customHeight="1">
      <c r="B123" s="150"/>
      <c r="C123" s="151"/>
      <c r="D123" s="152" t="s">
        <v>319</v>
      </c>
      <c r="E123" s="153"/>
      <c r="F123" s="153"/>
      <c r="G123" s="153"/>
      <c r="H123" s="153"/>
      <c r="I123" s="153"/>
      <c r="J123" s="154">
        <f>J628</f>
        <v>0</v>
      </c>
      <c r="K123" s="151"/>
      <c r="L123" s="155"/>
    </row>
    <row r="124" spans="1:31" s="2" customFormat="1" ht="21.7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51"/>
      <c r="C125" s="52"/>
      <c r="D125" s="52"/>
      <c r="E125" s="52"/>
      <c r="F125" s="52"/>
      <c r="G125" s="52"/>
      <c r="H125" s="52"/>
      <c r="I125" s="52"/>
      <c r="J125" s="52"/>
      <c r="K125" s="52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9" spans="1:63" s="2" customFormat="1" ht="6.95" customHeight="1">
      <c r="A129" s="31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24.95" customHeight="1">
      <c r="A130" s="31"/>
      <c r="B130" s="32"/>
      <c r="C130" s="20" t="s">
        <v>131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12" customHeight="1">
      <c r="A132" s="31"/>
      <c r="B132" s="32"/>
      <c r="C132" s="26" t="s">
        <v>16</v>
      </c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6.5" customHeight="1">
      <c r="A133" s="31"/>
      <c r="B133" s="32"/>
      <c r="C133" s="33"/>
      <c r="D133" s="33"/>
      <c r="E133" s="271" t="str">
        <f>E7</f>
        <v>CNC centrum a Svářečská škola v SOU Nové Strašecí</v>
      </c>
      <c r="F133" s="272"/>
      <c r="G133" s="272"/>
      <c r="H133" s="272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2" customHeight="1">
      <c r="A134" s="31"/>
      <c r="B134" s="32"/>
      <c r="C134" s="26" t="s">
        <v>113</v>
      </c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6.5" customHeight="1">
      <c r="A135" s="31"/>
      <c r="B135" s="32"/>
      <c r="C135" s="33"/>
      <c r="D135" s="33"/>
      <c r="E135" s="223" t="str">
        <f>E9</f>
        <v>02 - Stavební úpravy</v>
      </c>
      <c r="F135" s="273"/>
      <c r="G135" s="273"/>
      <c r="H135" s="27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6.9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12" customHeight="1">
      <c r="A137" s="31"/>
      <c r="B137" s="32"/>
      <c r="C137" s="26" t="s">
        <v>20</v>
      </c>
      <c r="D137" s="33"/>
      <c r="E137" s="33"/>
      <c r="F137" s="24" t="str">
        <f>F12</f>
        <v>Sportovní 1135</v>
      </c>
      <c r="G137" s="33"/>
      <c r="H137" s="33"/>
      <c r="I137" s="26" t="s">
        <v>22</v>
      </c>
      <c r="J137" s="63">
        <f>IF(J12="","",J12)</f>
        <v>45240</v>
      </c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6.95" customHeight="1">
      <c r="A138" s="31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54.4" customHeight="1">
      <c r="A139" s="31"/>
      <c r="B139" s="32"/>
      <c r="C139" s="26" t="s">
        <v>23</v>
      </c>
      <c r="D139" s="33"/>
      <c r="E139" s="33"/>
      <c r="F139" s="24" t="str">
        <f>E15</f>
        <v>SOU,  Sportovní 1135, 27180 Nové Strašecí</v>
      </c>
      <c r="G139" s="33"/>
      <c r="H139" s="33"/>
      <c r="I139" s="26" t="s">
        <v>29</v>
      </c>
      <c r="J139" s="29" t="str">
        <f>E21</f>
        <v>Studio PHX s.r.o.Ondříčkova 384/33, Praha 3 Žižkov</v>
      </c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>
      <c r="A140" s="31"/>
      <c r="B140" s="32"/>
      <c r="C140" s="26" t="s">
        <v>27</v>
      </c>
      <c r="D140" s="33"/>
      <c r="E140" s="33"/>
      <c r="F140" s="24" t="str">
        <f>IF(E18="","",E18)</f>
        <v>Vyplň údaj</v>
      </c>
      <c r="G140" s="33"/>
      <c r="H140" s="33"/>
      <c r="I140" s="26" t="s">
        <v>33</v>
      </c>
      <c r="J140" s="29" t="str">
        <f>E24</f>
        <v>Ing. Jan Brožek</v>
      </c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0.35" customHeight="1">
      <c r="A141" s="31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11" customFormat="1" ht="29.25" customHeight="1">
      <c r="A142" s="156"/>
      <c r="B142" s="157"/>
      <c r="C142" s="158" t="s">
        <v>132</v>
      </c>
      <c r="D142" s="159" t="s">
        <v>63</v>
      </c>
      <c r="E142" s="159" t="s">
        <v>59</v>
      </c>
      <c r="F142" s="159" t="s">
        <v>60</v>
      </c>
      <c r="G142" s="159" t="s">
        <v>133</v>
      </c>
      <c r="H142" s="159" t="s">
        <v>134</v>
      </c>
      <c r="I142" s="159" t="s">
        <v>135</v>
      </c>
      <c r="J142" s="159" t="s">
        <v>117</v>
      </c>
      <c r="K142" s="160" t="s">
        <v>136</v>
      </c>
      <c r="L142" s="161"/>
      <c r="M142" s="72" t="s">
        <v>1</v>
      </c>
      <c r="N142" s="73" t="s">
        <v>42</v>
      </c>
      <c r="O142" s="73" t="s">
        <v>137</v>
      </c>
      <c r="P142" s="73" t="s">
        <v>138</v>
      </c>
      <c r="Q142" s="73" t="s">
        <v>139</v>
      </c>
      <c r="R142" s="73" t="s">
        <v>140</v>
      </c>
      <c r="S142" s="73" t="s">
        <v>141</v>
      </c>
      <c r="T142" s="74" t="s">
        <v>142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</row>
    <row r="143" spans="1:63" s="2" customFormat="1" ht="22.9" customHeight="1">
      <c r="A143" s="31"/>
      <c r="B143" s="32"/>
      <c r="C143" s="79" t="s">
        <v>143</v>
      </c>
      <c r="D143" s="33"/>
      <c r="E143" s="33"/>
      <c r="F143" s="33"/>
      <c r="G143" s="33"/>
      <c r="H143" s="33"/>
      <c r="I143" s="33"/>
      <c r="J143" s="162">
        <f>BK143</f>
        <v>0</v>
      </c>
      <c r="K143" s="33"/>
      <c r="L143" s="36"/>
      <c r="M143" s="75"/>
      <c r="N143" s="163"/>
      <c r="O143" s="76"/>
      <c r="P143" s="164">
        <f>P144+P293</f>
        <v>0</v>
      </c>
      <c r="Q143" s="76"/>
      <c r="R143" s="164">
        <f>R144+R293</f>
        <v>552.15694139257175</v>
      </c>
      <c r="S143" s="76"/>
      <c r="T143" s="165">
        <f>T144+T293</f>
        <v>0.39575000000000005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77</v>
      </c>
      <c r="AU143" s="14" t="s">
        <v>119</v>
      </c>
      <c r="BK143" s="166">
        <f>BK144+BK293</f>
        <v>0</v>
      </c>
    </row>
    <row r="144" spans="1:63" s="12" customFormat="1" ht="25.9" customHeight="1">
      <c r="B144" s="167"/>
      <c r="C144" s="168"/>
      <c r="D144" s="169" t="s">
        <v>77</v>
      </c>
      <c r="E144" s="170" t="s">
        <v>144</v>
      </c>
      <c r="F144" s="170" t="s">
        <v>145</v>
      </c>
      <c r="G144" s="168"/>
      <c r="H144" s="168"/>
      <c r="I144" s="171"/>
      <c r="J144" s="172">
        <f>BK144</f>
        <v>0</v>
      </c>
      <c r="K144" s="168"/>
      <c r="L144" s="173"/>
      <c r="M144" s="174"/>
      <c r="N144" s="175"/>
      <c r="O144" s="175"/>
      <c r="P144" s="176">
        <f>P145+P163+P181+P217+P228+P272+P290</f>
        <v>0</v>
      </c>
      <c r="Q144" s="175"/>
      <c r="R144" s="176">
        <f>R145+R163+R181+R217+R228+R272+R290</f>
        <v>517.94254933257173</v>
      </c>
      <c r="S144" s="175"/>
      <c r="T144" s="177">
        <f>T145+T163+T181+T217+T228+T272+T290</f>
        <v>2.5000000000000001E-2</v>
      </c>
      <c r="AR144" s="178" t="s">
        <v>86</v>
      </c>
      <c r="AT144" s="179" t="s">
        <v>77</v>
      </c>
      <c r="AU144" s="179" t="s">
        <v>78</v>
      </c>
      <c r="AY144" s="178" t="s">
        <v>146</v>
      </c>
      <c r="BK144" s="180">
        <f>BK145+BK163+BK181+BK217+BK228+BK272+BK290</f>
        <v>0</v>
      </c>
    </row>
    <row r="145" spans="1:65" s="12" customFormat="1" ht="22.9" customHeight="1">
      <c r="B145" s="167"/>
      <c r="C145" s="168"/>
      <c r="D145" s="169" t="s">
        <v>77</v>
      </c>
      <c r="E145" s="181" t="s">
        <v>86</v>
      </c>
      <c r="F145" s="181" t="s">
        <v>147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SUM(P146:P162)</f>
        <v>0</v>
      </c>
      <c r="Q145" s="175"/>
      <c r="R145" s="176">
        <f>SUM(R146:R162)</f>
        <v>0</v>
      </c>
      <c r="S145" s="175"/>
      <c r="T145" s="177">
        <f>SUM(T146:T162)</f>
        <v>0</v>
      </c>
      <c r="AR145" s="178" t="s">
        <v>86</v>
      </c>
      <c r="AT145" s="179" t="s">
        <v>77</v>
      </c>
      <c r="AU145" s="179" t="s">
        <v>86</v>
      </c>
      <c r="AY145" s="178" t="s">
        <v>146</v>
      </c>
      <c r="BK145" s="180">
        <f>SUM(BK146:BK162)</f>
        <v>0</v>
      </c>
    </row>
    <row r="146" spans="1:65" s="2" customFormat="1" ht="37.9" customHeight="1">
      <c r="A146" s="31"/>
      <c r="B146" s="32"/>
      <c r="C146" s="183" t="s">
        <v>320</v>
      </c>
      <c r="D146" s="183" t="s">
        <v>148</v>
      </c>
      <c r="E146" s="184" t="s">
        <v>321</v>
      </c>
      <c r="F146" s="185" t="s">
        <v>322</v>
      </c>
      <c r="G146" s="186" t="s">
        <v>151</v>
      </c>
      <c r="H146" s="187">
        <v>64.244</v>
      </c>
      <c r="I146" s="188"/>
      <c r="J146" s="189">
        <f>ROUND(I146*H146,2)</f>
        <v>0</v>
      </c>
      <c r="K146" s="185" t="s">
        <v>162</v>
      </c>
      <c r="L146" s="36"/>
      <c r="M146" s="190" t="s">
        <v>1</v>
      </c>
      <c r="N146" s="191" t="s">
        <v>43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153</v>
      </c>
      <c r="AT146" s="194" t="s">
        <v>148</v>
      </c>
      <c r="AU146" s="194" t="s">
        <v>88</v>
      </c>
      <c r="AY146" s="14" t="s">
        <v>146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86</v>
      </c>
      <c r="BK146" s="195">
        <f>ROUND(I146*H146,2)</f>
        <v>0</v>
      </c>
      <c r="BL146" s="14" t="s">
        <v>153</v>
      </c>
      <c r="BM146" s="194" t="s">
        <v>323</v>
      </c>
    </row>
    <row r="147" spans="1:65" s="2" customFormat="1" ht="19.5">
      <c r="A147" s="31"/>
      <c r="B147" s="32"/>
      <c r="C147" s="33"/>
      <c r="D147" s="196" t="s">
        <v>155</v>
      </c>
      <c r="E147" s="33"/>
      <c r="F147" s="197" t="s">
        <v>324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155</v>
      </c>
      <c r="AU147" s="14" t="s">
        <v>88</v>
      </c>
    </row>
    <row r="148" spans="1:65" s="2" customFormat="1" ht="19.5">
      <c r="A148" s="31"/>
      <c r="B148" s="32"/>
      <c r="C148" s="33"/>
      <c r="D148" s="196" t="s">
        <v>184</v>
      </c>
      <c r="E148" s="33"/>
      <c r="F148" s="202" t="s">
        <v>325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184</v>
      </c>
      <c r="AU148" s="14" t="s">
        <v>88</v>
      </c>
    </row>
    <row r="149" spans="1:65" s="2" customFormat="1" ht="33" customHeight="1">
      <c r="A149" s="31"/>
      <c r="B149" s="32"/>
      <c r="C149" s="183" t="s">
        <v>86</v>
      </c>
      <c r="D149" s="183" t="s">
        <v>148</v>
      </c>
      <c r="E149" s="184" t="s">
        <v>326</v>
      </c>
      <c r="F149" s="185" t="s">
        <v>327</v>
      </c>
      <c r="G149" s="186" t="s">
        <v>151</v>
      </c>
      <c r="H149" s="187">
        <v>116.23</v>
      </c>
      <c r="I149" s="188"/>
      <c r="J149" s="189">
        <f>ROUND(I149*H149,2)</f>
        <v>0</v>
      </c>
      <c r="K149" s="185" t="s">
        <v>162</v>
      </c>
      <c r="L149" s="36"/>
      <c r="M149" s="190" t="s">
        <v>1</v>
      </c>
      <c r="N149" s="191" t="s">
        <v>43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153</v>
      </c>
      <c r="AT149" s="194" t="s">
        <v>148</v>
      </c>
      <c r="AU149" s="194" t="s">
        <v>88</v>
      </c>
      <c r="AY149" s="14" t="s">
        <v>146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86</v>
      </c>
      <c r="BK149" s="195">
        <f>ROUND(I149*H149,2)</f>
        <v>0</v>
      </c>
      <c r="BL149" s="14" t="s">
        <v>153</v>
      </c>
      <c r="BM149" s="194" t="s">
        <v>328</v>
      </c>
    </row>
    <row r="150" spans="1:65" s="2" customFormat="1" ht="29.25">
      <c r="A150" s="31"/>
      <c r="B150" s="32"/>
      <c r="C150" s="33"/>
      <c r="D150" s="196" t="s">
        <v>155</v>
      </c>
      <c r="E150" s="33"/>
      <c r="F150" s="197" t="s">
        <v>329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155</v>
      </c>
      <c r="AU150" s="14" t="s">
        <v>88</v>
      </c>
    </row>
    <row r="151" spans="1:65" s="2" customFormat="1" ht="33" customHeight="1">
      <c r="A151" s="31"/>
      <c r="B151" s="32"/>
      <c r="C151" s="183" t="s">
        <v>330</v>
      </c>
      <c r="D151" s="183" t="s">
        <v>148</v>
      </c>
      <c r="E151" s="184" t="s">
        <v>331</v>
      </c>
      <c r="F151" s="185" t="s">
        <v>332</v>
      </c>
      <c r="G151" s="186" t="s">
        <v>151</v>
      </c>
      <c r="H151" s="187">
        <v>117.751</v>
      </c>
      <c r="I151" s="188"/>
      <c r="J151" s="189">
        <f>ROUND(I151*H151,2)</f>
        <v>0</v>
      </c>
      <c r="K151" s="185" t="s">
        <v>162</v>
      </c>
      <c r="L151" s="36"/>
      <c r="M151" s="190" t="s">
        <v>1</v>
      </c>
      <c r="N151" s="191" t="s">
        <v>43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153</v>
      </c>
      <c r="AT151" s="194" t="s">
        <v>148</v>
      </c>
      <c r="AU151" s="194" t="s">
        <v>88</v>
      </c>
      <c r="AY151" s="14" t="s">
        <v>146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86</v>
      </c>
      <c r="BK151" s="195">
        <f>ROUND(I151*H151,2)</f>
        <v>0</v>
      </c>
      <c r="BL151" s="14" t="s">
        <v>153</v>
      </c>
      <c r="BM151" s="194" t="s">
        <v>333</v>
      </c>
    </row>
    <row r="152" spans="1:65" s="2" customFormat="1" ht="39">
      <c r="A152" s="31"/>
      <c r="B152" s="32"/>
      <c r="C152" s="33"/>
      <c r="D152" s="196" t="s">
        <v>155</v>
      </c>
      <c r="E152" s="33"/>
      <c r="F152" s="197" t="s">
        <v>334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155</v>
      </c>
      <c r="AU152" s="14" t="s">
        <v>88</v>
      </c>
    </row>
    <row r="153" spans="1:65" s="2" customFormat="1" ht="24.2" customHeight="1">
      <c r="A153" s="31"/>
      <c r="B153" s="32"/>
      <c r="C153" s="183" t="s">
        <v>201</v>
      </c>
      <c r="D153" s="183" t="s">
        <v>148</v>
      </c>
      <c r="E153" s="184" t="s">
        <v>335</v>
      </c>
      <c r="F153" s="185" t="s">
        <v>336</v>
      </c>
      <c r="G153" s="186" t="s">
        <v>211</v>
      </c>
      <c r="H153" s="187">
        <v>211.952</v>
      </c>
      <c r="I153" s="188"/>
      <c r="J153" s="189">
        <f>ROUND(I153*H153,2)</f>
        <v>0</v>
      </c>
      <c r="K153" s="185" t="s">
        <v>162</v>
      </c>
      <c r="L153" s="36"/>
      <c r="M153" s="190" t="s">
        <v>1</v>
      </c>
      <c r="N153" s="191" t="s">
        <v>43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153</v>
      </c>
      <c r="AT153" s="194" t="s">
        <v>148</v>
      </c>
      <c r="AU153" s="194" t="s">
        <v>88</v>
      </c>
      <c r="AY153" s="14" t="s">
        <v>146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86</v>
      </c>
      <c r="BK153" s="195">
        <f>ROUND(I153*H153,2)</f>
        <v>0</v>
      </c>
      <c r="BL153" s="14" t="s">
        <v>153</v>
      </c>
      <c r="BM153" s="194" t="s">
        <v>337</v>
      </c>
    </row>
    <row r="154" spans="1:65" s="2" customFormat="1" ht="29.25">
      <c r="A154" s="31"/>
      <c r="B154" s="32"/>
      <c r="C154" s="33"/>
      <c r="D154" s="196" t="s">
        <v>155</v>
      </c>
      <c r="E154" s="33"/>
      <c r="F154" s="197" t="s">
        <v>338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155</v>
      </c>
      <c r="AU154" s="14" t="s">
        <v>88</v>
      </c>
    </row>
    <row r="155" spans="1:65" s="2" customFormat="1" ht="16.5" customHeight="1">
      <c r="A155" s="31"/>
      <c r="B155" s="32"/>
      <c r="C155" s="183" t="s">
        <v>233</v>
      </c>
      <c r="D155" s="183" t="s">
        <v>148</v>
      </c>
      <c r="E155" s="184" t="s">
        <v>339</v>
      </c>
      <c r="F155" s="185" t="s">
        <v>340</v>
      </c>
      <c r="G155" s="186" t="s">
        <v>151</v>
      </c>
      <c r="H155" s="187">
        <v>117.751</v>
      </c>
      <c r="I155" s="188"/>
      <c r="J155" s="189">
        <f>ROUND(I155*H155,2)</f>
        <v>0</v>
      </c>
      <c r="K155" s="185" t="s">
        <v>162</v>
      </c>
      <c r="L155" s="36"/>
      <c r="M155" s="190" t="s">
        <v>1</v>
      </c>
      <c r="N155" s="191" t="s">
        <v>43</v>
      </c>
      <c r="O155" s="68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153</v>
      </c>
      <c r="AT155" s="194" t="s">
        <v>148</v>
      </c>
      <c r="AU155" s="194" t="s">
        <v>88</v>
      </c>
      <c r="AY155" s="14" t="s">
        <v>146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4" t="s">
        <v>86</v>
      </c>
      <c r="BK155" s="195">
        <f>ROUND(I155*H155,2)</f>
        <v>0</v>
      </c>
      <c r="BL155" s="14" t="s">
        <v>153</v>
      </c>
      <c r="BM155" s="194" t="s">
        <v>341</v>
      </c>
    </row>
    <row r="156" spans="1:65" s="2" customFormat="1" ht="19.5">
      <c r="A156" s="31"/>
      <c r="B156" s="32"/>
      <c r="C156" s="33"/>
      <c r="D156" s="196" t="s">
        <v>155</v>
      </c>
      <c r="E156" s="33"/>
      <c r="F156" s="197" t="s">
        <v>342</v>
      </c>
      <c r="G156" s="33"/>
      <c r="H156" s="33"/>
      <c r="I156" s="198"/>
      <c r="J156" s="33"/>
      <c r="K156" s="33"/>
      <c r="L156" s="36"/>
      <c r="M156" s="199"/>
      <c r="N156" s="200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155</v>
      </c>
      <c r="AU156" s="14" t="s">
        <v>88</v>
      </c>
    </row>
    <row r="157" spans="1:65" s="2" customFormat="1" ht="16.5" customHeight="1">
      <c r="A157" s="31"/>
      <c r="B157" s="32"/>
      <c r="C157" s="183" t="s">
        <v>343</v>
      </c>
      <c r="D157" s="183" t="s">
        <v>148</v>
      </c>
      <c r="E157" s="184" t="s">
        <v>339</v>
      </c>
      <c r="F157" s="185" t="s">
        <v>340</v>
      </c>
      <c r="G157" s="186" t="s">
        <v>151</v>
      </c>
      <c r="H157" s="187">
        <v>64.244</v>
      </c>
      <c r="I157" s="188"/>
      <c r="J157" s="189">
        <f>ROUND(I157*H157,2)</f>
        <v>0</v>
      </c>
      <c r="K157" s="185" t="s">
        <v>162</v>
      </c>
      <c r="L157" s="36"/>
      <c r="M157" s="190" t="s">
        <v>1</v>
      </c>
      <c r="N157" s="191" t="s">
        <v>43</v>
      </c>
      <c r="O157" s="6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153</v>
      </c>
      <c r="AT157" s="194" t="s">
        <v>148</v>
      </c>
      <c r="AU157" s="194" t="s">
        <v>88</v>
      </c>
      <c r="AY157" s="14" t="s">
        <v>146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4" t="s">
        <v>86</v>
      </c>
      <c r="BK157" s="195">
        <f>ROUND(I157*H157,2)</f>
        <v>0</v>
      </c>
      <c r="BL157" s="14" t="s">
        <v>153</v>
      </c>
      <c r="BM157" s="194" t="s">
        <v>344</v>
      </c>
    </row>
    <row r="158" spans="1:65" s="2" customFormat="1" ht="19.5">
      <c r="A158" s="31"/>
      <c r="B158" s="32"/>
      <c r="C158" s="33"/>
      <c r="D158" s="196" t="s">
        <v>155</v>
      </c>
      <c r="E158" s="33"/>
      <c r="F158" s="197" t="s">
        <v>342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155</v>
      </c>
      <c r="AU158" s="14" t="s">
        <v>88</v>
      </c>
    </row>
    <row r="159" spans="1:65" s="2" customFormat="1" ht="24.2" customHeight="1">
      <c r="A159" s="31"/>
      <c r="B159" s="32"/>
      <c r="C159" s="183" t="s">
        <v>153</v>
      </c>
      <c r="D159" s="183" t="s">
        <v>148</v>
      </c>
      <c r="E159" s="184" t="s">
        <v>345</v>
      </c>
      <c r="F159" s="185" t="s">
        <v>346</v>
      </c>
      <c r="G159" s="186" t="s">
        <v>151</v>
      </c>
      <c r="H159" s="187">
        <v>62.692999999999998</v>
      </c>
      <c r="I159" s="188"/>
      <c r="J159" s="189">
        <f>ROUND(I159*H159,2)</f>
        <v>0</v>
      </c>
      <c r="K159" s="185" t="s">
        <v>162</v>
      </c>
      <c r="L159" s="36"/>
      <c r="M159" s="190" t="s">
        <v>1</v>
      </c>
      <c r="N159" s="191" t="s">
        <v>43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153</v>
      </c>
      <c r="AT159" s="194" t="s">
        <v>148</v>
      </c>
      <c r="AU159" s="194" t="s">
        <v>88</v>
      </c>
      <c r="AY159" s="14" t="s">
        <v>146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86</v>
      </c>
      <c r="BK159" s="195">
        <f>ROUND(I159*H159,2)</f>
        <v>0</v>
      </c>
      <c r="BL159" s="14" t="s">
        <v>153</v>
      </c>
      <c r="BM159" s="194" t="s">
        <v>347</v>
      </c>
    </row>
    <row r="160" spans="1:65" s="2" customFormat="1" ht="29.25">
      <c r="A160" s="31"/>
      <c r="B160" s="32"/>
      <c r="C160" s="33"/>
      <c r="D160" s="196" t="s">
        <v>155</v>
      </c>
      <c r="E160" s="33"/>
      <c r="F160" s="197" t="s">
        <v>348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155</v>
      </c>
      <c r="AU160" s="14" t="s">
        <v>88</v>
      </c>
    </row>
    <row r="161" spans="1:65" s="2" customFormat="1" ht="24.2" customHeight="1">
      <c r="A161" s="31"/>
      <c r="B161" s="32"/>
      <c r="C161" s="183" t="s">
        <v>191</v>
      </c>
      <c r="D161" s="183" t="s">
        <v>148</v>
      </c>
      <c r="E161" s="184" t="s">
        <v>349</v>
      </c>
      <c r="F161" s="185" t="s">
        <v>350</v>
      </c>
      <c r="G161" s="186" t="s">
        <v>181</v>
      </c>
      <c r="H161" s="187">
        <v>428.29</v>
      </c>
      <c r="I161" s="188"/>
      <c r="J161" s="189">
        <f>ROUND(I161*H161,2)</f>
        <v>0</v>
      </c>
      <c r="K161" s="185" t="s">
        <v>162</v>
      </c>
      <c r="L161" s="36"/>
      <c r="M161" s="190" t="s">
        <v>1</v>
      </c>
      <c r="N161" s="191" t="s">
        <v>43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153</v>
      </c>
      <c r="AT161" s="194" t="s">
        <v>148</v>
      </c>
      <c r="AU161" s="194" t="s">
        <v>88</v>
      </c>
      <c r="AY161" s="14" t="s">
        <v>146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86</v>
      </c>
      <c r="BK161" s="195">
        <f>ROUND(I161*H161,2)</f>
        <v>0</v>
      </c>
      <c r="BL161" s="14" t="s">
        <v>153</v>
      </c>
      <c r="BM161" s="194" t="s">
        <v>351</v>
      </c>
    </row>
    <row r="162" spans="1:65" s="2" customFormat="1" ht="19.5">
      <c r="A162" s="31"/>
      <c r="B162" s="32"/>
      <c r="C162" s="33"/>
      <c r="D162" s="196" t="s">
        <v>155</v>
      </c>
      <c r="E162" s="33"/>
      <c r="F162" s="197" t="s">
        <v>352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155</v>
      </c>
      <c r="AU162" s="14" t="s">
        <v>88</v>
      </c>
    </row>
    <row r="163" spans="1:65" s="12" customFormat="1" ht="22.9" customHeight="1">
      <c r="B163" s="167"/>
      <c r="C163" s="168"/>
      <c r="D163" s="169" t="s">
        <v>77</v>
      </c>
      <c r="E163" s="181" t="s">
        <v>88</v>
      </c>
      <c r="F163" s="181" t="s">
        <v>353</v>
      </c>
      <c r="G163" s="168"/>
      <c r="H163" s="168"/>
      <c r="I163" s="171"/>
      <c r="J163" s="182">
        <f>BK163</f>
        <v>0</v>
      </c>
      <c r="K163" s="168"/>
      <c r="L163" s="173"/>
      <c r="M163" s="174"/>
      <c r="N163" s="175"/>
      <c r="O163" s="175"/>
      <c r="P163" s="176">
        <f>SUM(P164:P180)</f>
        <v>0</v>
      </c>
      <c r="Q163" s="175"/>
      <c r="R163" s="176">
        <f>SUM(R164:R180)</f>
        <v>242.58031987257169</v>
      </c>
      <c r="S163" s="175"/>
      <c r="T163" s="177">
        <f>SUM(T164:T180)</f>
        <v>0</v>
      </c>
      <c r="AR163" s="178" t="s">
        <v>86</v>
      </c>
      <c r="AT163" s="179" t="s">
        <v>77</v>
      </c>
      <c r="AU163" s="179" t="s">
        <v>86</v>
      </c>
      <c r="AY163" s="178" t="s">
        <v>146</v>
      </c>
      <c r="BK163" s="180">
        <f>SUM(BK164:BK180)</f>
        <v>0</v>
      </c>
    </row>
    <row r="164" spans="1:65" s="2" customFormat="1" ht="44.25" customHeight="1">
      <c r="A164" s="31"/>
      <c r="B164" s="32"/>
      <c r="C164" s="183" t="s">
        <v>354</v>
      </c>
      <c r="D164" s="183" t="s">
        <v>148</v>
      </c>
      <c r="E164" s="184" t="s">
        <v>355</v>
      </c>
      <c r="F164" s="185" t="s">
        <v>356</v>
      </c>
      <c r="G164" s="186" t="s">
        <v>243</v>
      </c>
      <c r="H164" s="187">
        <v>68</v>
      </c>
      <c r="I164" s="188"/>
      <c r="J164" s="189">
        <f>ROUND(I164*H164,2)</f>
        <v>0</v>
      </c>
      <c r="K164" s="185" t="s">
        <v>162</v>
      </c>
      <c r="L164" s="36"/>
      <c r="M164" s="190" t="s">
        <v>1</v>
      </c>
      <c r="N164" s="191" t="s">
        <v>43</v>
      </c>
      <c r="O164" s="68"/>
      <c r="P164" s="192">
        <f>O164*H164</f>
        <v>0</v>
      </c>
      <c r="Q164" s="192">
        <v>0.2044</v>
      </c>
      <c r="R164" s="192">
        <f>Q164*H164</f>
        <v>13.8992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153</v>
      </c>
      <c r="AT164" s="194" t="s">
        <v>148</v>
      </c>
      <c r="AU164" s="194" t="s">
        <v>88</v>
      </c>
      <c r="AY164" s="14" t="s">
        <v>146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86</v>
      </c>
      <c r="BK164" s="195">
        <f>ROUND(I164*H164,2)</f>
        <v>0</v>
      </c>
      <c r="BL164" s="14" t="s">
        <v>153</v>
      </c>
      <c r="BM164" s="194" t="s">
        <v>357</v>
      </c>
    </row>
    <row r="165" spans="1:65" s="2" customFormat="1" ht="39">
      <c r="A165" s="31"/>
      <c r="B165" s="32"/>
      <c r="C165" s="33"/>
      <c r="D165" s="196" t="s">
        <v>155</v>
      </c>
      <c r="E165" s="33"/>
      <c r="F165" s="197" t="s">
        <v>358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155</v>
      </c>
      <c r="AU165" s="14" t="s">
        <v>88</v>
      </c>
    </row>
    <row r="166" spans="1:65" s="2" customFormat="1" ht="21.75" customHeight="1">
      <c r="A166" s="31"/>
      <c r="B166" s="32"/>
      <c r="C166" s="183" t="s">
        <v>359</v>
      </c>
      <c r="D166" s="183" t="s">
        <v>148</v>
      </c>
      <c r="E166" s="184" t="s">
        <v>360</v>
      </c>
      <c r="F166" s="185" t="s">
        <v>361</v>
      </c>
      <c r="G166" s="186" t="s">
        <v>211</v>
      </c>
      <c r="H166" s="187">
        <v>2.9140000000000001</v>
      </c>
      <c r="I166" s="188"/>
      <c r="J166" s="189">
        <f>ROUND(I166*H166,2)</f>
        <v>0</v>
      </c>
      <c r="K166" s="185" t="s">
        <v>162</v>
      </c>
      <c r="L166" s="36"/>
      <c r="M166" s="190" t="s">
        <v>1</v>
      </c>
      <c r="N166" s="191" t="s">
        <v>43</v>
      </c>
      <c r="O166" s="68"/>
      <c r="P166" s="192">
        <f>O166*H166</f>
        <v>0</v>
      </c>
      <c r="Q166" s="192">
        <v>1.0383</v>
      </c>
      <c r="R166" s="192">
        <f>Q166*H166</f>
        <v>3.0256062000000004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153</v>
      </c>
      <c r="AT166" s="194" t="s">
        <v>148</v>
      </c>
      <c r="AU166" s="194" t="s">
        <v>88</v>
      </c>
      <c r="AY166" s="14" t="s">
        <v>146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86</v>
      </c>
      <c r="BK166" s="195">
        <f>ROUND(I166*H166,2)</f>
        <v>0</v>
      </c>
      <c r="BL166" s="14" t="s">
        <v>153</v>
      </c>
      <c r="BM166" s="194" t="s">
        <v>362</v>
      </c>
    </row>
    <row r="167" spans="1:65" s="2" customFormat="1" ht="19.5">
      <c r="A167" s="31"/>
      <c r="B167" s="32"/>
      <c r="C167" s="33"/>
      <c r="D167" s="196" t="s">
        <v>155</v>
      </c>
      <c r="E167" s="33"/>
      <c r="F167" s="197" t="s">
        <v>363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155</v>
      </c>
      <c r="AU167" s="14" t="s">
        <v>88</v>
      </c>
    </row>
    <row r="168" spans="1:65" s="2" customFormat="1" ht="19.5">
      <c r="A168" s="31"/>
      <c r="B168" s="32"/>
      <c r="C168" s="33"/>
      <c r="D168" s="196" t="s">
        <v>184</v>
      </c>
      <c r="E168" s="33"/>
      <c r="F168" s="202" t="s">
        <v>364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184</v>
      </c>
      <c r="AU168" s="14" t="s">
        <v>88</v>
      </c>
    </row>
    <row r="169" spans="1:65" s="2" customFormat="1" ht="16.5" customHeight="1">
      <c r="A169" s="31"/>
      <c r="B169" s="32"/>
      <c r="C169" s="183" t="s">
        <v>178</v>
      </c>
      <c r="D169" s="183" t="s">
        <v>148</v>
      </c>
      <c r="E169" s="184" t="s">
        <v>365</v>
      </c>
      <c r="F169" s="185" t="s">
        <v>366</v>
      </c>
      <c r="G169" s="186" t="s">
        <v>211</v>
      </c>
      <c r="H169" s="187">
        <v>3.3610000000000002</v>
      </c>
      <c r="I169" s="188"/>
      <c r="J169" s="189">
        <f>ROUND(I169*H169,2)</f>
        <v>0</v>
      </c>
      <c r="K169" s="185" t="s">
        <v>162</v>
      </c>
      <c r="L169" s="36"/>
      <c r="M169" s="190" t="s">
        <v>1</v>
      </c>
      <c r="N169" s="191" t="s">
        <v>43</v>
      </c>
      <c r="O169" s="68"/>
      <c r="P169" s="192">
        <f>O169*H169</f>
        <v>0</v>
      </c>
      <c r="Q169" s="192">
        <v>1.0627727796999999</v>
      </c>
      <c r="R169" s="192">
        <f>Q169*H169</f>
        <v>3.5719793125716999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153</v>
      </c>
      <c r="AT169" s="194" t="s">
        <v>148</v>
      </c>
      <c r="AU169" s="194" t="s">
        <v>88</v>
      </c>
      <c r="AY169" s="14" t="s">
        <v>146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86</v>
      </c>
      <c r="BK169" s="195">
        <f>ROUND(I169*H169,2)</f>
        <v>0</v>
      </c>
      <c r="BL169" s="14" t="s">
        <v>153</v>
      </c>
      <c r="BM169" s="194" t="s">
        <v>367</v>
      </c>
    </row>
    <row r="170" spans="1:65" s="2" customFormat="1" ht="11.25">
      <c r="A170" s="31"/>
      <c r="B170" s="32"/>
      <c r="C170" s="33"/>
      <c r="D170" s="196" t="s">
        <v>155</v>
      </c>
      <c r="E170" s="33"/>
      <c r="F170" s="197" t="s">
        <v>368</v>
      </c>
      <c r="G170" s="33"/>
      <c r="H170" s="33"/>
      <c r="I170" s="198"/>
      <c r="J170" s="33"/>
      <c r="K170" s="33"/>
      <c r="L170" s="36"/>
      <c r="M170" s="199"/>
      <c r="N170" s="200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155</v>
      </c>
      <c r="AU170" s="14" t="s">
        <v>88</v>
      </c>
    </row>
    <row r="171" spans="1:65" s="2" customFormat="1" ht="33" customHeight="1">
      <c r="A171" s="31"/>
      <c r="B171" s="32"/>
      <c r="C171" s="183" t="s">
        <v>369</v>
      </c>
      <c r="D171" s="183" t="s">
        <v>148</v>
      </c>
      <c r="E171" s="184" t="s">
        <v>370</v>
      </c>
      <c r="F171" s="185" t="s">
        <v>371</v>
      </c>
      <c r="G171" s="186" t="s">
        <v>151</v>
      </c>
      <c r="H171" s="187">
        <v>22.95</v>
      </c>
      <c r="I171" s="188"/>
      <c r="J171" s="189">
        <f>ROUND(I171*H171,2)</f>
        <v>0</v>
      </c>
      <c r="K171" s="185" t="s">
        <v>162</v>
      </c>
      <c r="L171" s="36"/>
      <c r="M171" s="190" t="s">
        <v>1</v>
      </c>
      <c r="N171" s="191" t="s">
        <v>43</v>
      </c>
      <c r="O171" s="68"/>
      <c r="P171" s="192">
        <f>O171*H171</f>
        <v>0</v>
      </c>
      <c r="Q171" s="192">
        <v>2.5018699999999998</v>
      </c>
      <c r="R171" s="192">
        <f>Q171*H171</f>
        <v>57.417916499999997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153</v>
      </c>
      <c r="AT171" s="194" t="s">
        <v>148</v>
      </c>
      <c r="AU171" s="194" t="s">
        <v>88</v>
      </c>
      <c r="AY171" s="14" t="s">
        <v>146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86</v>
      </c>
      <c r="BK171" s="195">
        <f>ROUND(I171*H171,2)</f>
        <v>0</v>
      </c>
      <c r="BL171" s="14" t="s">
        <v>153</v>
      </c>
      <c r="BM171" s="194" t="s">
        <v>372</v>
      </c>
    </row>
    <row r="172" spans="1:65" s="2" customFormat="1" ht="19.5">
      <c r="A172" s="31"/>
      <c r="B172" s="32"/>
      <c r="C172" s="33"/>
      <c r="D172" s="196" t="s">
        <v>155</v>
      </c>
      <c r="E172" s="33"/>
      <c r="F172" s="197" t="s">
        <v>373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155</v>
      </c>
      <c r="AU172" s="14" t="s">
        <v>88</v>
      </c>
    </row>
    <row r="173" spans="1:65" s="2" customFormat="1" ht="16.5" customHeight="1">
      <c r="A173" s="31"/>
      <c r="B173" s="32"/>
      <c r="C173" s="183" t="s">
        <v>295</v>
      </c>
      <c r="D173" s="183" t="s">
        <v>148</v>
      </c>
      <c r="E173" s="184" t="s">
        <v>374</v>
      </c>
      <c r="F173" s="185" t="s">
        <v>375</v>
      </c>
      <c r="G173" s="186" t="s">
        <v>151</v>
      </c>
      <c r="H173" s="187">
        <v>54.859000000000002</v>
      </c>
      <c r="I173" s="188"/>
      <c r="J173" s="189">
        <f>ROUND(I173*H173,2)</f>
        <v>0</v>
      </c>
      <c r="K173" s="185" t="s">
        <v>162</v>
      </c>
      <c r="L173" s="36"/>
      <c r="M173" s="190" t="s">
        <v>1</v>
      </c>
      <c r="N173" s="191" t="s">
        <v>43</v>
      </c>
      <c r="O173" s="68"/>
      <c r="P173" s="192">
        <f>O173*H173</f>
        <v>0</v>
      </c>
      <c r="Q173" s="192">
        <v>2.45329</v>
      </c>
      <c r="R173" s="192">
        <f>Q173*H173</f>
        <v>134.58503611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153</v>
      </c>
      <c r="AT173" s="194" t="s">
        <v>148</v>
      </c>
      <c r="AU173" s="194" t="s">
        <v>88</v>
      </c>
      <c r="AY173" s="14" t="s">
        <v>146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86</v>
      </c>
      <c r="BK173" s="195">
        <f>ROUND(I173*H173,2)</f>
        <v>0</v>
      </c>
      <c r="BL173" s="14" t="s">
        <v>153</v>
      </c>
      <c r="BM173" s="194" t="s">
        <v>376</v>
      </c>
    </row>
    <row r="174" spans="1:65" s="2" customFormat="1" ht="19.5">
      <c r="A174" s="31"/>
      <c r="B174" s="32"/>
      <c r="C174" s="33"/>
      <c r="D174" s="196" t="s">
        <v>155</v>
      </c>
      <c r="E174" s="33"/>
      <c r="F174" s="197" t="s">
        <v>377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155</v>
      </c>
      <c r="AU174" s="14" t="s">
        <v>88</v>
      </c>
    </row>
    <row r="175" spans="1:65" s="2" customFormat="1" ht="16.5" customHeight="1">
      <c r="A175" s="31"/>
      <c r="B175" s="32"/>
      <c r="C175" s="183" t="s">
        <v>223</v>
      </c>
      <c r="D175" s="183" t="s">
        <v>148</v>
      </c>
      <c r="E175" s="184" t="s">
        <v>378</v>
      </c>
      <c r="F175" s="185" t="s">
        <v>379</v>
      </c>
      <c r="G175" s="186" t="s">
        <v>181</v>
      </c>
      <c r="H175" s="187">
        <v>110.375</v>
      </c>
      <c r="I175" s="188"/>
      <c r="J175" s="189">
        <f>ROUND(I175*H175,2)</f>
        <v>0</v>
      </c>
      <c r="K175" s="185" t="s">
        <v>162</v>
      </c>
      <c r="L175" s="36"/>
      <c r="M175" s="190" t="s">
        <v>1</v>
      </c>
      <c r="N175" s="191" t="s">
        <v>43</v>
      </c>
      <c r="O175" s="68"/>
      <c r="P175" s="192">
        <f>O175*H175</f>
        <v>0</v>
      </c>
      <c r="Q175" s="192">
        <v>2.6900000000000001E-3</v>
      </c>
      <c r="R175" s="192">
        <f>Q175*H175</f>
        <v>0.29690875</v>
      </c>
      <c r="S175" s="192">
        <v>0</v>
      </c>
      <c r="T175" s="19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153</v>
      </c>
      <c r="AT175" s="194" t="s">
        <v>148</v>
      </c>
      <c r="AU175" s="194" t="s">
        <v>88</v>
      </c>
      <c r="AY175" s="14" t="s">
        <v>146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4" t="s">
        <v>86</v>
      </c>
      <c r="BK175" s="195">
        <f>ROUND(I175*H175,2)</f>
        <v>0</v>
      </c>
      <c r="BL175" s="14" t="s">
        <v>153</v>
      </c>
      <c r="BM175" s="194" t="s">
        <v>380</v>
      </c>
    </row>
    <row r="176" spans="1:65" s="2" customFormat="1" ht="11.25">
      <c r="A176" s="31"/>
      <c r="B176" s="32"/>
      <c r="C176" s="33"/>
      <c r="D176" s="196" t="s">
        <v>155</v>
      </c>
      <c r="E176" s="33"/>
      <c r="F176" s="197" t="s">
        <v>381</v>
      </c>
      <c r="G176" s="33"/>
      <c r="H176" s="33"/>
      <c r="I176" s="198"/>
      <c r="J176" s="33"/>
      <c r="K176" s="33"/>
      <c r="L176" s="36"/>
      <c r="M176" s="199"/>
      <c r="N176" s="200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155</v>
      </c>
      <c r="AU176" s="14" t="s">
        <v>88</v>
      </c>
    </row>
    <row r="177" spans="1:65" s="2" customFormat="1" ht="16.5" customHeight="1">
      <c r="A177" s="31"/>
      <c r="B177" s="32"/>
      <c r="C177" s="183" t="s">
        <v>262</v>
      </c>
      <c r="D177" s="183" t="s">
        <v>148</v>
      </c>
      <c r="E177" s="184" t="s">
        <v>382</v>
      </c>
      <c r="F177" s="185" t="s">
        <v>383</v>
      </c>
      <c r="G177" s="186" t="s">
        <v>181</v>
      </c>
      <c r="H177" s="187">
        <v>110.375</v>
      </c>
      <c r="I177" s="188"/>
      <c r="J177" s="189">
        <f>ROUND(I177*H177,2)</f>
        <v>0</v>
      </c>
      <c r="K177" s="185" t="s">
        <v>162</v>
      </c>
      <c r="L177" s="36"/>
      <c r="M177" s="190" t="s">
        <v>1</v>
      </c>
      <c r="N177" s="191" t="s">
        <v>43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153</v>
      </c>
      <c r="AT177" s="194" t="s">
        <v>148</v>
      </c>
      <c r="AU177" s="194" t="s">
        <v>88</v>
      </c>
      <c r="AY177" s="14" t="s">
        <v>146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86</v>
      </c>
      <c r="BK177" s="195">
        <f>ROUND(I177*H177,2)</f>
        <v>0</v>
      </c>
      <c r="BL177" s="14" t="s">
        <v>153</v>
      </c>
      <c r="BM177" s="194" t="s">
        <v>384</v>
      </c>
    </row>
    <row r="178" spans="1:65" s="2" customFormat="1" ht="11.25">
      <c r="A178" s="31"/>
      <c r="B178" s="32"/>
      <c r="C178" s="33"/>
      <c r="D178" s="196" t="s">
        <v>155</v>
      </c>
      <c r="E178" s="33"/>
      <c r="F178" s="197" t="s">
        <v>385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155</v>
      </c>
      <c r="AU178" s="14" t="s">
        <v>88</v>
      </c>
    </row>
    <row r="179" spans="1:65" s="2" customFormat="1" ht="33" customHeight="1">
      <c r="A179" s="31"/>
      <c r="B179" s="32"/>
      <c r="C179" s="183" t="s">
        <v>386</v>
      </c>
      <c r="D179" s="183" t="s">
        <v>148</v>
      </c>
      <c r="E179" s="184" t="s">
        <v>387</v>
      </c>
      <c r="F179" s="185" t="s">
        <v>388</v>
      </c>
      <c r="G179" s="186" t="s">
        <v>181</v>
      </c>
      <c r="H179" s="187">
        <v>40.575000000000003</v>
      </c>
      <c r="I179" s="188"/>
      <c r="J179" s="189">
        <f>ROUND(I179*H179,2)</f>
        <v>0</v>
      </c>
      <c r="K179" s="185" t="s">
        <v>162</v>
      </c>
      <c r="L179" s="36"/>
      <c r="M179" s="190" t="s">
        <v>1</v>
      </c>
      <c r="N179" s="191" t="s">
        <v>43</v>
      </c>
      <c r="O179" s="68"/>
      <c r="P179" s="192">
        <f>O179*H179</f>
        <v>0</v>
      </c>
      <c r="Q179" s="192">
        <v>0.73404000000000003</v>
      </c>
      <c r="R179" s="192">
        <f>Q179*H179</f>
        <v>29.783673000000004</v>
      </c>
      <c r="S179" s="192">
        <v>0</v>
      </c>
      <c r="T179" s="19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153</v>
      </c>
      <c r="AT179" s="194" t="s">
        <v>148</v>
      </c>
      <c r="AU179" s="194" t="s">
        <v>88</v>
      </c>
      <c r="AY179" s="14" t="s">
        <v>146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4" t="s">
        <v>86</v>
      </c>
      <c r="BK179" s="195">
        <f>ROUND(I179*H179,2)</f>
        <v>0</v>
      </c>
      <c r="BL179" s="14" t="s">
        <v>153</v>
      </c>
      <c r="BM179" s="194" t="s">
        <v>389</v>
      </c>
    </row>
    <row r="180" spans="1:65" s="2" customFormat="1" ht="29.25">
      <c r="A180" s="31"/>
      <c r="B180" s="32"/>
      <c r="C180" s="33"/>
      <c r="D180" s="196" t="s">
        <v>155</v>
      </c>
      <c r="E180" s="33"/>
      <c r="F180" s="197" t="s">
        <v>390</v>
      </c>
      <c r="G180" s="33"/>
      <c r="H180" s="33"/>
      <c r="I180" s="198"/>
      <c r="J180" s="33"/>
      <c r="K180" s="33"/>
      <c r="L180" s="36"/>
      <c r="M180" s="199"/>
      <c r="N180" s="200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155</v>
      </c>
      <c r="AU180" s="14" t="s">
        <v>88</v>
      </c>
    </row>
    <row r="181" spans="1:65" s="12" customFormat="1" ht="22.9" customHeight="1">
      <c r="B181" s="167"/>
      <c r="C181" s="168"/>
      <c r="D181" s="169" t="s">
        <v>77</v>
      </c>
      <c r="E181" s="181" t="s">
        <v>191</v>
      </c>
      <c r="F181" s="181" t="s">
        <v>391</v>
      </c>
      <c r="G181" s="168"/>
      <c r="H181" s="168"/>
      <c r="I181" s="171"/>
      <c r="J181" s="182">
        <f>BK181</f>
        <v>0</v>
      </c>
      <c r="K181" s="168"/>
      <c r="L181" s="173"/>
      <c r="M181" s="174"/>
      <c r="N181" s="175"/>
      <c r="O181" s="175"/>
      <c r="P181" s="176">
        <f>SUM(P182:P216)</f>
        <v>0</v>
      </c>
      <c r="Q181" s="175"/>
      <c r="R181" s="176">
        <f>SUM(R182:R216)</f>
        <v>218.86142683000006</v>
      </c>
      <c r="S181" s="175"/>
      <c r="T181" s="177">
        <f>SUM(T182:T216)</f>
        <v>0</v>
      </c>
      <c r="AR181" s="178" t="s">
        <v>86</v>
      </c>
      <c r="AT181" s="179" t="s">
        <v>77</v>
      </c>
      <c r="AU181" s="179" t="s">
        <v>86</v>
      </c>
      <c r="AY181" s="178" t="s">
        <v>146</v>
      </c>
      <c r="BK181" s="180">
        <f>SUM(BK182:BK216)</f>
        <v>0</v>
      </c>
    </row>
    <row r="182" spans="1:65" s="2" customFormat="1" ht="16.5" customHeight="1">
      <c r="A182" s="31"/>
      <c r="B182" s="32"/>
      <c r="C182" s="183" t="s">
        <v>392</v>
      </c>
      <c r="D182" s="183" t="s">
        <v>148</v>
      </c>
      <c r="E182" s="184" t="s">
        <v>393</v>
      </c>
      <c r="F182" s="185" t="s">
        <v>394</v>
      </c>
      <c r="G182" s="186" t="s">
        <v>243</v>
      </c>
      <c r="H182" s="187">
        <v>66</v>
      </c>
      <c r="I182" s="188"/>
      <c r="J182" s="189">
        <f>ROUND(I182*H182,2)</f>
        <v>0</v>
      </c>
      <c r="K182" s="185" t="s">
        <v>162</v>
      </c>
      <c r="L182" s="36"/>
      <c r="M182" s="190" t="s">
        <v>1</v>
      </c>
      <c r="N182" s="191" t="s">
        <v>43</v>
      </c>
      <c r="O182" s="68"/>
      <c r="P182" s="192">
        <f>O182*H182</f>
        <v>0</v>
      </c>
      <c r="Q182" s="192">
        <v>0.25928000000000001</v>
      </c>
      <c r="R182" s="192">
        <f>Q182*H182</f>
        <v>17.112480000000001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153</v>
      </c>
      <c r="AT182" s="194" t="s">
        <v>148</v>
      </c>
      <c r="AU182" s="194" t="s">
        <v>88</v>
      </c>
      <c r="AY182" s="14" t="s">
        <v>146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86</v>
      </c>
      <c r="BK182" s="195">
        <f>ROUND(I182*H182,2)</f>
        <v>0</v>
      </c>
      <c r="BL182" s="14" t="s">
        <v>153</v>
      </c>
      <c r="BM182" s="194" t="s">
        <v>395</v>
      </c>
    </row>
    <row r="183" spans="1:65" s="2" customFormat="1" ht="11.25">
      <c r="A183" s="31"/>
      <c r="B183" s="32"/>
      <c r="C183" s="33"/>
      <c r="D183" s="196" t="s">
        <v>155</v>
      </c>
      <c r="E183" s="33"/>
      <c r="F183" s="197" t="s">
        <v>394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155</v>
      </c>
      <c r="AU183" s="14" t="s">
        <v>88</v>
      </c>
    </row>
    <row r="184" spans="1:65" s="2" customFormat="1" ht="19.5">
      <c r="A184" s="31"/>
      <c r="B184" s="32"/>
      <c r="C184" s="33"/>
      <c r="D184" s="196" t="s">
        <v>184</v>
      </c>
      <c r="E184" s="33"/>
      <c r="F184" s="202" t="s">
        <v>396</v>
      </c>
      <c r="G184" s="33"/>
      <c r="H184" s="33"/>
      <c r="I184" s="198"/>
      <c r="J184" s="33"/>
      <c r="K184" s="33"/>
      <c r="L184" s="36"/>
      <c r="M184" s="199"/>
      <c r="N184" s="200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184</v>
      </c>
      <c r="AU184" s="14" t="s">
        <v>88</v>
      </c>
    </row>
    <row r="185" spans="1:65" s="2" customFormat="1" ht="24.2" customHeight="1">
      <c r="A185" s="31"/>
      <c r="B185" s="32"/>
      <c r="C185" s="183" t="s">
        <v>186</v>
      </c>
      <c r="D185" s="183" t="s">
        <v>148</v>
      </c>
      <c r="E185" s="184" t="s">
        <v>397</v>
      </c>
      <c r="F185" s="185" t="s">
        <v>398</v>
      </c>
      <c r="G185" s="186" t="s">
        <v>181</v>
      </c>
      <c r="H185" s="187">
        <v>362.755</v>
      </c>
      <c r="I185" s="188"/>
      <c r="J185" s="189">
        <f>ROUND(I185*H185,2)</f>
        <v>0</v>
      </c>
      <c r="K185" s="185" t="s">
        <v>162</v>
      </c>
      <c r="L185" s="36"/>
      <c r="M185" s="190" t="s">
        <v>1</v>
      </c>
      <c r="N185" s="191" t="s">
        <v>43</v>
      </c>
      <c r="O185" s="68"/>
      <c r="P185" s="192">
        <f>O185*H185</f>
        <v>0</v>
      </c>
      <c r="Q185" s="192">
        <v>0.20608000000000001</v>
      </c>
      <c r="R185" s="192">
        <f>Q185*H185</f>
        <v>74.756550400000009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153</v>
      </c>
      <c r="AT185" s="194" t="s">
        <v>148</v>
      </c>
      <c r="AU185" s="194" t="s">
        <v>88</v>
      </c>
      <c r="AY185" s="14" t="s">
        <v>146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86</v>
      </c>
      <c r="BK185" s="195">
        <f>ROUND(I185*H185,2)</f>
        <v>0</v>
      </c>
      <c r="BL185" s="14" t="s">
        <v>153</v>
      </c>
      <c r="BM185" s="194" t="s">
        <v>399</v>
      </c>
    </row>
    <row r="186" spans="1:65" s="2" customFormat="1" ht="19.5">
      <c r="A186" s="31"/>
      <c r="B186" s="32"/>
      <c r="C186" s="33"/>
      <c r="D186" s="196" t="s">
        <v>155</v>
      </c>
      <c r="E186" s="33"/>
      <c r="F186" s="197" t="s">
        <v>398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155</v>
      </c>
      <c r="AU186" s="14" t="s">
        <v>88</v>
      </c>
    </row>
    <row r="187" spans="1:65" s="2" customFormat="1" ht="24.2" customHeight="1">
      <c r="A187" s="31"/>
      <c r="B187" s="32"/>
      <c r="C187" s="183" t="s">
        <v>400</v>
      </c>
      <c r="D187" s="183" t="s">
        <v>148</v>
      </c>
      <c r="E187" s="184" t="s">
        <v>401</v>
      </c>
      <c r="F187" s="185" t="s">
        <v>402</v>
      </c>
      <c r="G187" s="186" t="s">
        <v>181</v>
      </c>
      <c r="H187" s="187">
        <v>307.08800000000002</v>
      </c>
      <c r="I187" s="188"/>
      <c r="J187" s="189">
        <f>ROUND(I187*H187,2)</f>
        <v>0</v>
      </c>
      <c r="K187" s="185" t="s">
        <v>162</v>
      </c>
      <c r="L187" s="36"/>
      <c r="M187" s="190" t="s">
        <v>1</v>
      </c>
      <c r="N187" s="191" t="s">
        <v>43</v>
      </c>
      <c r="O187" s="68"/>
      <c r="P187" s="192">
        <f>O187*H187</f>
        <v>0</v>
      </c>
      <c r="Q187" s="192">
        <v>0.34056999999999998</v>
      </c>
      <c r="R187" s="192">
        <f>Q187*H187</f>
        <v>104.58496016000001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153</v>
      </c>
      <c r="AT187" s="194" t="s">
        <v>148</v>
      </c>
      <c r="AU187" s="194" t="s">
        <v>88</v>
      </c>
      <c r="AY187" s="14" t="s">
        <v>146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86</v>
      </c>
      <c r="BK187" s="195">
        <f>ROUND(I187*H187,2)</f>
        <v>0</v>
      </c>
      <c r="BL187" s="14" t="s">
        <v>153</v>
      </c>
      <c r="BM187" s="194" t="s">
        <v>403</v>
      </c>
    </row>
    <row r="188" spans="1:65" s="2" customFormat="1" ht="19.5">
      <c r="A188" s="31"/>
      <c r="B188" s="32"/>
      <c r="C188" s="33"/>
      <c r="D188" s="196" t="s">
        <v>155</v>
      </c>
      <c r="E188" s="33"/>
      <c r="F188" s="197" t="s">
        <v>402</v>
      </c>
      <c r="G188" s="33"/>
      <c r="H188" s="33"/>
      <c r="I188" s="198"/>
      <c r="J188" s="33"/>
      <c r="K188" s="33"/>
      <c r="L188" s="36"/>
      <c r="M188" s="199"/>
      <c r="N188" s="200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155</v>
      </c>
      <c r="AU188" s="14" t="s">
        <v>88</v>
      </c>
    </row>
    <row r="189" spans="1:65" s="2" customFormat="1" ht="16.5" customHeight="1">
      <c r="A189" s="31"/>
      <c r="B189" s="32"/>
      <c r="C189" s="183" t="s">
        <v>404</v>
      </c>
      <c r="D189" s="183" t="s">
        <v>148</v>
      </c>
      <c r="E189" s="184" t="s">
        <v>405</v>
      </c>
      <c r="F189" s="185" t="s">
        <v>406</v>
      </c>
      <c r="G189" s="186" t="s">
        <v>274</v>
      </c>
      <c r="H189" s="187">
        <v>7</v>
      </c>
      <c r="I189" s="188"/>
      <c r="J189" s="189">
        <f>ROUND(I189*H189,2)</f>
        <v>0</v>
      </c>
      <c r="K189" s="185" t="s">
        <v>162</v>
      </c>
      <c r="L189" s="36"/>
      <c r="M189" s="190" t="s">
        <v>1</v>
      </c>
      <c r="N189" s="191" t="s">
        <v>43</v>
      </c>
      <c r="O189" s="68"/>
      <c r="P189" s="192">
        <f>O189*H189</f>
        <v>0</v>
      </c>
      <c r="Q189" s="192">
        <v>2.7210000000000002E-2</v>
      </c>
      <c r="R189" s="192">
        <f>Q189*H189</f>
        <v>0.19047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153</v>
      </c>
      <c r="AT189" s="194" t="s">
        <v>148</v>
      </c>
      <c r="AU189" s="194" t="s">
        <v>88</v>
      </c>
      <c r="AY189" s="14" t="s">
        <v>146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86</v>
      </c>
      <c r="BK189" s="195">
        <f>ROUND(I189*H189,2)</f>
        <v>0</v>
      </c>
      <c r="BL189" s="14" t="s">
        <v>153</v>
      </c>
      <c r="BM189" s="194" t="s">
        <v>407</v>
      </c>
    </row>
    <row r="190" spans="1:65" s="2" customFormat="1" ht="11.25">
      <c r="A190" s="31"/>
      <c r="B190" s="32"/>
      <c r="C190" s="33"/>
      <c r="D190" s="196" t="s">
        <v>155</v>
      </c>
      <c r="E190" s="33"/>
      <c r="F190" s="197" t="s">
        <v>406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155</v>
      </c>
      <c r="AU190" s="14" t="s">
        <v>88</v>
      </c>
    </row>
    <row r="191" spans="1:65" s="2" customFormat="1" ht="16.5" customHeight="1">
      <c r="A191" s="31"/>
      <c r="B191" s="32"/>
      <c r="C191" s="183" t="s">
        <v>196</v>
      </c>
      <c r="D191" s="183" t="s">
        <v>148</v>
      </c>
      <c r="E191" s="184" t="s">
        <v>408</v>
      </c>
      <c r="F191" s="185" t="s">
        <v>409</v>
      </c>
      <c r="G191" s="186" t="s">
        <v>274</v>
      </c>
      <c r="H191" s="187">
        <v>38</v>
      </c>
      <c r="I191" s="188"/>
      <c r="J191" s="189">
        <f>ROUND(I191*H191,2)</f>
        <v>0</v>
      </c>
      <c r="K191" s="185" t="s">
        <v>162</v>
      </c>
      <c r="L191" s="36"/>
      <c r="M191" s="190" t="s">
        <v>1</v>
      </c>
      <c r="N191" s="191" t="s">
        <v>43</v>
      </c>
      <c r="O191" s="68"/>
      <c r="P191" s="192">
        <f>O191*H191</f>
        <v>0</v>
      </c>
      <c r="Q191" s="192">
        <v>3.6549999999999999E-2</v>
      </c>
      <c r="R191" s="192">
        <f>Q191*H191</f>
        <v>1.3889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153</v>
      </c>
      <c r="AT191" s="194" t="s">
        <v>148</v>
      </c>
      <c r="AU191" s="194" t="s">
        <v>88</v>
      </c>
      <c r="AY191" s="14" t="s">
        <v>146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86</v>
      </c>
      <c r="BK191" s="195">
        <f>ROUND(I191*H191,2)</f>
        <v>0</v>
      </c>
      <c r="BL191" s="14" t="s">
        <v>153</v>
      </c>
      <c r="BM191" s="194" t="s">
        <v>410</v>
      </c>
    </row>
    <row r="192" spans="1:65" s="2" customFormat="1" ht="11.25">
      <c r="A192" s="31"/>
      <c r="B192" s="32"/>
      <c r="C192" s="33"/>
      <c r="D192" s="196" t="s">
        <v>155</v>
      </c>
      <c r="E192" s="33"/>
      <c r="F192" s="197" t="s">
        <v>411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155</v>
      </c>
      <c r="AU192" s="14" t="s">
        <v>88</v>
      </c>
    </row>
    <row r="193" spans="1:65" s="2" customFormat="1" ht="16.5" customHeight="1">
      <c r="A193" s="31"/>
      <c r="B193" s="32"/>
      <c r="C193" s="183" t="s">
        <v>412</v>
      </c>
      <c r="D193" s="183" t="s">
        <v>148</v>
      </c>
      <c r="E193" s="184" t="s">
        <v>413</v>
      </c>
      <c r="F193" s="185" t="s">
        <v>414</v>
      </c>
      <c r="G193" s="186" t="s">
        <v>274</v>
      </c>
      <c r="H193" s="187">
        <v>22</v>
      </c>
      <c r="I193" s="188"/>
      <c r="J193" s="189">
        <f>ROUND(I193*H193,2)</f>
        <v>0</v>
      </c>
      <c r="K193" s="185" t="s">
        <v>162</v>
      </c>
      <c r="L193" s="36"/>
      <c r="M193" s="190" t="s">
        <v>1</v>
      </c>
      <c r="N193" s="191" t="s">
        <v>43</v>
      </c>
      <c r="O193" s="68"/>
      <c r="P193" s="192">
        <f>O193*H193</f>
        <v>0</v>
      </c>
      <c r="Q193" s="192">
        <v>4.555E-2</v>
      </c>
      <c r="R193" s="192">
        <f>Q193*H193</f>
        <v>1.0021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153</v>
      </c>
      <c r="AT193" s="194" t="s">
        <v>148</v>
      </c>
      <c r="AU193" s="194" t="s">
        <v>88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153</v>
      </c>
      <c r="BM193" s="194" t="s">
        <v>415</v>
      </c>
    </row>
    <row r="194" spans="1:65" s="2" customFormat="1" ht="11.25">
      <c r="A194" s="31"/>
      <c r="B194" s="32"/>
      <c r="C194" s="33"/>
      <c r="D194" s="196" t="s">
        <v>155</v>
      </c>
      <c r="E194" s="33"/>
      <c r="F194" s="197" t="s">
        <v>416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88</v>
      </c>
    </row>
    <row r="195" spans="1:65" s="2" customFormat="1" ht="16.5" customHeight="1">
      <c r="A195" s="31"/>
      <c r="B195" s="32"/>
      <c r="C195" s="183" t="s">
        <v>417</v>
      </c>
      <c r="D195" s="183" t="s">
        <v>148</v>
      </c>
      <c r="E195" s="184" t="s">
        <v>418</v>
      </c>
      <c r="F195" s="185" t="s">
        <v>419</v>
      </c>
      <c r="G195" s="186" t="s">
        <v>274</v>
      </c>
      <c r="H195" s="187">
        <v>2</v>
      </c>
      <c r="I195" s="188"/>
      <c r="J195" s="189">
        <f>ROUND(I195*H195,2)</f>
        <v>0</v>
      </c>
      <c r="K195" s="185" t="s">
        <v>162</v>
      </c>
      <c r="L195" s="36"/>
      <c r="M195" s="190" t="s">
        <v>1</v>
      </c>
      <c r="N195" s="191" t="s">
        <v>43</v>
      </c>
      <c r="O195" s="68"/>
      <c r="P195" s="192">
        <f>O195*H195</f>
        <v>0</v>
      </c>
      <c r="Q195" s="192">
        <v>5.4550000000000001E-2</v>
      </c>
      <c r="R195" s="192">
        <f>Q195*H195</f>
        <v>0.1091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153</v>
      </c>
      <c r="AT195" s="194" t="s">
        <v>148</v>
      </c>
      <c r="AU195" s="194" t="s">
        <v>88</v>
      </c>
      <c r="AY195" s="14" t="s">
        <v>146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86</v>
      </c>
      <c r="BK195" s="195">
        <f>ROUND(I195*H195,2)</f>
        <v>0</v>
      </c>
      <c r="BL195" s="14" t="s">
        <v>153</v>
      </c>
      <c r="BM195" s="194" t="s">
        <v>420</v>
      </c>
    </row>
    <row r="196" spans="1:65" s="2" customFormat="1" ht="11.25">
      <c r="A196" s="31"/>
      <c r="B196" s="32"/>
      <c r="C196" s="33"/>
      <c r="D196" s="196" t="s">
        <v>155</v>
      </c>
      <c r="E196" s="33"/>
      <c r="F196" s="197" t="s">
        <v>419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155</v>
      </c>
      <c r="AU196" s="14" t="s">
        <v>88</v>
      </c>
    </row>
    <row r="197" spans="1:65" s="2" customFormat="1" ht="16.5" customHeight="1">
      <c r="A197" s="31"/>
      <c r="B197" s="32"/>
      <c r="C197" s="183" t="s">
        <v>268</v>
      </c>
      <c r="D197" s="183" t="s">
        <v>148</v>
      </c>
      <c r="E197" s="184" t="s">
        <v>421</v>
      </c>
      <c r="F197" s="185" t="s">
        <v>422</v>
      </c>
      <c r="G197" s="186" t="s">
        <v>274</v>
      </c>
      <c r="H197" s="187">
        <v>72</v>
      </c>
      <c r="I197" s="188"/>
      <c r="J197" s="189">
        <f>ROUND(I197*H197,2)</f>
        <v>0</v>
      </c>
      <c r="K197" s="185" t="s">
        <v>162</v>
      </c>
      <c r="L197" s="36"/>
      <c r="M197" s="190" t="s">
        <v>1</v>
      </c>
      <c r="N197" s="191" t="s">
        <v>43</v>
      </c>
      <c r="O197" s="68"/>
      <c r="P197" s="192">
        <f>O197*H197</f>
        <v>0</v>
      </c>
      <c r="Q197" s="192">
        <v>6.3549999999999995E-2</v>
      </c>
      <c r="R197" s="192">
        <f>Q197*H197</f>
        <v>4.5755999999999997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153</v>
      </c>
      <c r="AT197" s="194" t="s">
        <v>148</v>
      </c>
      <c r="AU197" s="194" t="s">
        <v>88</v>
      </c>
      <c r="AY197" s="14" t="s">
        <v>146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86</v>
      </c>
      <c r="BK197" s="195">
        <f>ROUND(I197*H197,2)</f>
        <v>0</v>
      </c>
      <c r="BL197" s="14" t="s">
        <v>153</v>
      </c>
      <c r="BM197" s="194" t="s">
        <v>423</v>
      </c>
    </row>
    <row r="198" spans="1:65" s="2" customFormat="1" ht="11.25">
      <c r="A198" s="31"/>
      <c r="B198" s="32"/>
      <c r="C198" s="33"/>
      <c r="D198" s="196" t="s">
        <v>155</v>
      </c>
      <c r="E198" s="33"/>
      <c r="F198" s="197" t="s">
        <v>422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155</v>
      </c>
      <c r="AU198" s="14" t="s">
        <v>88</v>
      </c>
    </row>
    <row r="199" spans="1:65" s="2" customFormat="1" ht="16.5" customHeight="1">
      <c r="A199" s="31"/>
      <c r="B199" s="32"/>
      <c r="C199" s="183" t="s">
        <v>278</v>
      </c>
      <c r="D199" s="183" t="s">
        <v>148</v>
      </c>
      <c r="E199" s="184" t="s">
        <v>424</v>
      </c>
      <c r="F199" s="185" t="s">
        <v>425</v>
      </c>
      <c r="G199" s="186" t="s">
        <v>274</v>
      </c>
      <c r="H199" s="187">
        <v>3</v>
      </c>
      <c r="I199" s="188"/>
      <c r="J199" s="189">
        <f>ROUND(I199*H199,2)</f>
        <v>0</v>
      </c>
      <c r="K199" s="185" t="s">
        <v>162</v>
      </c>
      <c r="L199" s="36"/>
      <c r="M199" s="190" t="s">
        <v>1</v>
      </c>
      <c r="N199" s="191" t="s">
        <v>43</v>
      </c>
      <c r="O199" s="68"/>
      <c r="P199" s="192">
        <f>O199*H199</f>
        <v>0</v>
      </c>
      <c r="Q199" s="192">
        <v>9.1050000000000006E-2</v>
      </c>
      <c r="R199" s="192">
        <f>Q199*H199</f>
        <v>0.27315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153</v>
      </c>
      <c r="AT199" s="194" t="s">
        <v>148</v>
      </c>
      <c r="AU199" s="194" t="s">
        <v>88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153</v>
      </c>
      <c r="BM199" s="194" t="s">
        <v>426</v>
      </c>
    </row>
    <row r="200" spans="1:65" s="2" customFormat="1" ht="11.25">
      <c r="A200" s="31"/>
      <c r="B200" s="32"/>
      <c r="C200" s="33"/>
      <c r="D200" s="196" t="s">
        <v>155</v>
      </c>
      <c r="E200" s="33"/>
      <c r="F200" s="197" t="s">
        <v>425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88</v>
      </c>
    </row>
    <row r="201" spans="1:65" s="2" customFormat="1" ht="16.5" customHeight="1">
      <c r="A201" s="31"/>
      <c r="B201" s="32"/>
      <c r="C201" s="183" t="s">
        <v>283</v>
      </c>
      <c r="D201" s="183" t="s">
        <v>148</v>
      </c>
      <c r="E201" s="184" t="s">
        <v>427</v>
      </c>
      <c r="F201" s="185" t="s">
        <v>428</v>
      </c>
      <c r="G201" s="186" t="s">
        <v>274</v>
      </c>
      <c r="H201" s="187">
        <v>27</v>
      </c>
      <c r="I201" s="188"/>
      <c r="J201" s="189">
        <f>ROUND(I201*H201,2)</f>
        <v>0</v>
      </c>
      <c r="K201" s="185" t="s">
        <v>162</v>
      </c>
      <c r="L201" s="36"/>
      <c r="M201" s="190" t="s">
        <v>1</v>
      </c>
      <c r="N201" s="191" t="s">
        <v>43</v>
      </c>
      <c r="O201" s="68"/>
      <c r="P201" s="192">
        <f>O201*H201</f>
        <v>0</v>
      </c>
      <c r="Q201" s="192">
        <v>0.12705</v>
      </c>
      <c r="R201" s="192">
        <f>Q201*H201</f>
        <v>3.4303499999999998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153</v>
      </c>
      <c r="AT201" s="194" t="s">
        <v>148</v>
      </c>
      <c r="AU201" s="194" t="s">
        <v>88</v>
      </c>
      <c r="AY201" s="14" t="s">
        <v>146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86</v>
      </c>
      <c r="BK201" s="195">
        <f>ROUND(I201*H201,2)</f>
        <v>0</v>
      </c>
      <c r="BL201" s="14" t="s">
        <v>153</v>
      </c>
      <c r="BM201" s="194" t="s">
        <v>429</v>
      </c>
    </row>
    <row r="202" spans="1:65" s="2" customFormat="1" ht="11.25">
      <c r="A202" s="31"/>
      <c r="B202" s="32"/>
      <c r="C202" s="33"/>
      <c r="D202" s="196" t="s">
        <v>155</v>
      </c>
      <c r="E202" s="33"/>
      <c r="F202" s="197" t="s">
        <v>428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155</v>
      </c>
      <c r="AU202" s="14" t="s">
        <v>88</v>
      </c>
    </row>
    <row r="203" spans="1:65" s="2" customFormat="1" ht="24.2" customHeight="1">
      <c r="A203" s="31"/>
      <c r="B203" s="32"/>
      <c r="C203" s="183" t="s">
        <v>430</v>
      </c>
      <c r="D203" s="183" t="s">
        <v>148</v>
      </c>
      <c r="E203" s="184" t="s">
        <v>431</v>
      </c>
      <c r="F203" s="185" t="s">
        <v>432</v>
      </c>
      <c r="G203" s="186" t="s">
        <v>274</v>
      </c>
      <c r="H203" s="187">
        <v>4</v>
      </c>
      <c r="I203" s="188"/>
      <c r="J203" s="189">
        <f>ROUND(I203*H203,2)</f>
        <v>0</v>
      </c>
      <c r="K203" s="185" t="s">
        <v>162</v>
      </c>
      <c r="L203" s="36"/>
      <c r="M203" s="190" t="s">
        <v>1</v>
      </c>
      <c r="N203" s="191" t="s">
        <v>43</v>
      </c>
      <c r="O203" s="68"/>
      <c r="P203" s="192">
        <f>O203*H203</f>
        <v>0</v>
      </c>
      <c r="Q203" s="192">
        <v>0.17493</v>
      </c>
      <c r="R203" s="192">
        <f>Q203*H203</f>
        <v>0.69972000000000001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153</v>
      </c>
      <c r="AT203" s="194" t="s">
        <v>148</v>
      </c>
      <c r="AU203" s="194" t="s">
        <v>88</v>
      </c>
      <c r="AY203" s="14" t="s">
        <v>146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86</v>
      </c>
      <c r="BK203" s="195">
        <f>ROUND(I203*H203,2)</f>
        <v>0</v>
      </c>
      <c r="BL203" s="14" t="s">
        <v>153</v>
      </c>
      <c r="BM203" s="194" t="s">
        <v>433</v>
      </c>
    </row>
    <row r="204" spans="1:65" s="2" customFormat="1" ht="11.25">
      <c r="A204" s="31"/>
      <c r="B204" s="32"/>
      <c r="C204" s="33"/>
      <c r="D204" s="196" t="s">
        <v>155</v>
      </c>
      <c r="E204" s="33"/>
      <c r="F204" s="197" t="s">
        <v>432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155</v>
      </c>
      <c r="AU204" s="14" t="s">
        <v>88</v>
      </c>
    </row>
    <row r="205" spans="1:65" s="2" customFormat="1" ht="24.2" customHeight="1">
      <c r="A205" s="31"/>
      <c r="B205" s="32"/>
      <c r="C205" s="183" t="s">
        <v>434</v>
      </c>
      <c r="D205" s="201" t="s">
        <v>148</v>
      </c>
      <c r="E205" s="184" t="s">
        <v>435</v>
      </c>
      <c r="F205" s="185" t="s">
        <v>436</v>
      </c>
      <c r="G205" s="186" t="s">
        <v>243</v>
      </c>
      <c r="H205" s="187">
        <v>32</v>
      </c>
      <c r="I205" s="188"/>
      <c r="J205" s="189">
        <f>ROUND(I205*H205,2)</f>
        <v>0</v>
      </c>
      <c r="K205" s="185" t="s">
        <v>162</v>
      </c>
      <c r="L205" s="36"/>
      <c r="M205" s="190" t="s">
        <v>1</v>
      </c>
      <c r="N205" s="191" t="s">
        <v>43</v>
      </c>
      <c r="O205" s="68"/>
      <c r="P205" s="192">
        <f>O205*H205</f>
        <v>0</v>
      </c>
      <c r="Q205" s="192">
        <v>1.9000000000000001E-4</v>
      </c>
      <c r="R205" s="192">
        <f>Q205*H205</f>
        <v>6.0800000000000003E-3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153</v>
      </c>
      <c r="AT205" s="194" t="s">
        <v>148</v>
      </c>
      <c r="AU205" s="194" t="s">
        <v>88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153</v>
      </c>
      <c r="BM205" s="194" t="s">
        <v>437</v>
      </c>
    </row>
    <row r="206" spans="1:65" s="2" customFormat="1" ht="19.5">
      <c r="A206" s="31"/>
      <c r="B206" s="32"/>
      <c r="C206" s="33"/>
      <c r="D206" s="196" t="s">
        <v>155</v>
      </c>
      <c r="E206" s="33"/>
      <c r="F206" s="197" t="s">
        <v>438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88</v>
      </c>
    </row>
    <row r="207" spans="1:65" s="2" customFormat="1" ht="21.75" customHeight="1">
      <c r="A207" s="31"/>
      <c r="B207" s="32"/>
      <c r="C207" s="183" t="s">
        <v>439</v>
      </c>
      <c r="D207" s="201" t="s">
        <v>148</v>
      </c>
      <c r="E207" s="184" t="s">
        <v>440</v>
      </c>
      <c r="F207" s="185" t="s">
        <v>441</v>
      </c>
      <c r="G207" s="186" t="s">
        <v>243</v>
      </c>
      <c r="H207" s="187">
        <v>66.5</v>
      </c>
      <c r="I207" s="188"/>
      <c r="J207" s="189">
        <f>ROUND(I207*H207,2)</f>
        <v>0</v>
      </c>
      <c r="K207" s="185" t="s">
        <v>162</v>
      </c>
      <c r="L207" s="36"/>
      <c r="M207" s="190" t="s">
        <v>1</v>
      </c>
      <c r="N207" s="191" t="s">
        <v>43</v>
      </c>
      <c r="O207" s="68"/>
      <c r="P207" s="192">
        <f>O207*H207</f>
        <v>0</v>
      </c>
      <c r="Q207" s="192">
        <v>3.4000000000000002E-4</v>
      </c>
      <c r="R207" s="192">
        <f>Q207*H207</f>
        <v>2.2610000000000002E-2</v>
      </c>
      <c r="S207" s="192">
        <v>0</v>
      </c>
      <c r="T207" s="19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153</v>
      </c>
      <c r="AT207" s="194" t="s">
        <v>148</v>
      </c>
      <c r="AU207" s="194" t="s">
        <v>88</v>
      </c>
      <c r="AY207" s="14" t="s">
        <v>146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4" t="s">
        <v>86</v>
      </c>
      <c r="BK207" s="195">
        <f>ROUND(I207*H207,2)</f>
        <v>0</v>
      </c>
      <c r="BL207" s="14" t="s">
        <v>153</v>
      </c>
      <c r="BM207" s="194" t="s">
        <v>442</v>
      </c>
    </row>
    <row r="208" spans="1:65" s="2" customFormat="1" ht="19.5">
      <c r="A208" s="31"/>
      <c r="B208" s="32"/>
      <c r="C208" s="33"/>
      <c r="D208" s="196" t="s">
        <v>155</v>
      </c>
      <c r="E208" s="33"/>
      <c r="F208" s="197" t="s">
        <v>443</v>
      </c>
      <c r="G208" s="33"/>
      <c r="H208" s="33"/>
      <c r="I208" s="198"/>
      <c r="J208" s="33"/>
      <c r="K208" s="33"/>
      <c r="L208" s="36"/>
      <c r="M208" s="199"/>
      <c r="N208" s="200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155</v>
      </c>
      <c r="AU208" s="14" t="s">
        <v>88</v>
      </c>
    </row>
    <row r="209" spans="1:65" s="2" customFormat="1" ht="21.75" customHeight="1">
      <c r="A209" s="31"/>
      <c r="B209" s="32"/>
      <c r="C209" s="183" t="s">
        <v>444</v>
      </c>
      <c r="D209" s="183" t="s">
        <v>148</v>
      </c>
      <c r="E209" s="184" t="s">
        <v>445</v>
      </c>
      <c r="F209" s="185" t="s">
        <v>446</v>
      </c>
      <c r="G209" s="186" t="s">
        <v>151</v>
      </c>
      <c r="H209" s="187">
        <v>2.1999999999999999E-2</v>
      </c>
      <c r="I209" s="188"/>
      <c r="J209" s="189">
        <f>ROUND(I209*H209,2)</f>
        <v>0</v>
      </c>
      <c r="K209" s="185" t="s">
        <v>162</v>
      </c>
      <c r="L209" s="36"/>
      <c r="M209" s="190" t="s">
        <v>1</v>
      </c>
      <c r="N209" s="191" t="s">
        <v>43</v>
      </c>
      <c r="O209" s="68"/>
      <c r="P209" s="192">
        <f>O209*H209</f>
        <v>0</v>
      </c>
      <c r="Q209" s="192">
        <v>2.1183200000000002</v>
      </c>
      <c r="R209" s="192">
        <f>Q209*H209</f>
        <v>4.6603039999999998E-2</v>
      </c>
      <c r="S209" s="192">
        <v>0</v>
      </c>
      <c r="T209" s="19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153</v>
      </c>
      <c r="AT209" s="194" t="s">
        <v>148</v>
      </c>
      <c r="AU209" s="194" t="s">
        <v>88</v>
      </c>
      <c r="AY209" s="14" t="s">
        <v>146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4" t="s">
        <v>86</v>
      </c>
      <c r="BK209" s="195">
        <f>ROUND(I209*H209,2)</f>
        <v>0</v>
      </c>
      <c r="BL209" s="14" t="s">
        <v>153</v>
      </c>
      <c r="BM209" s="194" t="s">
        <v>447</v>
      </c>
    </row>
    <row r="210" spans="1:65" s="2" customFormat="1" ht="19.5">
      <c r="A210" s="31"/>
      <c r="B210" s="32"/>
      <c r="C210" s="33"/>
      <c r="D210" s="196" t="s">
        <v>155</v>
      </c>
      <c r="E210" s="33"/>
      <c r="F210" s="197" t="s">
        <v>448</v>
      </c>
      <c r="G210" s="33"/>
      <c r="H210" s="33"/>
      <c r="I210" s="198"/>
      <c r="J210" s="33"/>
      <c r="K210" s="33"/>
      <c r="L210" s="36"/>
      <c r="M210" s="199"/>
      <c r="N210" s="200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155</v>
      </c>
      <c r="AU210" s="14" t="s">
        <v>88</v>
      </c>
    </row>
    <row r="211" spans="1:65" s="2" customFormat="1" ht="21.75" customHeight="1">
      <c r="A211" s="31"/>
      <c r="B211" s="32"/>
      <c r="C211" s="183" t="s">
        <v>449</v>
      </c>
      <c r="D211" s="183" t="s">
        <v>148</v>
      </c>
      <c r="E211" s="184" t="s">
        <v>450</v>
      </c>
      <c r="F211" s="185" t="s">
        <v>451</v>
      </c>
      <c r="G211" s="186" t="s">
        <v>211</v>
      </c>
      <c r="H211" s="187">
        <v>0.01</v>
      </c>
      <c r="I211" s="188"/>
      <c r="J211" s="189">
        <f>ROUND(I211*H211,2)</f>
        <v>0</v>
      </c>
      <c r="K211" s="185" t="s">
        <v>162</v>
      </c>
      <c r="L211" s="36"/>
      <c r="M211" s="190" t="s">
        <v>1</v>
      </c>
      <c r="N211" s="191" t="s">
        <v>43</v>
      </c>
      <c r="O211" s="68"/>
      <c r="P211" s="192">
        <f>O211*H211</f>
        <v>0</v>
      </c>
      <c r="Q211" s="192">
        <v>1.0513699999999999</v>
      </c>
      <c r="R211" s="192">
        <f>Q211*H211</f>
        <v>1.0513699999999999E-2</v>
      </c>
      <c r="S211" s="192">
        <v>0</v>
      </c>
      <c r="T211" s="19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153</v>
      </c>
      <c r="AT211" s="194" t="s">
        <v>148</v>
      </c>
      <c r="AU211" s="194" t="s">
        <v>88</v>
      </c>
      <c r="AY211" s="14" t="s">
        <v>146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4" t="s">
        <v>86</v>
      </c>
      <c r="BK211" s="195">
        <f>ROUND(I211*H211,2)</f>
        <v>0</v>
      </c>
      <c r="BL211" s="14" t="s">
        <v>153</v>
      </c>
      <c r="BM211" s="194" t="s">
        <v>452</v>
      </c>
    </row>
    <row r="212" spans="1:65" s="2" customFormat="1" ht="19.5">
      <c r="A212" s="31"/>
      <c r="B212" s="32"/>
      <c r="C212" s="33"/>
      <c r="D212" s="196" t="s">
        <v>155</v>
      </c>
      <c r="E212" s="33"/>
      <c r="F212" s="197" t="s">
        <v>453</v>
      </c>
      <c r="G212" s="33"/>
      <c r="H212" s="33"/>
      <c r="I212" s="198"/>
      <c r="J212" s="33"/>
      <c r="K212" s="33"/>
      <c r="L212" s="36"/>
      <c r="M212" s="199"/>
      <c r="N212" s="200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155</v>
      </c>
      <c r="AU212" s="14" t="s">
        <v>88</v>
      </c>
    </row>
    <row r="213" spans="1:65" s="2" customFormat="1" ht="21.75" customHeight="1">
      <c r="A213" s="31"/>
      <c r="B213" s="32"/>
      <c r="C213" s="183" t="s">
        <v>454</v>
      </c>
      <c r="D213" s="183" t="s">
        <v>148</v>
      </c>
      <c r="E213" s="184" t="s">
        <v>455</v>
      </c>
      <c r="F213" s="185" t="s">
        <v>456</v>
      </c>
      <c r="G213" s="186" t="s">
        <v>211</v>
      </c>
      <c r="H213" s="187">
        <v>3.3000000000000002E-2</v>
      </c>
      <c r="I213" s="188"/>
      <c r="J213" s="189">
        <f>ROUND(I213*H213,2)</f>
        <v>0</v>
      </c>
      <c r="K213" s="185" t="s">
        <v>162</v>
      </c>
      <c r="L213" s="36"/>
      <c r="M213" s="190" t="s">
        <v>1</v>
      </c>
      <c r="N213" s="191" t="s">
        <v>43</v>
      </c>
      <c r="O213" s="68"/>
      <c r="P213" s="192">
        <f>O213*H213</f>
        <v>0</v>
      </c>
      <c r="Q213" s="192">
        <v>1.05237</v>
      </c>
      <c r="R213" s="192">
        <f>Q213*H213</f>
        <v>3.4728210000000002E-2</v>
      </c>
      <c r="S213" s="192">
        <v>0</v>
      </c>
      <c r="T213" s="193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153</v>
      </c>
      <c r="AT213" s="194" t="s">
        <v>148</v>
      </c>
      <c r="AU213" s="194" t="s">
        <v>88</v>
      </c>
      <c r="AY213" s="14" t="s">
        <v>146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4" t="s">
        <v>86</v>
      </c>
      <c r="BK213" s="195">
        <f>ROUND(I213*H213,2)</f>
        <v>0</v>
      </c>
      <c r="BL213" s="14" t="s">
        <v>153</v>
      </c>
      <c r="BM213" s="194" t="s">
        <v>457</v>
      </c>
    </row>
    <row r="214" spans="1:65" s="2" customFormat="1" ht="29.25">
      <c r="A214" s="31"/>
      <c r="B214" s="32"/>
      <c r="C214" s="33"/>
      <c r="D214" s="196" t="s">
        <v>155</v>
      </c>
      <c r="E214" s="33"/>
      <c r="F214" s="197" t="s">
        <v>458</v>
      </c>
      <c r="G214" s="33"/>
      <c r="H214" s="33"/>
      <c r="I214" s="198"/>
      <c r="J214" s="33"/>
      <c r="K214" s="33"/>
      <c r="L214" s="36"/>
      <c r="M214" s="199"/>
      <c r="N214" s="200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155</v>
      </c>
      <c r="AU214" s="14" t="s">
        <v>88</v>
      </c>
    </row>
    <row r="215" spans="1:65" s="2" customFormat="1" ht="24.2" customHeight="1">
      <c r="A215" s="31"/>
      <c r="B215" s="32"/>
      <c r="C215" s="183" t="s">
        <v>459</v>
      </c>
      <c r="D215" s="183" t="s">
        <v>148</v>
      </c>
      <c r="E215" s="184" t="s">
        <v>460</v>
      </c>
      <c r="F215" s="185" t="s">
        <v>461</v>
      </c>
      <c r="G215" s="186" t="s">
        <v>181</v>
      </c>
      <c r="H215" s="187">
        <v>76.472999999999999</v>
      </c>
      <c r="I215" s="188"/>
      <c r="J215" s="189">
        <f>ROUND(I215*H215,2)</f>
        <v>0</v>
      </c>
      <c r="K215" s="185" t="s">
        <v>162</v>
      </c>
      <c r="L215" s="36"/>
      <c r="M215" s="190" t="s">
        <v>1</v>
      </c>
      <c r="N215" s="191" t="s">
        <v>43</v>
      </c>
      <c r="O215" s="68"/>
      <c r="P215" s="192">
        <f>O215*H215</f>
        <v>0</v>
      </c>
      <c r="Q215" s="192">
        <v>0.13883999999999999</v>
      </c>
      <c r="R215" s="192">
        <f>Q215*H215</f>
        <v>10.617511319999998</v>
      </c>
      <c r="S215" s="192">
        <v>0</v>
      </c>
      <c r="T215" s="193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4" t="s">
        <v>153</v>
      </c>
      <c r="AT215" s="194" t="s">
        <v>148</v>
      </c>
      <c r="AU215" s="194" t="s">
        <v>88</v>
      </c>
      <c r="AY215" s="14" t="s">
        <v>146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4" t="s">
        <v>86</v>
      </c>
      <c r="BK215" s="195">
        <f>ROUND(I215*H215,2)</f>
        <v>0</v>
      </c>
      <c r="BL215" s="14" t="s">
        <v>153</v>
      </c>
      <c r="BM215" s="194" t="s">
        <v>462</v>
      </c>
    </row>
    <row r="216" spans="1:65" s="2" customFormat="1" ht="19.5">
      <c r="A216" s="31"/>
      <c r="B216" s="32"/>
      <c r="C216" s="33"/>
      <c r="D216" s="196" t="s">
        <v>155</v>
      </c>
      <c r="E216" s="33"/>
      <c r="F216" s="197" t="s">
        <v>461</v>
      </c>
      <c r="G216" s="33"/>
      <c r="H216" s="33"/>
      <c r="I216" s="198"/>
      <c r="J216" s="33"/>
      <c r="K216" s="33"/>
      <c r="L216" s="36"/>
      <c r="M216" s="199"/>
      <c r="N216" s="200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155</v>
      </c>
      <c r="AU216" s="14" t="s">
        <v>88</v>
      </c>
    </row>
    <row r="217" spans="1:65" s="12" customFormat="1" ht="22.9" customHeight="1">
      <c r="B217" s="167"/>
      <c r="C217" s="168"/>
      <c r="D217" s="169" t="s">
        <v>77</v>
      </c>
      <c r="E217" s="181" t="s">
        <v>153</v>
      </c>
      <c r="F217" s="181" t="s">
        <v>463</v>
      </c>
      <c r="G217" s="168"/>
      <c r="H217" s="168"/>
      <c r="I217" s="171"/>
      <c r="J217" s="182">
        <f>BK217</f>
        <v>0</v>
      </c>
      <c r="K217" s="168"/>
      <c r="L217" s="173"/>
      <c r="M217" s="174"/>
      <c r="N217" s="175"/>
      <c r="O217" s="175"/>
      <c r="P217" s="176">
        <f>SUM(P218:P227)</f>
        <v>0</v>
      </c>
      <c r="Q217" s="175"/>
      <c r="R217" s="176">
        <f>SUM(R218:R227)</f>
        <v>15.796397159999998</v>
      </c>
      <c r="S217" s="175"/>
      <c r="T217" s="177">
        <f>SUM(T218:T227)</f>
        <v>0</v>
      </c>
      <c r="AR217" s="178" t="s">
        <v>86</v>
      </c>
      <c r="AT217" s="179" t="s">
        <v>77</v>
      </c>
      <c r="AU217" s="179" t="s">
        <v>86</v>
      </c>
      <c r="AY217" s="178" t="s">
        <v>146</v>
      </c>
      <c r="BK217" s="180">
        <f>SUM(BK218:BK227)</f>
        <v>0</v>
      </c>
    </row>
    <row r="218" spans="1:65" s="2" customFormat="1" ht="24.2" customHeight="1">
      <c r="A218" s="31"/>
      <c r="B218" s="32"/>
      <c r="C218" s="183" t="s">
        <v>464</v>
      </c>
      <c r="D218" s="183" t="s">
        <v>148</v>
      </c>
      <c r="E218" s="184" t="s">
        <v>465</v>
      </c>
      <c r="F218" s="185" t="s">
        <v>466</v>
      </c>
      <c r="G218" s="186" t="s">
        <v>181</v>
      </c>
      <c r="H218" s="187">
        <v>456</v>
      </c>
      <c r="I218" s="188"/>
      <c r="J218" s="189">
        <f>ROUND(I218*H218,2)</f>
        <v>0</v>
      </c>
      <c r="K218" s="185" t="s">
        <v>162</v>
      </c>
      <c r="L218" s="36"/>
      <c r="M218" s="190" t="s">
        <v>1</v>
      </c>
      <c r="N218" s="191" t="s">
        <v>43</v>
      </c>
      <c r="O218" s="68"/>
      <c r="P218" s="192">
        <f>O218*H218</f>
        <v>0</v>
      </c>
      <c r="Q218" s="192">
        <v>8.94E-3</v>
      </c>
      <c r="R218" s="192">
        <f>Q218*H218</f>
        <v>4.0766400000000003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153</v>
      </c>
      <c r="AT218" s="194" t="s">
        <v>148</v>
      </c>
      <c r="AU218" s="194" t="s">
        <v>88</v>
      </c>
      <c r="AY218" s="14" t="s">
        <v>146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86</v>
      </c>
      <c r="BK218" s="195">
        <f>ROUND(I218*H218,2)</f>
        <v>0</v>
      </c>
      <c r="BL218" s="14" t="s">
        <v>153</v>
      </c>
      <c r="BM218" s="194" t="s">
        <v>467</v>
      </c>
    </row>
    <row r="219" spans="1:65" s="2" customFormat="1" ht="58.5">
      <c r="A219" s="31"/>
      <c r="B219" s="32"/>
      <c r="C219" s="33"/>
      <c r="D219" s="196" t="s">
        <v>155</v>
      </c>
      <c r="E219" s="33"/>
      <c r="F219" s="197" t="s">
        <v>468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155</v>
      </c>
      <c r="AU219" s="14" t="s">
        <v>88</v>
      </c>
    </row>
    <row r="220" spans="1:65" s="2" customFormat="1" ht="16.5" customHeight="1">
      <c r="A220" s="31"/>
      <c r="B220" s="32"/>
      <c r="C220" s="183" t="s">
        <v>469</v>
      </c>
      <c r="D220" s="183" t="s">
        <v>148</v>
      </c>
      <c r="E220" s="184" t="s">
        <v>470</v>
      </c>
      <c r="F220" s="185" t="s">
        <v>471</v>
      </c>
      <c r="G220" s="186" t="s">
        <v>151</v>
      </c>
      <c r="H220" s="187">
        <v>4.5359999999999996</v>
      </c>
      <c r="I220" s="188"/>
      <c r="J220" s="189">
        <f>ROUND(I220*H220,2)</f>
        <v>0</v>
      </c>
      <c r="K220" s="185" t="s">
        <v>162</v>
      </c>
      <c r="L220" s="36"/>
      <c r="M220" s="190" t="s">
        <v>1</v>
      </c>
      <c r="N220" s="191" t="s">
        <v>43</v>
      </c>
      <c r="O220" s="68"/>
      <c r="P220" s="192">
        <f>O220*H220</f>
        <v>0</v>
      </c>
      <c r="Q220" s="192">
        <v>2.4533999999999998</v>
      </c>
      <c r="R220" s="192">
        <f>Q220*H220</f>
        <v>11.128622399999998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153</v>
      </c>
      <c r="AT220" s="194" t="s">
        <v>148</v>
      </c>
      <c r="AU220" s="194" t="s">
        <v>88</v>
      </c>
      <c r="AY220" s="14" t="s">
        <v>146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86</v>
      </c>
      <c r="BK220" s="195">
        <f>ROUND(I220*H220,2)</f>
        <v>0</v>
      </c>
      <c r="BL220" s="14" t="s">
        <v>153</v>
      </c>
      <c r="BM220" s="194" t="s">
        <v>472</v>
      </c>
    </row>
    <row r="221" spans="1:65" s="2" customFormat="1" ht="19.5">
      <c r="A221" s="31"/>
      <c r="B221" s="32"/>
      <c r="C221" s="33"/>
      <c r="D221" s="196" t="s">
        <v>155</v>
      </c>
      <c r="E221" s="33"/>
      <c r="F221" s="197" t="s">
        <v>473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155</v>
      </c>
      <c r="AU221" s="14" t="s">
        <v>88</v>
      </c>
    </row>
    <row r="222" spans="1:65" s="2" customFormat="1" ht="16.5" customHeight="1">
      <c r="A222" s="31"/>
      <c r="B222" s="32"/>
      <c r="C222" s="183" t="s">
        <v>474</v>
      </c>
      <c r="D222" s="183" t="s">
        <v>148</v>
      </c>
      <c r="E222" s="184" t="s">
        <v>475</v>
      </c>
      <c r="F222" s="185" t="s">
        <v>476</v>
      </c>
      <c r="G222" s="186" t="s">
        <v>181</v>
      </c>
      <c r="H222" s="187">
        <v>30.24</v>
      </c>
      <c r="I222" s="188"/>
      <c r="J222" s="189">
        <f>ROUND(I222*H222,2)</f>
        <v>0</v>
      </c>
      <c r="K222" s="185" t="s">
        <v>162</v>
      </c>
      <c r="L222" s="36"/>
      <c r="M222" s="190" t="s">
        <v>1</v>
      </c>
      <c r="N222" s="191" t="s">
        <v>43</v>
      </c>
      <c r="O222" s="68"/>
      <c r="P222" s="192">
        <f>O222*H222</f>
        <v>0</v>
      </c>
      <c r="Q222" s="192">
        <v>5.7600000000000004E-3</v>
      </c>
      <c r="R222" s="192">
        <f>Q222*H222</f>
        <v>0.17418240000000001</v>
      </c>
      <c r="S222" s="192">
        <v>0</v>
      </c>
      <c r="T222" s="19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153</v>
      </c>
      <c r="AT222" s="194" t="s">
        <v>148</v>
      </c>
      <c r="AU222" s="194" t="s">
        <v>88</v>
      </c>
      <c r="AY222" s="14" t="s">
        <v>146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4" t="s">
        <v>86</v>
      </c>
      <c r="BK222" s="195">
        <f>ROUND(I222*H222,2)</f>
        <v>0</v>
      </c>
      <c r="BL222" s="14" t="s">
        <v>153</v>
      </c>
      <c r="BM222" s="194" t="s">
        <v>477</v>
      </c>
    </row>
    <row r="223" spans="1:65" s="2" customFormat="1" ht="11.25">
      <c r="A223" s="31"/>
      <c r="B223" s="32"/>
      <c r="C223" s="33"/>
      <c r="D223" s="196" t="s">
        <v>155</v>
      </c>
      <c r="E223" s="33"/>
      <c r="F223" s="197" t="s">
        <v>478</v>
      </c>
      <c r="G223" s="33"/>
      <c r="H223" s="33"/>
      <c r="I223" s="198"/>
      <c r="J223" s="33"/>
      <c r="K223" s="33"/>
      <c r="L223" s="36"/>
      <c r="M223" s="199"/>
      <c r="N223" s="200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155</v>
      </c>
      <c r="AU223" s="14" t="s">
        <v>88</v>
      </c>
    </row>
    <row r="224" spans="1:65" s="2" customFormat="1" ht="16.5" customHeight="1">
      <c r="A224" s="31"/>
      <c r="B224" s="32"/>
      <c r="C224" s="183" t="s">
        <v>479</v>
      </c>
      <c r="D224" s="183" t="s">
        <v>148</v>
      </c>
      <c r="E224" s="184" t="s">
        <v>480</v>
      </c>
      <c r="F224" s="185" t="s">
        <v>481</v>
      </c>
      <c r="G224" s="186" t="s">
        <v>181</v>
      </c>
      <c r="H224" s="187">
        <v>30.24</v>
      </c>
      <c r="I224" s="188"/>
      <c r="J224" s="189">
        <f>ROUND(I224*H224,2)</f>
        <v>0</v>
      </c>
      <c r="K224" s="185" t="s">
        <v>162</v>
      </c>
      <c r="L224" s="36"/>
      <c r="M224" s="190" t="s">
        <v>1</v>
      </c>
      <c r="N224" s="191" t="s">
        <v>43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153</v>
      </c>
      <c r="AT224" s="194" t="s">
        <v>148</v>
      </c>
      <c r="AU224" s="194" t="s">
        <v>88</v>
      </c>
      <c r="AY224" s="14" t="s">
        <v>146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86</v>
      </c>
      <c r="BK224" s="195">
        <f>ROUND(I224*H224,2)</f>
        <v>0</v>
      </c>
      <c r="BL224" s="14" t="s">
        <v>153</v>
      </c>
      <c r="BM224" s="194" t="s">
        <v>482</v>
      </c>
    </row>
    <row r="225" spans="1:65" s="2" customFormat="1" ht="11.25">
      <c r="A225" s="31"/>
      <c r="B225" s="32"/>
      <c r="C225" s="33"/>
      <c r="D225" s="196" t="s">
        <v>155</v>
      </c>
      <c r="E225" s="33"/>
      <c r="F225" s="197" t="s">
        <v>483</v>
      </c>
      <c r="G225" s="33"/>
      <c r="H225" s="33"/>
      <c r="I225" s="198"/>
      <c r="J225" s="33"/>
      <c r="K225" s="33"/>
      <c r="L225" s="36"/>
      <c r="M225" s="199"/>
      <c r="N225" s="200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155</v>
      </c>
      <c r="AU225" s="14" t="s">
        <v>88</v>
      </c>
    </row>
    <row r="226" spans="1:65" s="2" customFormat="1" ht="24.2" customHeight="1">
      <c r="A226" s="31"/>
      <c r="B226" s="32"/>
      <c r="C226" s="183" t="s">
        <v>484</v>
      </c>
      <c r="D226" s="183" t="s">
        <v>148</v>
      </c>
      <c r="E226" s="184" t="s">
        <v>485</v>
      </c>
      <c r="F226" s="185" t="s">
        <v>486</v>
      </c>
      <c r="G226" s="186" t="s">
        <v>211</v>
      </c>
      <c r="H226" s="187">
        <v>0.39600000000000002</v>
      </c>
      <c r="I226" s="188"/>
      <c r="J226" s="189">
        <f>ROUND(I226*H226,2)</f>
        <v>0</v>
      </c>
      <c r="K226" s="185" t="s">
        <v>162</v>
      </c>
      <c r="L226" s="36"/>
      <c r="M226" s="190" t="s">
        <v>1</v>
      </c>
      <c r="N226" s="191" t="s">
        <v>43</v>
      </c>
      <c r="O226" s="68"/>
      <c r="P226" s="192">
        <f>O226*H226</f>
        <v>0</v>
      </c>
      <c r="Q226" s="192">
        <v>1.05291</v>
      </c>
      <c r="R226" s="192">
        <f>Q226*H226</f>
        <v>0.41695236000000002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153</v>
      </c>
      <c r="AT226" s="194" t="s">
        <v>148</v>
      </c>
      <c r="AU226" s="194" t="s">
        <v>88</v>
      </c>
      <c r="AY226" s="14" t="s">
        <v>146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86</v>
      </c>
      <c r="BK226" s="195">
        <f>ROUND(I226*H226,2)</f>
        <v>0</v>
      </c>
      <c r="BL226" s="14" t="s">
        <v>153</v>
      </c>
      <c r="BM226" s="194" t="s">
        <v>487</v>
      </c>
    </row>
    <row r="227" spans="1:65" s="2" customFormat="1" ht="19.5">
      <c r="A227" s="31"/>
      <c r="B227" s="32"/>
      <c r="C227" s="33"/>
      <c r="D227" s="196" t="s">
        <v>155</v>
      </c>
      <c r="E227" s="33"/>
      <c r="F227" s="197" t="s">
        <v>488</v>
      </c>
      <c r="G227" s="33"/>
      <c r="H227" s="33"/>
      <c r="I227" s="198"/>
      <c r="J227" s="33"/>
      <c r="K227" s="33"/>
      <c r="L227" s="36"/>
      <c r="M227" s="199"/>
      <c r="N227" s="200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155</v>
      </c>
      <c r="AU227" s="14" t="s">
        <v>88</v>
      </c>
    </row>
    <row r="228" spans="1:65" s="12" customFormat="1" ht="22.9" customHeight="1">
      <c r="B228" s="167"/>
      <c r="C228" s="168"/>
      <c r="D228" s="169" t="s">
        <v>77</v>
      </c>
      <c r="E228" s="181" t="s">
        <v>201</v>
      </c>
      <c r="F228" s="181" t="s">
        <v>489</v>
      </c>
      <c r="G228" s="168"/>
      <c r="H228" s="168"/>
      <c r="I228" s="171"/>
      <c r="J228" s="182">
        <f>BK228</f>
        <v>0</v>
      </c>
      <c r="K228" s="168"/>
      <c r="L228" s="173"/>
      <c r="M228" s="174"/>
      <c r="N228" s="175"/>
      <c r="O228" s="175"/>
      <c r="P228" s="176">
        <f>SUM(P229:P271)</f>
        <v>0</v>
      </c>
      <c r="Q228" s="175"/>
      <c r="R228" s="176">
        <f>SUM(R229:R271)</f>
        <v>40.689405470000011</v>
      </c>
      <c r="S228" s="175"/>
      <c r="T228" s="177">
        <f>SUM(T229:T271)</f>
        <v>0</v>
      </c>
      <c r="AR228" s="178" t="s">
        <v>86</v>
      </c>
      <c r="AT228" s="179" t="s">
        <v>77</v>
      </c>
      <c r="AU228" s="179" t="s">
        <v>86</v>
      </c>
      <c r="AY228" s="178" t="s">
        <v>146</v>
      </c>
      <c r="BK228" s="180">
        <f>SUM(BK229:BK271)</f>
        <v>0</v>
      </c>
    </row>
    <row r="229" spans="1:65" s="2" customFormat="1" ht="16.5" customHeight="1">
      <c r="A229" s="31"/>
      <c r="B229" s="32"/>
      <c r="C229" s="183" t="s">
        <v>490</v>
      </c>
      <c r="D229" s="183" t="s">
        <v>148</v>
      </c>
      <c r="E229" s="184" t="s">
        <v>491</v>
      </c>
      <c r="F229" s="185" t="s">
        <v>492</v>
      </c>
      <c r="G229" s="186" t="s">
        <v>181</v>
      </c>
      <c r="H229" s="187">
        <v>677.27700000000004</v>
      </c>
      <c r="I229" s="188"/>
      <c r="J229" s="189">
        <f>ROUND(I229*H229,2)</f>
        <v>0</v>
      </c>
      <c r="K229" s="185" t="s">
        <v>162</v>
      </c>
      <c r="L229" s="36"/>
      <c r="M229" s="190" t="s">
        <v>1</v>
      </c>
      <c r="N229" s="191" t="s">
        <v>43</v>
      </c>
      <c r="O229" s="68"/>
      <c r="P229" s="192">
        <f>O229*H229</f>
        <v>0</v>
      </c>
      <c r="Q229" s="192">
        <v>6.4999999999999997E-3</v>
      </c>
      <c r="R229" s="192">
        <f>Q229*H229</f>
        <v>4.4023004999999999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153</v>
      </c>
      <c r="AT229" s="194" t="s">
        <v>148</v>
      </c>
      <c r="AU229" s="194" t="s">
        <v>88</v>
      </c>
      <c r="AY229" s="14" t="s">
        <v>146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86</v>
      </c>
      <c r="BK229" s="195">
        <f>ROUND(I229*H229,2)</f>
        <v>0</v>
      </c>
      <c r="BL229" s="14" t="s">
        <v>153</v>
      </c>
      <c r="BM229" s="194" t="s">
        <v>493</v>
      </c>
    </row>
    <row r="230" spans="1:65" s="2" customFormat="1" ht="19.5">
      <c r="A230" s="31"/>
      <c r="B230" s="32"/>
      <c r="C230" s="33"/>
      <c r="D230" s="196" t="s">
        <v>155</v>
      </c>
      <c r="E230" s="33"/>
      <c r="F230" s="197" t="s">
        <v>494</v>
      </c>
      <c r="G230" s="33"/>
      <c r="H230" s="33"/>
      <c r="I230" s="198"/>
      <c r="J230" s="33"/>
      <c r="K230" s="33"/>
      <c r="L230" s="36"/>
      <c r="M230" s="199"/>
      <c r="N230" s="200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155</v>
      </c>
      <c r="AU230" s="14" t="s">
        <v>88</v>
      </c>
    </row>
    <row r="231" spans="1:65" s="2" customFormat="1" ht="24.2" customHeight="1">
      <c r="A231" s="31"/>
      <c r="B231" s="32"/>
      <c r="C231" s="183" t="s">
        <v>495</v>
      </c>
      <c r="D231" s="183" t="s">
        <v>148</v>
      </c>
      <c r="E231" s="184" t="s">
        <v>496</v>
      </c>
      <c r="F231" s="185" t="s">
        <v>497</v>
      </c>
      <c r="G231" s="186" t="s">
        <v>181</v>
      </c>
      <c r="H231" s="187">
        <v>677.27700000000004</v>
      </c>
      <c r="I231" s="188"/>
      <c r="J231" s="189">
        <f>ROUND(I231*H231,2)</f>
        <v>0</v>
      </c>
      <c r="K231" s="185" t="s">
        <v>162</v>
      </c>
      <c r="L231" s="36"/>
      <c r="M231" s="190" t="s">
        <v>1</v>
      </c>
      <c r="N231" s="191" t="s">
        <v>43</v>
      </c>
      <c r="O231" s="68"/>
      <c r="P231" s="192">
        <f>O231*H231</f>
        <v>0</v>
      </c>
      <c r="Q231" s="192">
        <v>1.7330000000000002E-2</v>
      </c>
      <c r="R231" s="192">
        <f>Q231*H231</f>
        <v>11.737210410000001</v>
      </c>
      <c r="S231" s="192">
        <v>0</v>
      </c>
      <c r="T231" s="19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153</v>
      </c>
      <c r="AT231" s="194" t="s">
        <v>148</v>
      </c>
      <c r="AU231" s="194" t="s">
        <v>88</v>
      </c>
      <c r="AY231" s="14" t="s">
        <v>146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4" t="s">
        <v>86</v>
      </c>
      <c r="BK231" s="195">
        <f>ROUND(I231*H231,2)</f>
        <v>0</v>
      </c>
      <c r="BL231" s="14" t="s">
        <v>153</v>
      </c>
      <c r="BM231" s="194" t="s">
        <v>498</v>
      </c>
    </row>
    <row r="232" spans="1:65" s="2" customFormat="1" ht="29.25">
      <c r="A232" s="31"/>
      <c r="B232" s="32"/>
      <c r="C232" s="33"/>
      <c r="D232" s="196" t="s">
        <v>155</v>
      </c>
      <c r="E232" s="33"/>
      <c r="F232" s="197" t="s">
        <v>499</v>
      </c>
      <c r="G232" s="33"/>
      <c r="H232" s="33"/>
      <c r="I232" s="198"/>
      <c r="J232" s="33"/>
      <c r="K232" s="33"/>
      <c r="L232" s="36"/>
      <c r="M232" s="199"/>
      <c r="N232" s="200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155</v>
      </c>
      <c r="AU232" s="14" t="s">
        <v>88</v>
      </c>
    </row>
    <row r="233" spans="1:65" s="2" customFormat="1" ht="24.2" customHeight="1">
      <c r="A233" s="31"/>
      <c r="B233" s="32"/>
      <c r="C233" s="183" t="s">
        <v>500</v>
      </c>
      <c r="D233" s="201" t="s">
        <v>148</v>
      </c>
      <c r="E233" s="184" t="s">
        <v>501</v>
      </c>
      <c r="F233" s="185" t="s">
        <v>502</v>
      </c>
      <c r="G233" s="186" t="s">
        <v>181</v>
      </c>
      <c r="H233" s="187">
        <v>355.32</v>
      </c>
      <c r="I233" s="188"/>
      <c r="J233" s="189">
        <f>ROUND(I233*H233,2)</f>
        <v>0</v>
      </c>
      <c r="K233" s="185" t="s">
        <v>162</v>
      </c>
      <c r="L233" s="36"/>
      <c r="M233" s="190" t="s">
        <v>1</v>
      </c>
      <c r="N233" s="191" t="s">
        <v>43</v>
      </c>
      <c r="O233" s="68"/>
      <c r="P233" s="192">
        <f>O233*H233</f>
        <v>0</v>
      </c>
      <c r="Q233" s="192">
        <v>1.54E-2</v>
      </c>
      <c r="R233" s="192">
        <f>Q233*H233</f>
        <v>5.4719280000000001</v>
      </c>
      <c r="S233" s="192">
        <v>0</v>
      </c>
      <c r="T233" s="193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153</v>
      </c>
      <c r="AT233" s="194" t="s">
        <v>148</v>
      </c>
      <c r="AU233" s="194" t="s">
        <v>88</v>
      </c>
      <c r="AY233" s="14" t="s">
        <v>146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4" t="s">
        <v>86</v>
      </c>
      <c r="BK233" s="195">
        <f>ROUND(I233*H233,2)</f>
        <v>0</v>
      </c>
      <c r="BL233" s="14" t="s">
        <v>153</v>
      </c>
      <c r="BM233" s="194" t="s">
        <v>503</v>
      </c>
    </row>
    <row r="234" spans="1:65" s="2" customFormat="1" ht="19.5">
      <c r="A234" s="31"/>
      <c r="B234" s="32"/>
      <c r="C234" s="33"/>
      <c r="D234" s="196" t="s">
        <v>155</v>
      </c>
      <c r="E234" s="33"/>
      <c r="F234" s="197" t="s">
        <v>504</v>
      </c>
      <c r="G234" s="33"/>
      <c r="H234" s="33"/>
      <c r="I234" s="198"/>
      <c r="J234" s="33"/>
      <c r="K234" s="33"/>
      <c r="L234" s="36"/>
      <c r="M234" s="199"/>
      <c r="N234" s="200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155</v>
      </c>
      <c r="AU234" s="14" t="s">
        <v>88</v>
      </c>
    </row>
    <row r="235" spans="1:65" s="2" customFormat="1" ht="24.2" customHeight="1">
      <c r="A235" s="31"/>
      <c r="B235" s="32"/>
      <c r="C235" s="183" t="s">
        <v>505</v>
      </c>
      <c r="D235" s="208" t="s">
        <v>148</v>
      </c>
      <c r="E235" s="184" t="s">
        <v>506</v>
      </c>
      <c r="F235" s="185" t="s">
        <v>507</v>
      </c>
      <c r="G235" s="186" t="s">
        <v>181</v>
      </c>
      <c r="H235" s="187">
        <v>506</v>
      </c>
      <c r="I235" s="188"/>
      <c r="J235" s="189">
        <f>ROUND(I235*H235,2)</f>
        <v>0</v>
      </c>
      <c r="K235" s="185" t="s">
        <v>162</v>
      </c>
      <c r="L235" s="36"/>
      <c r="M235" s="190" t="s">
        <v>1</v>
      </c>
      <c r="N235" s="191" t="s">
        <v>43</v>
      </c>
      <c r="O235" s="68"/>
      <c r="P235" s="192">
        <f>O235*H235</f>
        <v>0</v>
      </c>
      <c r="Q235" s="192">
        <v>2.5999999999999998E-4</v>
      </c>
      <c r="R235" s="192">
        <f>Q235*H235</f>
        <v>0.13155999999999998</v>
      </c>
      <c r="S235" s="192">
        <v>0</v>
      </c>
      <c r="T235" s="193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153</v>
      </c>
      <c r="AT235" s="194" t="s">
        <v>148</v>
      </c>
      <c r="AU235" s="194" t="s">
        <v>88</v>
      </c>
      <c r="AY235" s="14" t="s">
        <v>146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4" t="s">
        <v>86</v>
      </c>
      <c r="BK235" s="195">
        <f>ROUND(I235*H235,2)</f>
        <v>0</v>
      </c>
      <c r="BL235" s="14" t="s">
        <v>153</v>
      </c>
      <c r="BM235" s="194" t="s">
        <v>508</v>
      </c>
    </row>
    <row r="236" spans="1:65" s="2" customFormat="1" ht="19.5">
      <c r="A236" s="31"/>
      <c r="B236" s="32"/>
      <c r="C236" s="33"/>
      <c r="D236" s="196" t="s">
        <v>155</v>
      </c>
      <c r="E236" s="33"/>
      <c r="F236" s="197" t="s">
        <v>509</v>
      </c>
      <c r="G236" s="33"/>
      <c r="H236" s="33"/>
      <c r="I236" s="198"/>
      <c r="J236" s="33"/>
      <c r="K236" s="33"/>
      <c r="L236" s="36"/>
      <c r="M236" s="199"/>
      <c r="N236" s="200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155</v>
      </c>
      <c r="AU236" s="14" t="s">
        <v>88</v>
      </c>
    </row>
    <row r="237" spans="1:65" s="2" customFormat="1" ht="24.2" customHeight="1">
      <c r="A237" s="31"/>
      <c r="B237" s="32"/>
      <c r="C237" s="183" t="s">
        <v>510</v>
      </c>
      <c r="D237" s="183" t="s">
        <v>148</v>
      </c>
      <c r="E237" s="184" t="s">
        <v>511</v>
      </c>
      <c r="F237" s="185" t="s">
        <v>512</v>
      </c>
      <c r="G237" s="186" t="s">
        <v>181</v>
      </c>
      <c r="H237" s="187">
        <v>469.3</v>
      </c>
      <c r="I237" s="188"/>
      <c r="J237" s="189">
        <f>ROUND(I237*H237,2)</f>
        <v>0</v>
      </c>
      <c r="K237" s="185" t="s">
        <v>162</v>
      </c>
      <c r="L237" s="36"/>
      <c r="M237" s="190" t="s">
        <v>1</v>
      </c>
      <c r="N237" s="191" t="s">
        <v>43</v>
      </c>
      <c r="O237" s="68"/>
      <c r="P237" s="192">
        <f>O237*H237</f>
        <v>0</v>
      </c>
      <c r="Q237" s="192">
        <v>4.3800000000000002E-3</v>
      </c>
      <c r="R237" s="192">
        <f>Q237*H237</f>
        <v>2.0555340000000002</v>
      </c>
      <c r="S237" s="192">
        <v>0</v>
      </c>
      <c r="T237" s="193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153</v>
      </c>
      <c r="AT237" s="194" t="s">
        <v>148</v>
      </c>
      <c r="AU237" s="194" t="s">
        <v>88</v>
      </c>
      <c r="AY237" s="14" t="s">
        <v>146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4" t="s">
        <v>86</v>
      </c>
      <c r="BK237" s="195">
        <f>ROUND(I237*H237,2)</f>
        <v>0</v>
      </c>
      <c r="BL237" s="14" t="s">
        <v>153</v>
      </c>
      <c r="BM237" s="194" t="s">
        <v>513</v>
      </c>
    </row>
    <row r="238" spans="1:65" s="2" customFormat="1" ht="19.5">
      <c r="A238" s="31"/>
      <c r="B238" s="32"/>
      <c r="C238" s="33"/>
      <c r="D238" s="196" t="s">
        <v>155</v>
      </c>
      <c r="E238" s="33"/>
      <c r="F238" s="197" t="s">
        <v>514</v>
      </c>
      <c r="G238" s="33"/>
      <c r="H238" s="33"/>
      <c r="I238" s="198"/>
      <c r="J238" s="33"/>
      <c r="K238" s="33"/>
      <c r="L238" s="36"/>
      <c r="M238" s="199"/>
      <c r="N238" s="200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155</v>
      </c>
      <c r="AU238" s="14" t="s">
        <v>88</v>
      </c>
    </row>
    <row r="239" spans="1:65" s="2" customFormat="1" ht="24.2" customHeight="1">
      <c r="A239" s="31"/>
      <c r="B239" s="32"/>
      <c r="C239" s="183" t="s">
        <v>515</v>
      </c>
      <c r="D239" s="183" t="s">
        <v>148</v>
      </c>
      <c r="E239" s="184" t="s">
        <v>516</v>
      </c>
      <c r="F239" s="185" t="s">
        <v>517</v>
      </c>
      <c r="G239" s="186" t="s">
        <v>243</v>
      </c>
      <c r="H239" s="187">
        <v>195.8</v>
      </c>
      <c r="I239" s="188"/>
      <c r="J239" s="189">
        <f>ROUND(I239*H239,2)</f>
        <v>0</v>
      </c>
      <c r="K239" s="185" t="s">
        <v>162</v>
      </c>
      <c r="L239" s="36"/>
      <c r="M239" s="190" t="s">
        <v>1</v>
      </c>
      <c r="N239" s="191" t="s">
        <v>43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153</v>
      </c>
      <c r="AT239" s="194" t="s">
        <v>148</v>
      </c>
      <c r="AU239" s="194" t="s">
        <v>88</v>
      </c>
      <c r="AY239" s="14" t="s">
        <v>146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4" t="s">
        <v>86</v>
      </c>
      <c r="BK239" s="195">
        <f>ROUND(I239*H239,2)</f>
        <v>0</v>
      </c>
      <c r="BL239" s="14" t="s">
        <v>153</v>
      </c>
      <c r="BM239" s="194" t="s">
        <v>518</v>
      </c>
    </row>
    <row r="240" spans="1:65" s="2" customFormat="1" ht="39">
      <c r="A240" s="31"/>
      <c r="B240" s="32"/>
      <c r="C240" s="33"/>
      <c r="D240" s="196" t="s">
        <v>155</v>
      </c>
      <c r="E240" s="33"/>
      <c r="F240" s="197" t="s">
        <v>519</v>
      </c>
      <c r="G240" s="33"/>
      <c r="H240" s="33"/>
      <c r="I240" s="198"/>
      <c r="J240" s="33"/>
      <c r="K240" s="33"/>
      <c r="L240" s="36"/>
      <c r="M240" s="199"/>
      <c r="N240" s="200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155</v>
      </c>
      <c r="AU240" s="14" t="s">
        <v>88</v>
      </c>
    </row>
    <row r="241" spans="1:65" s="2" customFormat="1" ht="24.2" customHeight="1">
      <c r="A241" s="31"/>
      <c r="B241" s="32"/>
      <c r="C241" s="209" t="s">
        <v>520</v>
      </c>
      <c r="D241" s="209" t="s">
        <v>521</v>
      </c>
      <c r="E241" s="210" t="s">
        <v>522</v>
      </c>
      <c r="F241" s="211" t="s">
        <v>523</v>
      </c>
      <c r="G241" s="212" t="s">
        <v>243</v>
      </c>
      <c r="H241" s="213">
        <v>205.59</v>
      </c>
      <c r="I241" s="214"/>
      <c r="J241" s="215">
        <f>ROUND(I241*H241,2)</f>
        <v>0</v>
      </c>
      <c r="K241" s="211" t="s">
        <v>162</v>
      </c>
      <c r="L241" s="216"/>
      <c r="M241" s="217" t="s">
        <v>1</v>
      </c>
      <c r="N241" s="218" t="s">
        <v>43</v>
      </c>
      <c r="O241" s="68"/>
      <c r="P241" s="192">
        <f>O241*H241</f>
        <v>0</v>
      </c>
      <c r="Q241" s="192">
        <v>4.0000000000000003E-5</v>
      </c>
      <c r="R241" s="192">
        <f>Q241*H241</f>
        <v>8.223600000000001E-3</v>
      </c>
      <c r="S241" s="192">
        <v>0</v>
      </c>
      <c r="T241" s="19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295</v>
      </c>
      <c r="AT241" s="194" t="s">
        <v>521</v>
      </c>
      <c r="AU241" s="194" t="s">
        <v>88</v>
      </c>
      <c r="AY241" s="14" t="s">
        <v>146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4" t="s">
        <v>86</v>
      </c>
      <c r="BK241" s="195">
        <f>ROUND(I241*H241,2)</f>
        <v>0</v>
      </c>
      <c r="BL241" s="14" t="s">
        <v>153</v>
      </c>
      <c r="BM241" s="194" t="s">
        <v>524</v>
      </c>
    </row>
    <row r="242" spans="1:65" s="2" customFormat="1" ht="11.25">
      <c r="A242" s="31"/>
      <c r="B242" s="32"/>
      <c r="C242" s="33"/>
      <c r="D242" s="196" t="s">
        <v>155</v>
      </c>
      <c r="E242" s="33"/>
      <c r="F242" s="197" t="s">
        <v>523</v>
      </c>
      <c r="G242" s="33"/>
      <c r="H242" s="33"/>
      <c r="I242" s="198"/>
      <c r="J242" s="33"/>
      <c r="K242" s="33"/>
      <c r="L242" s="36"/>
      <c r="M242" s="199"/>
      <c r="N242" s="200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155</v>
      </c>
      <c r="AU242" s="14" t="s">
        <v>88</v>
      </c>
    </row>
    <row r="243" spans="1:65" s="2" customFormat="1" ht="37.9" customHeight="1">
      <c r="A243" s="31"/>
      <c r="B243" s="32"/>
      <c r="C243" s="183" t="s">
        <v>525</v>
      </c>
      <c r="D243" s="183" t="s">
        <v>148</v>
      </c>
      <c r="E243" s="184" t="s">
        <v>526</v>
      </c>
      <c r="F243" s="185" t="s">
        <v>527</v>
      </c>
      <c r="G243" s="186" t="s">
        <v>181</v>
      </c>
      <c r="H243" s="187">
        <v>82.66</v>
      </c>
      <c r="I243" s="188"/>
      <c r="J243" s="189">
        <f>ROUND(I243*H243,2)</f>
        <v>0</v>
      </c>
      <c r="K243" s="185" t="s">
        <v>162</v>
      </c>
      <c r="L243" s="36"/>
      <c r="M243" s="190" t="s">
        <v>1</v>
      </c>
      <c r="N243" s="191" t="s">
        <v>43</v>
      </c>
      <c r="O243" s="68"/>
      <c r="P243" s="192">
        <f>O243*H243</f>
        <v>0</v>
      </c>
      <c r="Q243" s="192">
        <v>8.5199999999999998E-3</v>
      </c>
      <c r="R243" s="192">
        <f>Q243*H243</f>
        <v>0.70426319999999998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153</v>
      </c>
      <c r="AT243" s="194" t="s">
        <v>148</v>
      </c>
      <c r="AU243" s="194" t="s">
        <v>88</v>
      </c>
      <c r="AY243" s="14" t="s">
        <v>146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86</v>
      </c>
      <c r="BK243" s="195">
        <f>ROUND(I243*H243,2)</f>
        <v>0</v>
      </c>
      <c r="BL243" s="14" t="s">
        <v>153</v>
      </c>
      <c r="BM243" s="194" t="s">
        <v>528</v>
      </c>
    </row>
    <row r="244" spans="1:65" s="2" customFormat="1" ht="29.25">
      <c r="A244" s="31"/>
      <c r="B244" s="32"/>
      <c r="C244" s="33"/>
      <c r="D244" s="196" t="s">
        <v>155</v>
      </c>
      <c r="E244" s="33"/>
      <c r="F244" s="197" t="s">
        <v>529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155</v>
      </c>
      <c r="AU244" s="14" t="s">
        <v>88</v>
      </c>
    </row>
    <row r="245" spans="1:65" s="2" customFormat="1" ht="24.2" customHeight="1">
      <c r="A245" s="31"/>
      <c r="B245" s="32"/>
      <c r="C245" s="209" t="s">
        <v>530</v>
      </c>
      <c r="D245" s="209" t="s">
        <v>521</v>
      </c>
      <c r="E245" s="210" t="s">
        <v>531</v>
      </c>
      <c r="F245" s="211" t="s">
        <v>532</v>
      </c>
      <c r="G245" s="212" t="s">
        <v>181</v>
      </c>
      <c r="H245" s="213">
        <v>84.313000000000002</v>
      </c>
      <c r="I245" s="214"/>
      <c r="J245" s="215">
        <f>ROUND(I245*H245,2)</f>
        <v>0</v>
      </c>
      <c r="K245" s="211" t="s">
        <v>162</v>
      </c>
      <c r="L245" s="216"/>
      <c r="M245" s="217" t="s">
        <v>1</v>
      </c>
      <c r="N245" s="218" t="s">
        <v>43</v>
      </c>
      <c r="O245" s="68"/>
      <c r="P245" s="192">
        <f>O245*H245</f>
        <v>0</v>
      </c>
      <c r="Q245" s="192">
        <v>3.0000000000000001E-3</v>
      </c>
      <c r="R245" s="192">
        <f>Q245*H245</f>
        <v>0.25293900000000002</v>
      </c>
      <c r="S245" s="192">
        <v>0</v>
      </c>
      <c r="T245" s="193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295</v>
      </c>
      <c r="AT245" s="194" t="s">
        <v>521</v>
      </c>
      <c r="AU245" s="194" t="s">
        <v>88</v>
      </c>
      <c r="AY245" s="14" t="s">
        <v>146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4" t="s">
        <v>86</v>
      </c>
      <c r="BK245" s="195">
        <f>ROUND(I245*H245,2)</f>
        <v>0</v>
      </c>
      <c r="BL245" s="14" t="s">
        <v>153</v>
      </c>
      <c r="BM245" s="194" t="s">
        <v>533</v>
      </c>
    </row>
    <row r="246" spans="1:65" s="2" customFormat="1" ht="11.25">
      <c r="A246" s="31"/>
      <c r="B246" s="32"/>
      <c r="C246" s="33"/>
      <c r="D246" s="196" t="s">
        <v>155</v>
      </c>
      <c r="E246" s="33"/>
      <c r="F246" s="197" t="s">
        <v>534</v>
      </c>
      <c r="G246" s="33"/>
      <c r="H246" s="33"/>
      <c r="I246" s="198"/>
      <c r="J246" s="33"/>
      <c r="K246" s="33"/>
      <c r="L246" s="36"/>
      <c r="M246" s="199"/>
      <c r="N246" s="200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155</v>
      </c>
      <c r="AU246" s="14" t="s">
        <v>88</v>
      </c>
    </row>
    <row r="247" spans="1:65" s="2" customFormat="1" ht="44.25" customHeight="1">
      <c r="A247" s="31"/>
      <c r="B247" s="32"/>
      <c r="C247" s="183" t="s">
        <v>535</v>
      </c>
      <c r="D247" s="201" t="s">
        <v>148</v>
      </c>
      <c r="E247" s="184" t="s">
        <v>536</v>
      </c>
      <c r="F247" s="185" t="s">
        <v>537</v>
      </c>
      <c r="G247" s="186" t="s">
        <v>181</v>
      </c>
      <c r="H247" s="187">
        <v>50.076000000000001</v>
      </c>
      <c r="I247" s="188"/>
      <c r="J247" s="189">
        <f>ROUND(I247*H247,2)</f>
        <v>0</v>
      </c>
      <c r="K247" s="185" t="s">
        <v>162</v>
      </c>
      <c r="L247" s="36"/>
      <c r="M247" s="190" t="s">
        <v>1</v>
      </c>
      <c r="N247" s="191" t="s">
        <v>43</v>
      </c>
      <c r="O247" s="68"/>
      <c r="P247" s="192">
        <f>O247*H247</f>
        <v>0</v>
      </c>
      <c r="Q247" s="192">
        <v>1.1429999999999999E-2</v>
      </c>
      <c r="R247" s="192">
        <f>Q247*H247</f>
        <v>0.57236867999999996</v>
      </c>
      <c r="S247" s="192">
        <v>0</v>
      </c>
      <c r="T247" s="193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153</v>
      </c>
      <c r="AT247" s="194" t="s">
        <v>148</v>
      </c>
      <c r="AU247" s="194" t="s">
        <v>88</v>
      </c>
      <c r="AY247" s="14" t="s">
        <v>146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4" t="s">
        <v>86</v>
      </c>
      <c r="BK247" s="195">
        <f>ROUND(I247*H247,2)</f>
        <v>0</v>
      </c>
      <c r="BL247" s="14" t="s">
        <v>153</v>
      </c>
      <c r="BM247" s="194" t="s">
        <v>538</v>
      </c>
    </row>
    <row r="248" spans="1:65" s="2" customFormat="1" ht="39">
      <c r="A248" s="31"/>
      <c r="B248" s="32"/>
      <c r="C248" s="33"/>
      <c r="D248" s="196" t="s">
        <v>155</v>
      </c>
      <c r="E248" s="33"/>
      <c r="F248" s="197" t="s">
        <v>539</v>
      </c>
      <c r="G248" s="33"/>
      <c r="H248" s="33"/>
      <c r="I248" s="198"/>
      <c r="J248" s="33"/>
      <c r="K248" s="33"/>
      <c r="L248" s="36"/>
      <c r="M248" s="199"/>
      <c r="N248" s="200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155</v>
      </c>
      <c r="AU248" s="14" t="s">
        <v>88</v>
      </c>
    </row>
    <row r="249" spans="1:65" s="2" customFormat="1" ht="19.5">
      <c r="A249" s="31"/>
      <c r="B249" s="32"/>
      <c r="C249" s="33"/>
      <c r="D249" s="196" t="s">
        <v>184</v>
      </c>
      <c r="E249" s="33"/>
      <c r="F249" s="202" t="s">
        <v>540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184</v>
      </c>
      <c r="AU249" s="14" t="s">
        <v>88</v>
      </c>
    </row>
    <row r="250" spans="1:65" s="2" customFormat="1" ht="24.2" customHeight="1">
      <c r="A250" s="31"/>
      <c r="B250" s="32"/>
      <c r="C250" s="209" t="s">
        <v>541</v>
      </c>
      <c r="D250" s="219" t="s">
        <v>521</v>
      </c>
      <c r="E250" s="210" t="s">
        <v>542</v>
      </c>
      <c r="F250" s="211" t="s">
        <v>543</v>
      </c>
      <c r="G250" s="212" t="s">
        <v>181</v>
      </c>
      <c r="H250" s="213">
        <v>52.58</v>
      </c>
      <c r="I250" s="214"/>
      <c r="J250" s="215">
        <f>ROUND(I250*H250,2)</f>
        <v>0</v>
      </c>
      <c r="K250" s="211" t="s">
        <v>162</v>
      </c>
      <c r="L250" s="216"/>
      <c r="M250" s="217" t="s">
        <v>1</v>
      </c>
      <c r="N250" s="218" t="s">
        <v>43</v>
      </c>
      <c r="O250" s="68"/>
      <c r="P250" s="192">
        <f>O250*H250</f>
        <v>0</v>
      </c>
      <c r="Q250" s="192">
        <v>1.55E-2</v>
      </c>
      <c r="R250" s="192">
        <f>Q250*H250</f>
        <v>0.81498999999999999</v>
      </c>
      <c r="S250" s="192">
        <v>0</v>
      </c>
      <c r="T250" s="193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295</v>
      </c>
      <c r="AT250" s="194" t="s">
        <v>521</v>
      </c>
      <c r="AU250" s="194" t="s">
        <v>88</v>
      </c>
      <c r="AY250" s="14" t="s">
        <v>146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4" t="s">
        <v>86</v>
      </c>
      <c r="BK250" s="195">
        <f>ROUND(I250*H250,2)</f>
        <v>0</v>
      </c>
      <c r="BL250" s="14" t="s">
        <v>153</v>
      </c>
      <c r="BM250" s="194" t="s">
        <v>544</v>
      </c>
    </row>
    <row r="251" spans="1:65" s="2" customFormat="1" ht="19.5">
      <c r="A251" s="31"/>
      <c r="B251" s="32"/>
      <c r="C251" s="33"/>
      <c r="D251" s="196" t="s">
        <v>155</v>
      </c>
      <c r="E251" s="33"/>
      <c r="F251" s="197" t="s">
        <v>543</v>
      </c>
      <c r="G251" s="33"/>
      <c r="H251" s="33"/>
      <c r="I251" s="198"/>
      <c r="J251" s="33"/>
      <c r="K251" s="33"/>
      <c r="L251" s="36"/>
      <c r="M251" s="199"/>
      <c r="N251" s="200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155</v>
      </c>
      <c r="AU251" s="14" t="s">
        <v>88</v>
      </c>
    </row>
    <row r="252" spans="1:65" s="2" customFormat="1" ht="19.5">
      <c r="A252" s="31"/>
      <c r="B252" s="32"/>
      <c r="C252" s="33"/>
      <c r="D252" s="196" t="s">
        <v>184</v>
      </c>
      <c r="E252" s="33"/>
      <c r="F252" s="202" t="s">
        <v>545</v>
      </c>
      <c r="G252" s="33"/>
      <c r="H252" s="33"/>
      <c r="I252" s="198"/>
      <c r="J252" s="33"/>
      <c r="K252" s="33"/>
      <c r="L252" s="36"/>
      <c r="M252" s="199"/>
      <c r="N252" s="200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184</v>
      </c>
      <c r="AU252" s="14" t="s">
        <v>88</v>
      </c>
    </row>
    <row r="253" spans="1:65" s="2" customFormat="1" ht="44.25" customHeight="1">
      <c r="A253" s="31"/>
      <c r="B253" s="32"/>
      <c r="C253" s="183" t="s">
        <v>546</v>
      </c>
      <c r="D253" s="208" t="s">
        <v>148</v>
      </c>
      <c r="E253" s="184" t="s">
        <v>547</v>
      </c>
      <c r="F253" s="185" t="s">
        <v>548</v>
      </c>
      <c r="G253" s="186" t="s">
        <v>181</v>
      </c>
      <c r="H253" s="187">
        <v>469.3</v>
      </c>
      <c r="I253" s="188"/>
      <c r="J253" s="189">
        <f>ROUND(I253*H253,2)</f>
        <v>0</v>
      </c>
      <c r="K253" s="185" t="s">
        <v>162</v>
      </c>
      <c r="L253" s="36"/>
      <c r="M253" s="190" t="s">
        <v>1</v>
      </c>
      <c r="N253" s="191" t="s">
        <v>43</v>
      </c>
      <c r="O253" s="68"/>
      <c r="P253" s="192">
        <f>O253*H253</f>
        <v>0</v>
      </c>
      <c r="Q253" s="192">
        <v>9.5999999999999992E-3</v>
      </c>
      <c r="R253" s="192">
        <f>Q253*H253</f>
        <v>4.50528</v>
      </c>
      <c r="S253" s="192">
        <v>0</v>
      </c>
      <c r="T253" s="193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153</v>
      </c>
      <c r="AT253" s="194" t="s">
        <v>148</v>
      </c>
      <c r="AU253" s="194" t="s">
        <v>88</v>
      </c>
      <c r="AY253" s="14" t="s">
        <v>146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86</v>
      </c>
      <c r="BK253" s="195">
        <f>ROUND(I253*H253,2)</f>
        <v>0</v>
      </c>
      <c r="BL253" s="14" t="s">
        <v>153</v>
      </c>
      <c r="BM253" s="194" t="s">
        <v>549</v>
      </c>
    </row>
    <row r="254" spans="1:65" s="2" customFormat="1" ht="29.25">
      <c r="A254" s="31"/>
      <c r="B254" s="32"/>
      <c r="C254" s="33"/>
      <c r="D254" s="196" t="s">
        <v>155</v>
      </c>
      <c r="E254" s="33"/>
      <c r="F254" s="197" t="s">
        <v>550</v>
      </c>
      <c r="G254" s="33"/>
      <c r="H254" s="33"/>
      <c r="I254" s="198"/>
      <c r="J254" s="33"/>
      <c r="K254" s="33"/>
      <c r="L254" s="36"/>
      <c r="M254" s="199"/>
      <c r="N254" s="200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155</v>
      </c>
      <c r="AU254" s="14" t="s">
        <v>88</v>
      </c>
    </row>
    <row r="255" spans="1:65" s="2" customFormat="1" ht="49.15" customHeight="1">
      <c r="A255" s="31"/>
      <c r="B255" s="32"/>
      <c r="C255" s="209" t="s">
        <v>551</v>
      </c>
      <c r="D255" s="220" t="s">
        <v>521</v>
      </c>
      <c r="E255" s="210" t="s">
        <v>552</v>
      </c>
      <c r="F255" s="211" t="s">
        <v>553</v>
      </c>
      <c r="G255" s="212" t="s">
        <v>181</v>
      </c>
      <c r="H255" s="213">
        <v>478.68599999999998</v>
      </c>
      <c r="I255" s="214"/>
      <c r="J255" s="215">
        <f>ROUND(I255*H255,2)</f>
        <v>0</v>
      </c>
      <c r="K255" s="211" t="s">
        <v>162</v>
      </c>
      <c r="L255" s="216"/>
      <c r="M255" s="217" t="s">
        <v>1</v>
      </c>
      <c r="N255" s="218" t="s">
        <v>43</v>
      </c>
      <c r="O255" s="68"/>
      <c r="P255" s="192">
        <f>O255*H255</f>
        <v>0</v>
      </c>
      <c r="Q255" s="192">
        <v>1.6500000000000001E-2</v>
      </c>
      <c r="R255" s="192">
        <f>Q255*H255</f>
        <v>7.8983189999999999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295</v>
      </c>
      <c r="AT255" s="194" t="s">
        <v>521</v>
      </c>
      <c r="AU255" s="194" t="s">
        <v>88</v>
      </c>
      <c r="AY255" s="14" t="s">
        <v>146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86</v>
      </c>
      <c r="BK255" s="195">
        <f>ROUND(I255*H255,2)</f>
        <v>0</v>
      </c>
      <c r="BL255" s="14" t="s">
        <v>153</v>
      </c>
      <c r="BM255" s="194" t="s">
        <v>554</v>
      </c>
    </row>
    <row r="256" spans="1:65" s="2" customFormat="1" ht="29.25">
      <c r="A256" s="31"/>
      <c r="B256" s="32"/>
      <c r="C256" s="33"/>
      <c r="D256" s="196" t="s">
        <v>155</v>
      </c>
      <c r="E256" s="33"/>
      <c r="F256" s="197" t="s">
        <v>553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155</v>
      </c>
      <c r="AU256" s="14" t="s">
        <v>88</v>
      </c>
    </row>
    <row r="257" spans="1:65" s="2" customFormat="1" ht="24.2" customHeight="1">
      <c r="A257" s="31"/>
      <c r="B257" s="32"/>
      <c r="C257" s="183" t="s">
        <v>555</v>
      </c>
      <c r="D257" s="183" t="s">
        <v>148</v>
      </c>
      <c r="E257" s="184" t="s">
        <v>556</v>
      </c>
      <c r="F257" s="185" t="s">
        <v>557</v>
      </c>
      <c r="G257" s="186" t="s">
        <v>243</v>
      </c>
      <c r="H257" s="187">
        <v>114.47</v>
      </c>
      <c r="I257" s="188"/>
      <c r="J257" s="189">
        <f>ROUND(I257*H257,2)</f>
        <v>0</v>
      </c>
      <c r="K257" s="185" t="s">
        <v>162</v>
      </c>
      <c r="L257" s="36"/>
      <c r="M257" s="190" t="s">
        <v>1</v>
      </c>
      <c r="N257" s="191" t="s">
        <v>43</v>
      </c>
      <c r="O257" s="68"/>
      <c r="P257" s="192">
        <f>O257*H257</f>
        <v>0</v>
      </c>
      <c r="Q257" s="192">
        <v>3.0000000000000001E-5</v>
      </c>
      <c r="R257" s="192">
        <f>Q257*H257</f>
        <v>3.4341000000000003E-3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153</v>
      </c>
      <c r="AT257" s="194" t="s">
        <v>148</v>
      </c>
      <c r="AU257" s="194" t="s">
        <v>88</v>
      </c>
      <c r="AY257" s="14" t="s">
        <v>146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86</v>
      </c>
      <c r="BK257" s="195">
        <f>ROUND(I257*H257,2)</f>
        <v>0</v>
      </c>
      <c r="BL257" s="14" t="s">
        <v>153</v>
      </c>
      <c r="BM257" s="194" t="s">
        <v>558</v>
      </c>
    </row>
    <row r="258" spans="1:65" s="2" customFormat="1" ht="19.5">
      <c r="A258" s="31"/>
      <c r="B258" s="32"/>
      <c r="C258" s="33"/>
      <c r="D258" s="196" t="s">
        <v>155</v>
      </c>
      <c r="E258" s="33"/>
      <c r="F258" s="197" t="s">
        <v>559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155</v>
      </c>
      <c r="AU258" s="14" t="s">
        <v>88</v>
      </c>
    </row>
    <row r="259" spans="1:65" s="2" customFormat="1" ht="24.2" customHeight="1">
      <c r="A259" s="31"/>
      <c r="B259" s="32"/>
      <c r="C259" s="209" t="s">
        <v>560</v>
      </c>
      <c r="D259" s="209" t="s">
        <v>521</v>
      </c>
      <c r="E259" s="210" t="s">
        <v>561</v>
      </c>
      <c r="F259" s="211" t="s">
        <v>562</v>
      </c>
      <c r="G259" s="212" t="s">
        <v>243</v>
      </c>
      <c r="H259" s="213">
        <v>120.194</v>
      </c>
      <c r="I259" s="214"/>
      <c r="J259" s="215">
        <f>ROUND(I259*H259,2)</f>
        <v>0</v>
      </c>
      <c r="K259" s="211" t="s">
        <v>162</v>
      </c>
      <c r="L259" s="216"/>
      <c r="M259" s="217" t="s">
        <v>1</v>
      </c>
      <c r="N259" s="218" t="s">
        <v>43</v>
      </c>
      <c r="O259" s="68"/>
      <c r="P259" s="192">
        <f>O259*H259</f>
        <v>0</v>
      </c>
      <c r="Q259" s="192">
        <v>5.0000000000000001E-4</v>
      </c>
      <c r="R259" s="192">
        <f>Q259*H259</f>
        <v>6.0097000000000005E-2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295</v>
      </c>
      <c r="AT259" s="194" t="s">
        <v>521</v>
      </c>
      <c r="AU259" s="194" t="s">
        <v>88</v>
      </c>
      <c r="AY259" s="14" t="s">
        <v>146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86</v>
      </c>
      <c r="BK259" s="195">
        <f>ROUND(I259*H259,2)</f>
        <v>0</v>
      </c>
      <c r="BL259" s="14" t="s">
        <v>153</v>
      </c>
      <c r="BM259" s="194" t="s">
        <v>563</v>
      </c>
    </row>
    <row r="260" spans="1:65" s="2" customFormat="1" ht="11.25">
      <c r="A260" s="31"/>
      <c r="B260" s="32"/>
      <c r="C260" s="33"/>
      <c r="D260" s="196" t="s">
        <v>155</v>
      </c>
      <c r="E260" s="33"/>
      <c r="F260" s="197" t="s">
        <v>562</v>
      </c>
      <c r="G260" s="33"/>
      <c r="H260" s="33"/>
      <c r="I260" s="198"/>
      <c r="J260" s="33"/>
      <c r="K260" s="33"/>
      <c r="L260" s="36"/>
      <c r="M260" s="199"/>
      <c r="N260" s="200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155</v>
      </c>
      <c r="AU260" s="14" t="s">
        <v>88</v>
      </c>
    </row>
    <row r="261" spans="1:65" s="2" customFormat="1" ht="16.5" customHeight="1">
      <c r="A261" s="31"/>
      <c r="B261" s="32"/>
      <c r="C261" s="183" t="s">
        <v>564</v>
      </c>
      <c r="D261" s="183" t="s">
        <v>148</v>
      </c>
      <c r="E261" s="184" t="s">
        <v>565</v>
      </c>
      <c r="F261" s="185" t="s">
        <v>566</v>
      </c>
      <c r="G261" s="186" t="s">
        <v>243</v>
      </c>
      <c r="H261" s="187">
        <v>237.74</v>
      </c>
      <c r="I261" s="188"/>
      <c r="J261" s="189">
        <f>ROUND(I261*H261,2)</f>
        <v>0</v>
      </c>
      <c r="K261" s="185" t="s">
        <v>162</v>
      </c>
      <c r="L261" s="36"/>
      <c r="M261" s="190" t="s">
        <v>1</v>
      </c>
      <c r="N261" s="191" t="s">
        <v>43</v>
      </c>
      <c r="O261" s="68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153</v>
      </c>
      <c r="AT261" s="194" t="s">
        <v>148</v>
      </c>
      <c r="AU261" s="194" t="s">
        <v>88</v>
      </c>
      <c r="AY261" s="14" t="s">
        <v>146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4" t="s">
        <v>86</v>
      </c>
      <c r="BK261" s="195">
        <f>ROUND(I261*H261,2)</f>
        <v>0</v>
      </c>
      <c r="BL261" s="14" t="s">
        <v>153</v>
      </c>
      <c r="BM261" s="194" t="s">
        <v>567</v>
      </c>
    </row>
    <row r="262" spans="1:65" s="2" customFormat="1" ht="19.5">
      <c r="A262" s="31"/>
      <c r="B262" s="32"/>
      <c r="C262" s="33"/>
      <c r="D262" s="196" t="s">
        <v>155</v>
      </c>
      <c r="E262" s="33"/>
      <c r="F262" s="197" t="s">
        <v>568</v>
      </c>
      <c r="G262" s="33"/>
      <c r="H262" s="33"/>
      <c r="I262" s="198"/>
      <c r="J262" s="33"/>
      <c r="K262" s="33"/>
      <c r="L262" s="36"/>
      <c r="M262" s="199"/>
      <c r="N262" s="200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155</v>
      </c>
      <c r="AU262" s="14" t="s">
        <v>88</v>
      </c>
    </row>
    <row r="263" spans="1:65" s="2" customFormat="1" ht="24.2" customHeight="1">
      <c r="A263" s="31"/>
      <c r="B263" s="32"/>
      <c r="C263" s="209" t="s">
        <v>569</v>
      </c>
      <c r="D263" s="209" t="s">
        <v>521</v>
      </c>
      <c r="E263" s="210" t="s">
        <v>570</v>
      </c>
      <c r="F263" s="211" t="s">
        <v>571</v>
      </c>
      <c r="G263" s="212" t="s">
        <v>243</v>
      </c>
      <c r="H263" s="213">
        <v>249.62700000000001</v>
      </c>
      <c r="I263" s="214"/>
      <c r="J263" s="215">
        <f>ROUND(I263*H263,2)</f>
        <v>0</v>
      </c>
      <c r="K263" s="211" t="s">
        <v>162</v>
      </c>
      <c r="L263" s="216"/>
      <c r="M263" s="217" t="s">
        <v>1</v>
      </c>
      <c r="N263" s="218" t="s">
        <v>43</v>
      </c>
      <c r="O263" s="68"/>
      <c r="P263" s="192">
        <f>O263*H263</f>
        <v>0</v>
      </c>
      <c r="Q263" s="192">
        <v>5.0000000000000001E-4</v>
      </c>
      <c r="R263" s="192">
        <f>Q263*H263</f>
        <v>0.12481350000000001</v>
      </c>
      <c r="S263" s="192">
        <v>0</v>
      </c>
      <c r="T263" s="193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4" t="s">
        <v>295</v>
      </c>
      <c r="AT263" s="194" t="s">
        <v>521</v>
      </c>
      <c r="AU263" s="194" t="s">
        <v>88</v>
      </c>
      <c r="AY263" s="14" t="s">
        <v>146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4" t="s">
        <v>86</v>
      </c>
      <c r="BK263" s="195">
        <f>ROUND(I263*H263,2)</f>
        <v>0</v>
      </c>
      <c r="BL263" s="14" t="s">
        <v>153</v>
      </c>
      <c r="BM263" s="194" t="s">
        <v>572</v>
      </c>
    </row>
    <row r="264" spans="1:65" s="2" customFormat="1" ht="11.25">
      <c r="A264" s="31"/>
      <c r="B264" s="32"/>
      <c r="C264" s="33"/>
      <c r="D264" s="196" t="s">
        <v>155</v>
      </c>
      <c r="E264" s="33"/>
      <c r="F264" s="197" t="s">
        <v>571</v>
      </c>
      <c r="G264" s="33"/>
      <c r="H264" s="33"/>
      <c r="I264" s="198"/>
      <c r="J264" s="33"/>
      <c r="K264" s="33"/>
      <c r="L264" s="36"/>
      <c r="M264" s="199"/>
      <c r="N264" s="200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155</v>
      </c>
      <c r="AU264" s="14" t="s">
        <v>88</v>
      </c>
    </row>
    <row r="265" spans="1:65" s="2" customFormat="1" ht="24.2" customHeight="1">
      <c r="A265" s="31"/>
      <c r="B265" s="32"/>
      <c r="C265" s="209" t="s">
        <v>573</v>
      </c>
      <c r="D265" s="209" t="s">
        <v>521</v>
      </c>
      <c r="E265" s="210" t="s">
        <v>574</v>
      </c>
      <c r="F265" s="211" t="s">
        <v>575</v>
      </c>
      <c r="G265" s="212" t="s">
        <v>243</v>
      </c>
      <c r="H265" s="213">
        <v>55</v>
      </c>
      <c r="I265" s="214"/>
      <c r="J265" s="215">
        <f>ROUND(I265*H265,2)</f>
        <v>0</v>
      </c>
      <c r="K265" s="211" t="s">
        <v>162</v>
      </c>
      <c r="L265" s="216"/>
      <c r="M265" s="217" t="s">
        <v>1</v>
      </c>
      <c r="N265" s="218" t="s">
        <v>43</v>
      </c>
      <c r="O265" s="68"/>
      <c r="P265" s="192">
        <f>O265*H265</f>
        <v>0</v>
      </c>
      <c r="Q265" s="192">
        <v>2.0000000000000001E-4</v>
      </c>
      <c r="R265" s="192">
        <f>Q265*H265</f>
        <v>1.1000000000000001E-2</v>
      </c>
      <c r="S265" s="192">
        <v>0</v>
      </c>
      <c r="T265" s="193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295</v>
      </c>
      <c r="AT265" s="194" t="s">
        <v>521</v>
      </c>
      <c r="AU265" s="194" t="s">
        <v>88</v>
      </c>
      <c r="AY265" s="14" t="s">
        <v>146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4" t="s">
        <v>86</v>
      </c>
      <c r="BK265" s="195">
        <f>ROUND(I265*H265,2)</f>
        <v>0</v>
      </c>
      <c r="BL265" s="14" t="s">
        <v>153</v>
      </c>
      <c r="BM265" s="194" t="s">
        <v>576</v>
      </c>
    </row>
    <row r="266" spans="1:65" s="2" customFormat="1" ht="19.5">
      <c r="A266" s="31"/>
      <c r="B266" s="32"/>
      <c r="C266" s="33"/>
      <c r="D266" s="196" t="s">
        <v>155</v>
      </c>
      <c r="E266" s="33"/>
      <c r="F266" s="197" t="s">
        <v>575</v>
      </c>
      <c r="G266" s="33"/>
      <c r="H266" s="33"/>
      <c r="I266" s="198"/>
      <c r="J266" s="33"/>
      <c r="K266" s="33"/>
      <c r="L266" s="36"/>
      <c r="M266" s="199"/>
      <c r="N266" s="200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155</v>
      </c>
      <c r="AU266" s="14" t="s">
        <v>88</v>
      </c>
    </row>
    <row r="267" spans="1:65" s="2" customFormat="1" ht="24.2" customHeight="1">
      <c r="A267" s="31"/>
      <c r="B267" s="32"/>
      <c r="C267" s="183" t="s">
        <v>577</v>
      </c>
      <c r="D267" s="208" t="s">
        <v>148</v>
      </c>
      <c r="E267" s="184" t="s">
        <v>578</v>
      </c>
      <c r="F267" s="185" t="s">
        <v>579</v>
      </c>
      <c r="G267" s="186" t="s">
        <v>181</v>
      </c>
      <c r="H267" s="187">
        <v>506</v>
      </c>
      <c r="I267" s="188"/>
      <c r="J267" s="189">
        <f>ROUND(I267*H267,2)</f>
        <v>0</v>
      </c>
      <c r="K267" s="185" t="s">
        <v>162</v>
      </c>
      <c r="L267" s="36"/>
      <c r="M267" s="190" t="s">
        <v>1</v>
      </c>
      <c r="N267" s="191" t="s">
        <v>43</v>
      </c>
      <c r="O267" s="68"/>
      <c r="P267" s="192">
        <f>O267*H267</f>
        <v>0</v>
      </c>
      <c r="Q267" s="192">
        <v>3.48E-3</v>
      </c>
      <c r="R267" s="192">
        <f>Q267*H267</f>
        <v>1.76088</v>
      </c>
      <c r="S267" s="192">
        <v>0</v>
      </c>
      <c r="T267" s="193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4" t="s">
        <v>153</v>
      </c>
      <c r="AT267" s="194" t="s">
        <v>148</v>
      </c>
      <c r="AU267" s="194" t="s">
        <v>88</v>
      </c>
      <c r="AY267" s="14" t="s">
        <v>146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4" t="s">
        <v>86</v>
      </c>
      <c r="BK267" s="195">
        <f>ROUND(I267*H267,2)</f>
        <v>0</v>
      </c>
      <c r="BL267" s="14" t="s">
        <v>153</v>
      </c>
      <c r="BM267" s="194" t="s">
        <v>580</v>
      </c>
    </row>
    <row r="268" spans="1:65" s="2" customFormat="1" ht="29.25">
      <c r="A268" s="31"/>
      <c r="B268" s="32"/>
      <c r="C268" s="33"/>
      <c r="D268" s="196" t="s">
        <v>155</v>
      </c>
      <c r="E268" s="33"/>
      <c r="F268" s="197" t="s">
        <v>581</v>
      </c>
      <c r="G268" s="33"/>
      <c r="H268" s="33"/>
      <c r="I268" s="198"/>
      <c r="J268" s="33"/>
      <c r="K268" s="33"/>
      <c r="L268" s="36"/>
      <c r="M268" s="199"/>
      <c r="N268" s="200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155</v>
      </c>
      <c r="AU268" s="14" t="s">
        <v>88</v>
      </c>
    </row>
    <row r="269" spans="1:65" s="2" customFormat="1" ht="24.2" customHeight="1">
      <c r="A269" s="31"/>
      <c r="B269" s="32"/>
      <c r="C269" s="183" t="s">
        <v>582</v>
      </c>
      <c r="D269" s="201" t="s">
        <v>148</v>
      </c>
      <c r="E269" s="184" t="s">
        <v>578</v>
      </c>
      <c r="F269" s="185" t="s">
        <v>579</v>
      </c>
      <c r="G269" s="186" t="s">
        <v>181</v>
      </c>
      <c r="H269" s="187">
        <v>50.076000000000001</v>
      </c>
      <c r="I269" s="188"/>
      <c r="J269" s="189">
        <f>ROUND(I269*H269,2)</f>
        <v>0</v>
      </c>
      <c r="K269" s="185" t="s">
        <v>162</v>
      </c>
      <c r="L269" s="36"/>
      <c r="M269" s="190" t="s">
        <v>1</v>
      </c>
      <c r="N269" s="191" t="s">
        <v>43</v>
      </c>
      <c r="O269" s="68"/>
      <c r="P269" s="192">
        <f>O269*H269</f>
        <v>0</v>
      </c>
      <c r="Q269" s="192">
        <v>3.48E-3</v>
      </c>
      <c r="R269" s="192">
        <f>Q269*H269</f>
        <v>0.17426448</v>
      </c>
      <c r="S269" s="192">
        <v>0</v>
      </c>
      <c r="T269" s="19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153</v>
      </c>
      <c r="AT269" s="194" t="s">
        <v>148</v>
      </c>
      <c r="AU269" s="194" t="s">
        <v>88</v>
      </c>
      <c r="AY269" s="14" t="s">
        <v>146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4" t="s">
        <v>86</v>
      </c>
      <c r="BK269" s="195">
        <f>ROUND(I269*H269,2)</f>
        <v>0</v>
      </c>
      <c r="BL269" s="14" t="s">
        <v>153</v>
      </c>
      <c r="BM269" s="194" t="s">
        <v>583</v>
      </c>
    </row>
    <row r="270" spans="1:65" s="2" customFormat="1" ht="29.25">
      <c r="A270" s="31"/>
      <c r="B270" s="32"/>
      <c r="C270" s="33"/>
      <c r="D270" s="196" t="s">
        <v>155</v>
      </c>
      <c r="E270" s="33"/>
      <c r="F270" s="197" t="s">
        <v>581</v>
      </c>
      <c r="G270" s="33"/>
      <c r="H270" s="33"/>
      <c r="I270" s="198"/>
      <c r="J270" s="33"/>
      <c r="K270" s="33"/>
      <c r="L270" s="36"/>
      <c r="M270" s="199"/>
      <c r="N270" s="200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155</v>
      </c>
      <c r="AU270" s="14" t="s">
        <v>88</v>
      </c>
    </row>
    <row r="271" spans="1:65" s="2" customFormat="1" ht="19.5">
      <c r="A271" s="31"/>
      <c r="B271" s="32"/>
      <c r="C271" s="33"/>
      <c r="D271" s="196" t="s">
        <v>184</v>
      </c>
      <c r="E271" s="33"/>
      <c r="F271" s="202" t="s">
        <v>545</v>
      </c>
      <c r="G271" s="33"/>
      <c r="H271" s="33"/>
      <c r="I271" s="198"/>
      <c r="J271" s="33"/>
      <c r="K271" s="33"/>
      <c r="L271" s="36"/>
      <c r="M271" s="199"/>
      <c r="N271" s="200"/>
      <c r="O271" s="68"/>
      <c r="P271" s="68"/>
      <c r="Q271" s="68"/>
      <c r="R271" s="68"/>
      <c r="S271" s="68"/>
      <c r="T271" s="6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184</v>
      </c>
      <c r="AU271" s="14" t="s">
        <v>88</v>
      </c>
    </row>
    <row r="272" spans="1:65" s="12" customFormat="1" ht="22.9" customHeight="1">
      <c r="B272" s="167"/>
      <c r="C272" s="168"/>
      <c r="D272" s="169" t="s">
        <v>77</v>
      </c>
      <c r="E272" s="181" t="s">
        <v>157</v>
      </c>
      <c r="F272" s="181" t="s">
        <v>158</v>
      </c>
      <c r="G272" s="168"/>
      <c r="H272" s="168"/>
      <c r="I272" s="171"/>
      <c r="J272" s="182">
        <f>BK272</f>
        <v>0</v>
      </c>
      <c r="K272" s="168"/>
      <c r="L272" s="173"/>
      <c r="M272" s="174"/>
      <c r="N272" s="175"/>
      <c r="O272" s="175"/>
      <c r="P272" s="176">
        <f>SUM(P273:P289)</f>
        <v>0</v>
      </c>
      <c r="Q272" s="175"/>
      <c r="R272" s="176">
        <f>SUM(R273:R289)</f>
        <v>1.5000000000000001E-2</v>
      </c>
      <c r="S272" s="175"/>
      <c r="T272" s="177">
        <f>SUM(T273:T289)</f>
        <v>2.5000000000000001E-2</v>
      </c>
      <c r="AR272" s="178" t="s">
        <v>86</v>
      </c>
      <c r="AT272" s="179" t="s">
        <v>77</v>
      </c>
      <c r="AU272" s="179" t="s">
        <v>86</v>
      </c>
      <c r="AY272" s="178" t="s">
        <v>146</v>
      </c>
      <c r="BK272" s="180">
        <f>SUM(BK273:BK289)</f>
        <v>0</v>
      </c>
    </row>
    <row r="273" spans="1:65" s="2" customFormat="1" ht="44.25" customHeight="1">
      <c r="A273" s="31"/>
      <c r="B273" s="32"/>
      <c r="C273" s="183" t="s">
        <v>584</v>
      </c>
      <c r="D273" s="201" t="s">
        <v>148</v>
      </c>
      <c r="E273" s="184" t="s">
        <v>585</v>
      </c>
      <c r="F273" s="185" t="s">
        <v>586</v>
      </c>
      <c r="G273" s="186" t="s">
        <v>274</v>
      </c>
      <c r="H273" s="187">
        <v>1</v>
      </c>
      <c r="I273" s="188"/>
      <c r="J273" s="189">
        <f>ROUND(I273*H273,2)</f>
        <v>0</v>
      </c>
      <c r="K273" s="185" t="s">
        <v>162</v>
      </c>
      <c r="L273" s="36"/>
      <c r="M273" s="190" t="s">
        <v>1</v>
      </c>
      <c r="N273" s="191" t="s">
        <v>43</v>
      </c>
      <c r="O273" s="68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153</v>
      </c>
      <c r="AT273" s="194" t="s">
        <v>148</v>
      </c>
      <c r="AU273" s="194" t="s">
        <v>88</v>
      </c>
      <c r="AY273" s="14" t="s">
        <v>146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4" t="s">
        <v>86</v>
      </c>
      <c r="BK273" s="195">
        <f>ROUND(I273*H273,2)</f>
        <v>0</v>
      </c>
      <c r="BL273" s="14" t="s">
        <v>153</v>
      </c>
      <c r="BM273" s="194" t="s">
        <v>587</v>
      </c>
    </row>
    <row r="274" spans="1:65" s="2" customFormat="1" ht="39">
      <c r="A274" s="31"/>
      <c r="B274" s="32"/>
      <c r="C274" s="33"/>
      <c r="D274" s="196" t="s">
        <v>155</v>
      </c>
      <c r="E274" s="33"/>
      <c r="F274" s="197" t="s">
        <v>588</v>
      </c>
      <c r="G274" s="33"/>
      <c r="H274" s="33"/>
      <c r="I274" s="198"/>
      <c r="J274" s="33"/>
      <c r="K274" s="33"/>
      <c r="L274" s="36"/>
      <c r="M274" s="199"/>
      <c r="N274" s="200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155</v>
      </c>
      <c r="AU274" s="14" t="s">
        <v>88</v>
      </c>
    </row>
    <row r="275" spans="1:65" s="2" customFormat="1" ht="33" customHeight="1">
      <c r="A275" s="31"/>
      <c r="B275" s="32"/>
      <c r="C275" s="183" t="s">
        <v>589</v>
      </c>
      <c r="D275" s="201" t="s">
        <v>148</v>
      </c>
      <c r="E275" s="184" t="s">
        <v>590</v>
      </c>
      <c r="F275" s="185" t="s">
        <v>591</v>
      </c>
      <c r="G275" s="186" t="s">
        <v>181</v>
      </c>
      <c r="H275" s="187">
        <v>480</v>
      </c>
      <c r="I275" s="188"/>
      <c r="J275" s="189">
        <f>ROUND(I275*H275,2)</f>
        <v>0</v>
      </c>
      <c r="K275" s="185" t="s">
        <v>162</v>
      </c>
      <c r="L275" s="36"/>
      <c r="M275" s="190" t="s">
        <v>1</v>
      </c>
      <c r="N275" s="191" t="s">
        <v>43</v>
      </c>
      <c r="O275" s="68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4" t="s">
        <v>153</v>
      </c>
      <c r="AT275" s="194" t="s">
        <v>148</v>
      </c>
      <c r="AU275" s="194" t="s">
        <v>88</v>
      </c>
      <c r="AY275" s="14" t="s">
        <v>146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4" t="s">
        <v>86</v>
      </c>
      <c r="BK275" s="195">
        <f>ROUND(I275*H275,2)</f>
        <v>0</v>
      </c>
      <c r="BL275" s="14" t="s">
        <v>153</v>
      </c>
      <c r="BM275" s="194" t="s">
        <v>592</v>
      </c>
    </row>
    <row r="276" spans="1:65" s="2" customFormat="1" ht="29.25">
      <c r="A276" s="31"/>
      <c r="B276" s="32"/>
      <c r="C276" s="33"/>
      <c r="D276" s="196" t="s">
        <v>155</v>
      </c>
      <c r="E276" s="33"/>
      <c r="F276" s="197" t="s">
        <v>593</v>
      </c>
      <c r="G276" s="33"/>
      <c r="H276" s="33"/>
      <c r="I276" s="198"/>
      <c r="J276" s="33"/>
      <c r="K276" s="33"/>
      <c r="L276" s="36"/>
      <c r="M276" s="199"/>
      <c r="N276" s="200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155</v>
      </c>
      <c r="AU276" s="14" t="s">
        <v>88</v>
      </c>
    </row>
    <row r="277" spans="1:65" s="2" customFormat="1" ht="37.9" customHeight="1">
      <c r="A277" s="31"/>
      <c r="B277" s="32"/>
      <c r="C277" s="183" t="s">
        <v>594</v>
      </c>
      <c r="D277" s="201" t="s">
        <v>148</v>
      </c>
      <c r="E277" s="184" t="s">
        <v>595</v>
      </c>
      <c r="F277" s="185" t="s">
        <v>596</v>
      </c>
      <c r="G277" s="186" t="s">
        <v>181</v>
      </c>
      <c r="H277" s="187">
        <v>43200</v>
      </c>
      <c r="I277" s="188"/>
      <c r="J277" s="189">
        <f>ROUND(I277*H277,2)</f>
        <v>0</v>
      </c>
      <c r="K277" s="185" t="s">
        <v>162</v>
      </c>
      <c r="L277" s="36"/>
      <c r="M277" s="190" t="s">
        <v>1</v>
      </c>
      <c r="N277" s="191" t="s">
        <v>43</v>
      </c>
      <c r="O277" s="68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4" t="s">
        <v>153</v>
      </c>
      <c r="AT277" s="194" t="s">
        <v>148</v>
      </c>
      <c r="AU277" s="194" t="s">
        <v>88</v>
      </c>
      <c r="AY277" s="14" t="s">
        <v>146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4" t="s">
        <v>86</v>
      </c>
      <c r="BK277" s="195">
        <f>ROUND(I277*H277,2)</f>
        <v>0</v>
      </c>
      <c r="BL277" s="14" t="s">
        <v>153</v>
      </c>
      <c r="BM277" s="194" t="s">
        <v>597</v>
      </c>
    </row>
    <row r="278" spans="1:65" s="2" customFormat="1" ht="29.25">
      <c r="A278" s="31"/>
      <c r="B278" s="32"/>
      <c r="C278" s="33"/>
      <c r="D278" s="196" t="s">
        <v>155</v>
      </c>
      <c r="E278" s="33"/>
      <c r="F278" s="197" t="s">
        <v>598</v>
      </c>
      <c r="G278" s="33"/>
      <c r="H278" s="33"/>
      <c r="I278" s="198"/>
      <c r="J278" s="33"/>
      <c r="K278" s="33"/>
      <c r="L278" s="36"/>
      <c r="M278" s="199"/>
      <c r="N278" s="200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155</v>
      </c>
      <c r="AU278" s="14" t="s">
        <v>88</v>
      </c>
    </row>
    <row r="279" spans="1:65" s="2" customFormat="1" ht="33" customHeight="1">
      <c r="A279" s="31"/>
      <c r="B279" s="32"/>
      <c r="C279" s="183" t="s">
        <v>599</v>
      </c>
      <c r="D279" s="201" t="s">
        <v>148</v>
      </c>
      <c r="E279" s="184" t="s">
        <v>600</v>
      </c>
      <c r="F279" s="185" t="s">
        <v>601</v>
      </c>
      <c r="G279" s="186" t="s">
        <v>181</v>
      </c>
      <c r="H279" s="187">
        <v>480</v>
      </c>
      <c r="I279" s="188"/>
      <c r="J279" s="189">
        <f>ROUND(I279*H279,2)</f>
        <v>0</v>
      </c>
      <c r="K279" s="185" t="s">
        <v>162</v>
      </c>
      <c r="L279" s="36"/>
      <c r="M279" s="190" t="s">
        <v>1</v>
      </c>
      <c r="N279" s="191" t="s">
        <v>43</v>
      </c>
      <c r="O279" s="68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4" t="s">
        <v>153</v>
      </c>
      <c r="AT279" s="194" t="s">
        <v>148</v>
      </c>
      <c r="AU279" s="194" t="s">
        <v>88</v>
      </c>
      <c r="AY279" s="14" t="s">
        <v>146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4" t="s">
        <v>86</v>
      </c>
      <c r="BK279" s="195">
        <f>ROUND(I279*H279,2)</f>
        <v>0</v>
      </c>
      <c r="BL279" s="14" t="s">
        <v>153</v>
      </c>
      <c r="BM279" s="194" t="s">
        <v>602</v>
      </c>
    </row>
    <row r="280" spans="1:65" s="2" customFormat="1" ht="29.25">
      <c r="A280" s="31"/>
      <c r="B280" s="32"/>
      <c r="C280" s="33"/>
      <c r="D280" s="196" t="s">
        <v>155</v>
      </c>
      <c r="E280" s="33"/>
      <c r="F280" s="197" t="s">
        <v>603</v>
      </c>
      <c r="G280" s="33"/>
      <c r="H280" s="33"/>
      <c r="I280" s="198"/>
      <c r="J280" s="33"/>
      <c r="K280" s="33"/>
      <c r="L280" s="36"/>
      <c r="M280" s="199"/>
      <c r="N280" s="200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155</v>
      </c>
      <c r="AU280" s="14" t="s">
        <v>88</v>
      </c>
    </row>
    <row r="281" spans="1:65" s="2" customFormat="1" ht="24.2" customHeight="1">
      <c r="A281" s="31"/>
      <c r="B281" s="32"/>
      <c r="C281" s="183" t="s">
        <v>604</v>
      </c>
      <c r="D281" s="183" t="s">
        <v>148</v>
      </c>
      <c r="E281" s="184" t="s">
        <v>605</v>
      </c>
      <c r="F281" s="185" t="s">
        <v>606</v>
      </c>
      <c r="G281" s="186" t="s">
        <v>181</v>
      </c>
      <c r="H281" s="187">
        <v>500</v>
      </c>
      <c r="I281" s="188"/>
      <c r="J281" s="189">
        <f>ROUND(I281*H281,2)</f>
        <v>0</v>
      </c>
      <c r="K281" s="185" t="s">
        <v>162</v>
      </c>
      <c r="L281" s="36"/>
      <c r="M281" s="190" t="s">
        <v>1</v>
      </c>
      <c r="N281" s="191" t="s">
        <v>43</v>
      </c>
      <c r="O281" s="68"/>
      <c r="P281" s="192">
        <f>O281*H281</f>
        <v>0</v>
      </c>
      <c r="Q281" s="192">
        <v>3.0000000000000001E-5</v>
      </c>
      <c r="R281" s="192">
        <f>Q281*H281</f>
        <v>1.5000000000000001E-2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153</v>
      </c>
      <c r="AT281" s="194" t="s">
        <v>148</v>
      </c>
      <c r="AU281" s="194" t="s">
        <v>88</v>
      </c>
      <c r="AY281" s="14" t="s">
        <v>146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86</v>
      </c>
      <c r="BK281" s="195">
        <f>ROUND(I281*H281,2)</f>
        <v>0</v>
      </c>
      <c r="BL281" s="14" t="s">
        <v>153</v>
      </c>
      <c r="BM281" s="194" t="s">
        <v>607</v>
      </c>
    </row>
    <row r="282" spans="1:65" s="2" customFormat="1" ht="29.25">
      <c r="A282" s="31"/>
      <c r="B282" s="32"/>
      <c r="C282" s="33"/>
      <c r="D282" s="196" t="s">
        <v>155</v>
      </c>
      <c r="E282" s="33"/>
      <c r="F282" s="197" t="s">
        <v>608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155</v>
      </c>
      <c r="AU282" s="14" t="s">
        <v>88</v>
      </c>
    </row>
    <row r="283" spans="1:65" s="2" customFormat="1" ht="16.5" customHeight="1">
      <c r="A283" s="31"/>
      <c r="B283" s="32"/>
      <c r="C283" s="183" t="s">
        <v>609</v>
      </c>
      <c r="D283" s="183" t="s">
        <v>148</v>
      </c>
      <c r="E283" s="184" t="s">
        <v>610</v>
      </c>
      <c r="F283" s="185" t="s">
        <v>611</v>
      </c>
      <c r="G283" s="186" t="s">
        <v>612</v>
      </c>
      <c r="H283" s="187">
        <v>1</v>
      </c>
      <c r="I283" s="188"/>
      <c r="J283" s="189">
        <f>ROUND(I283*H283,2)</f>
        <v>0</v>
      </c>
      <c r="K283" s="185" t="s">
        <v>162</v>
      </c>
      <c r="L283" s="36"/>
      <c r="M283" s="190" t="s">
        <v>1</v>
      </c>
      <c r="N283" s="191" t="s">
        <v>43</v>
      </c>
      <c r="O283" s="68"/>
      <c r="P283" s="192">
        <f>O283*H283</f>
        <v>0</v>
      </c>
      <c r="Q283" s="192">
        <v>0</v>
      </c>
      <c r="R283" s="192">
        <f>Q283*H283</f>
        <v>0</v>
      </c>
      <c r="S283" s="192">
        <v>2.5000000000000001E-2</v>
      </c>
      <c r="T283" s="193">
        <f>S283*H283</f>
        <v>2.5000000000000001E-2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153</v>
      </c>
      <c r="AT283" s="194" t="s">
        <v>148</v>
      </c>
      <c r="AU283" s="194" t="s">
        <v>88</v>
      </c>
      <c r="AY283" s="14" t="s">
        <v>146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86</v>
      </c>
      <c r="BK283" s="195">
        <f>ROUND(I283*H283,2)</f>
        <v>0</v>
      </c>
      <c r="BL283" s="14" t="s">
        <v>153</v>
      </c>
      <c r="BM283" s="194" t="s">
        <v>613</v>
      </c>
    </row>
    <row r="284" spans="1:65" s="2" customFormat="1" ht="11.25">
      <c r="A284" s="31"/>
      <c r="B284" s="32"/>
      <c r="C284" s="33"/>
      <c r="D284" s="196" t="s">
        <v>155</v>
      </c>
      <c r="E284" s="33"/>
      <c r="F284" s="197" t="s">
        <v>611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155</v>
      </c>
      <c r="AU284" s="14" t="s">
        <v>88</v>
      </c>
    </row>
    <row r="285" spans="1:65" s="2" customFormat="1" ht="39">
      <c r="A285" s="31"/>
      <c r="B285" s="32"/>
      <c r="C285" s="33"/>
      <c r="D285" s="196" t="s">
        <v>184</v>
      </c>
      <c r="E285" s="33"/>
      <c r="F285" s="202" t="s">
        <v>614</v>
      </c>
      <c r="G285" s="33"/>
      <c r="H285" s="33"/>
      <c r="I285" s="198"/>
      <c r="J285" s="33"/>
      <c r="K285" s="33"/>
      <c r="L285" s="36"/>
      <c r="M285" s="199"/>
      <c r="N285" s="200"/>
      <c r="O285" s="68"/>
      <c r="P285" s="68"/>
      <c r="Q285" s="68"/>
      <c r="R285" s="68"/>
      <c r="S285" s="68"/>
      <c r="T285" s="69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184</v>
      </c>
      <c r="AU285" s="14" t="s">
        <v>88</v>
      </c>
    </row>
    <row r="286" spans="1:65" s="2" customFormat="1" ht="24.2" customHeight="1">
      <c r="A286" s="31"/>
      <c r="B286" s="32"/>
      <c r="C286" s="183" t="s">
        <v>615</v>
      </c>
      <c r="D286" s="201" t="s">
        <v>148</v>
      </c>
      <c r="E286" s="184" t="s">
        <v>616</v>
      </c>
      <c r="F286" s="185" t="s">
        <v>617</v>
      </c>
      <c r="G286" s="186" t="s">
        <v>181</v>
      </c>
      <c r="H286" s="187">
        <v>480</v>
      </c>
      <c r="I286" s="188"/>
      <c r="J286" s="189">
        <f>ROUND(I286*H286,2)</f>
        <v>0</v>
      </c>
      <c r="K286" s="185" t="s">
        <v>162</v>
      </c>
      <c r="L286" s="36"/>
      <c r="M286" s="190" t="s">
        <v>1</v>
      </c>
      <c r="N286" s="191" t="s">
        <v>43</v>
      </c>
      <c r="O286" s="68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4" t="s">
        <v>153</v>
      </c>
      <c r="AT286" s="194" t="s">
        <v>148</v>
      </c>
      <c r="AU286" s="194" t="s">
        <v>88</v>
      </c>
      <c r="AY286" s="14" t="s">
        <v>146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4" t="s">
        <v>86</v>
      </c>
      <c r="BK286" s="195">
        <f>ROUND(I286*H286,2)</f>
        <v>0</v>
      </c>
      <c r="BL286" s="14" t="s">
        <v>153</v>
      </c>
      <c r="BM286" s="194" t="s">
        <v>618</v>
      </c>
    </row>
    <row r="287" spans="1:65" s="2" customFormat="1" ht="19.5">
      <c r="A287" s="31"/>
      <c r="B287" s="32"/>
      <c r="C287" s="33"/>
      <c r="D287" s="196" t="s">
        <v>155</v>
      </c>
      <c r="E287" s="33"/>
      <c r="F287" s="197" t="s">
        <v>619</v>
      </c>
      <c r="G287" s="33"/>
      <c r="H287" s="33"/>
      <c r="I287" s="198"/>
      <c r="J287" s="33"/>
      <c r="K287" s="33"/>
      <c r="L287" s="36"/>
      <c r="M287" s="199"/>
      <c r="N287" s="200"/>
      <c r="O287" s="68"/>
      <c r="P287" s="68"/>
      <c r="Q287" s="68"/>
      <c r="R287" s="68"/>
      <c r="S287" s="68"/>
      <c r="T287" s="69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155</v>
      </c>
      <c r="AU287" s="14" t="s">
        <v>88</v>
      </c>
    </row>
    <row r="288" spans="1:65" s="2" customFormat="1" ht="24.2" customHeight="1">
      <c r="A288" s="31"/>
      <c r="B288" s="32"/>
      <c r="C288" s="183" t="s">
        <v>620</v>
      </c>
      <c r="D288" s="201" t="s">
        <v>148</v>
      </c>
      <c r="E288" s="184" t="s">
        <v>621</v>
      </c>
      <c r="F288" s="185" t="s">
        <v>622</v>
      </c>
      <c r="G288" s="186" t="s">
        <v>181</v>
      </c>
      <c r="H288" s="187">
        <v>14400</v>
      </c>
      <c r="I288" s="188"/>
      <c r="J288" s="189">
        <f>ROUND(I288*H288,2)</f>
        <v>0</v>
      </c>
      <c r="K288" s="185" t="s">
        <v>162</v>
      </c>
      <c r="L288" s="36"/>
      <c r="M288" s="190" t="s">
        <v>1</v>
      </c>
      <c r="N288" s="191" t="s">
        <v>43</v>
      </c>
      <c r="O288" s="68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4" t="s">
        <v>153</v>
      </c>
      <c r="AT288" s="194" t="s">
        <v>148</v>
      </c>
      <c r="AU288" s="194" t="s">
        <v>88</v>
      </c>
      <c r="AY288" s="14" t="s">
        <v>146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14" t="s">
        <v>86</v>
      </c>
      <c r="BK288" s="195">
        <f>ROUND(I288*H288,2)</f>
        <v>0</v>
      </c>
      <c r="BL288" s="14" t="s">
        <v>153</v>
      </c>
      <c r="BM288" s="194" t="s">
        <v>623</v>
      </c>
    </row>
    <row r="289" spans="1:65" s="2" customFormat="1" ht="29.25">
      <c r="A289" s="31"/>
      <c r="B289" s="32"/>
      <c r="C289" s="33"/>
      <c r="D289" s="196" t="s">
        <v>155</v>
      </c>
      <c r="E289" s="33"/>
      <c r="F289" s="197" t="s">
        <v>624</v>
      </c>
      <c r="G289" s="33"/>
      <c r="H289" s="33"/>
      <c r="I289" s="198"/>
      <c r="J289" s="33"/>
      <c r="K289" s="33"/>
      <c r="L289" s="36"/>
      <c r="M289" s="199"/>
      <c r="N289" s="200"/>
      <c r="O289" s="68"/>
      <c r="P289" s="68"/>
      <c r="Q289" s="68"/>
      <c r="R289" s="68"/>
      <c r="S289" s="68"/>
      <c r="T289" s="69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155</v>
      </c>
      <c r="AU289" s="14" t="s">
        <v>88</v>
      </c>
    </row>
    <row r="290" spans="1:65" s="12" customFormat="1" ht="22.9" customHeight="1">
      <c r="B290" s="167"/>
      <c r="C290" s="168"/>
      <c r="D290" s="169" t="s">
        <v>77</v>
      </c>
      <c r="E290" s="181" t="s">
        <v>625</v>
      </c>
      <c r="F290" s="181" t="s">
        <v>626</v>
      </c>
      <c r="G290" s="168"/>
      <c r="H290" s="168"/>
      <c r="I290" s="171"/>
      <c r="J290" s="182">
        <f>BK290</f>
        <v>0</v>
      </c>
      <c r="K290" s="168"/>
      <c r="L290" s="173"/>
      <c r="M290" s="174"/>
      <c r="N290" s="175"/>
      <c r="O290" s="175"/>
      <c r="P290" s="176">
        <f>SUM(P291:P292)</f>
        <v>0</v>
      </c>
      <c r="Q290" s="175"/>
      <c r="R290" s="176">
        <f>SUM(R291:R292)</f>
        <v>0</v>
      </c>
      <c r="S290" s="175"/>
      <c r="T290" s="177">
        <f>SUM(T291:T292)</f>
        <v>0</v>
      </c>
      <c r="AR290" s="178" t="s">
        <v>86</v>
      </c>
      <c r="AT290" s="179" t="s">
        <v>77</v>
      </c>
      <c r="AU290" s="179" t="s">
        <v>86</v>
      </c>
      <c r="AY290" s="178" t="s">
        <v>146</v>
      </c>
      <c r="BK290" s="180">
        <f>SUM(BK291:BK292)</f>
        <v>0</v>
      </c>
    </row>
    <row r="291" spans="1:65" s="2" customFormat="1" ht="16.5" customHeight="1">
      <c r="A291" s="31"/>
      <c r="B291" s="32"/>
      <c r="C291" s="183" t="s">
        <v>627</v>
      </c>
      <c r="D291" s="183" t="s">
        <v>148</v>
      </c>
      <c r="E291" s="184" t="s">
        <v>628</v>
      </c>
      <c r="F291" s="185" t="s">
        <v>629</v>
      </c>
      <c r="G291" s="186" t="s">
        <v>211</v>
      </c>
      <c r="H291" s="187">
        <v>518.46199999999999</v>
      </c>
      <c r="I291" s="188"/>
      <c r="J291" s="189">
        <f>ROUND(I291*H291,2)</f>
        <v>0</v>
      </c>
      <c r="K291" s="185" t="s">
        <v>162</v>
      </c>
      <c r="L291" s="36"/>
      <c r="M291" s="190" t="s">
        <v>1</v>
      </c>
      <c r="N291" s="191" t="s">
        <v>43</v>
      </c>
      <c r="O291" s="68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4" t="s">
        <v>153</v>
      </c>
      <c r="AT291" s="194" t="s">
        <v>148</v>
      </c>
      <c r="AU291" s="194" t="s">
        <v>88</v>
      </c>
      <c r="AY291" s="14" t="s">
        <v>146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4" t="s">
        <v>86</v>
      </c>
      <c r="BK291" s="195">
        <f>ROUND(I291*H291,2)</f>
        <v>0</v>
      </c>
      <c r="BL291" s="14" t="s">
        <v>153</v>
      </c>
      <c r="BM291" s="194" t="s">
        <v>630</v>
      </c>
    </row>
    <row r="292" spans="1:65" s="2" customFormat="1" ht="39">
      <c r="A292" s="31"/>
      <c r="B292" s="32"/>
      <c r="C292" s="33"/>
      <c r="D292" s="196" t="s">
        <v>155</v>
      </c>
      <c r="E292" s="33"/>
      <c r="F292" s="197" t="s">
        <v>631</v>
      </c>
      <c r="G292" s="33"/>
      <c r="H292" s="33"/>
      <c r="I292" s="198"/>
      <c r="J292" s="33"/>
      <c r="K292" s="33"/>
      <c r="L292" s="36"/>
      <c r="M292" s="199"/>
      <c r="N292" s="200"/>
      <c r="O292" s="68"/>
      <c r="P292" s="68"/>
      <c r="Q292" s="68"/>
      <c r="R292" s="68"/>
      <c r="S292" s="68"/>
      <c r="T292" s="69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4" t="s">
        <v>155</v>
      </c>
      <c r="AU292" s="14" t="s">
        <v>88</v>
      </c>
    </row>
    <row r="293" spans="1:65" s="12" customFormat="1" ht="25.9" customHeight="1">
      <c r="B293" s="167"/>
      <c r="C293" s="168"/>
      <c r="D293" s="169" t="s">
        <v>77</v>
      </c>
      <c r="E293" s="170" t="s">
        <v>229</v>
      </c>
      <c r="F293" s="170" t="s">
        <v>230</v>
      </c>
      <c r="G293" s="168"/>
      <c r="H293" s="168"/>
      <c r="I293" s="171"/>
      <c r="J293" s="172">
        <f>BK293</f>
        <v>0</v>
      </c>
      <c r="K293" s="168"/>
      <c r="L293" s="173"/>
      <c r="M293" s="174"/>
      <c r="N293" s="175"/>
      <c r="O293" s="175"/>
      <c r="P293" s="176">
        <f>P294+P324+P335+P354+P357+P360+P364+P371+P395+P413+P420+P505+P573+P595+P604+P613+P618+P628</f>
        <v>0</v>
      </c>
      <c r="Q293" s="175"/>
      <c r="R293" s="176">
        <f>R294+R324+R335+R354+R357+R360+R364+R371+R395+R413+R420+R505+R573+R595+R604+R613+R618+R628</f>
        <v>34.214392060000002</v>
      </c>
      <c r="S293" s="175"/>
      <c r="T293" s="177">
        <f>T294+T324+T335+T354+T357+T360+T364+T371+T395+T413+T420+T505+T573+T595+T604+T613+T618+T628</f>
        <v>0.37075000000000002</v>
      </c>
      <c r="AR293" s="178" t="s">
        <v>88</v>
      </c>
      <c r="AT293" s="179" t="s">
        <v>77</v>
      </c>
      <c r="AU293" s="179" t="s">
        <v>78</v>
      </c>
      <c r="AY293" s="178" t="s">
        <v>146</v>
      </c>
      <c r="BK293" s="180">
        <f>BK294+BK324+BK335+BK354+BK357+BK360+BK364+BK371+BK395+BK413+BK420+BK505+BK573+BK595+BK604+BK613+BK618+BK628</f>
        <v>0</v>
      </c>
    </row>
    <row r="294" spans="1:65" s="12" customFormat="1" ht="22.9" customHeight="1">
      <c r="B294" s="167"/>
      <c r="C294" s="168"/>
      <c r="D294" s="169" t="s">
        <v>77</v>
      </c>
      <c r="E294" s="181" t="s">
        <v>231</v>
      </c>
      <c r="F294" s="181" t="s">
        <v>232</v>
      </c>
      <c r="G294" s="168"/>
      <c r="H294" s="168"/>
      <c r="I294" s="171"/>
      <c r="J294" s="182">
        <f>BK294</f>
        <v>0</v>
      </c>
      <c r="K294" s="168"/>
      <c r="L294" s="173"/>
      <c r="M294" s="174"/>
      <c r="N294" s="175"/>
      <c r="O294" s="175"/>
      <c r="P294" s="176">
        <f>SUM(P295:P323)</f>
        <v>0</v>
      </c>
      <c r="Q294" s="175"/>
      <c r="R294" s="176">
        <f>SUM(R295:R323)</f>
        <v>3.7287219999999999</v>
      </c>
      <c r="S294" s="175"/>
      <c r="T294" s="177">
        <f>SUM(T295:T323)</f>
        <v>0</v>
      </c>
      <c r="AR294" s="178" t="s">
        <v>88</v>
      </c>
      <c r="AT294" s="179" t="s">
        <v>77</v>
      </c>
      <c r="AU294" s="179" t="s">
        <v>86</v>
      </c>
      <c r="AY294" s="178" t="s">
        <v>146</v>
      </c>
      <c r="BK294" s="180">
        <f>SUM(BK295:BK323)</f>
        <v>0</v>
      </c>
    </row>
    <row r="295" spans="1:65" s="2" customFormat="1" ht="24.2" customHeight="1">
      <c r="A295" s="31"/>
      <c r="B295" s="32"/>
      <c r="C295" s="183" t="s">
        <v>173</v>
      </c>
      <c r="D295" s="183" t="s">
        <v>148</v>
      </c>
      <c r="E295" s="184" t="s">
        <v>632</v>
      </c>
      <c r="F295" s="185" t="s">
        <v>633</v>
      </c>
      <c r="G295" s="186" t="s">
        <v>181</v>
      </c>
      <c r="H295" s="187">
        <v>477.93</v>
      </c>
      <c r="I295" s="188"/>
      <c r="J295" s="189">
        <f>ROUND(I295*H295,2)</f>
        <v>0</v>
      </c>
      <c r="K295" s="185" t="s">
        <v>162</v>
      </c>
      <c r="L295" s="36"/>
      <c r="M295" s="190" t="s">
        <v>1</v>
      </c>
      <c r="N295" s="191" t="s">
        <v>43</v>
      </c>
      <c r="O295" s="68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4" t="s">
        <v>223</v>
      </c>
      <c r="AT295" s="194" t="s">
        <v>148</v>
      </c>
      <c r="AU295" s="194" t="s">
        <v>88</v>
      </c>
      <c r="AY295" s="14" t="s">
        <v>146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4" t="s">
        <v>86</v>
      </c>
      <c r="BK295" s="195">
        <f>ROUND(I295*H295,2)</f>
        <v>0</v>
      </c>
      <c r="BL295" s="14" t="s">
        <v>223</v>
      </c>
      <c r="BM295" s="194" t="s">
        <v>634</v>
      </c>
    </row>
    <row r="296" spans="1:65" s="2" customFormat="1" ht="19.5">
      <c r="A296" s="31"/>
      <c r="B296" s="32"/>
      <c r="C296" s="33"/>
      <c r="D296" s="196" t="s">
        <v>155</v>
      </c>
      <c r="E296" s="33"/>
      <c r="F296" s="197" t="s">
        <v>635</v>
      </c>
      <c r="G296" s="33"/>
      <c r="H296" s="33"/>
      <c r="I296" s="198"/>
      <c r="J296" s="33"/>
      <c r="K296" s="33"/>
      <c r="L296" s="36"/>
      <c r="M296" s="199"/>
      <c r="N296" s="200"/>
      <c r="O296" s="68"/>
      <c r="P296" s="68"/>
      <c r="Q296" s="68"/>
      <c r="R296" s="68"/>
      <c r="S296" s="68"/>
      <c r="T296" s="6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155</v>
      </c>
      <c r="AU296" s="14" t="s">
        <v>88</v>
      </c>
    </row>
    <row r="297" spans="1:65" s="2" customFormat="1" ht="16.5" customHeight="1">
      <c r="A297" s="31"/>
      <c r="B297" s="32"/>
      <c r="C297" s="209" t="s">
        <v>255</v>
      </c>
      <c r="D297" s="209" t="s">
        <v>521</v>
      </c>
      <c r="E297" s="210" t="s">
        <v>636</v>
      </c>
      <c r="F297" s="211" t="s">
        <v>637</v>
      </c>
      <c r="G297" s="212" t="s">
        <v>211</v>
      </c>
      <c r="H297" s="213">
        <v>0.14299999999999999</v>
      </c>
      <c r="I297" s="214"/>
      <c r="J297" s="215">
        <f>ROUND(I297*H297,2)</f>
        <v>0</v>
      </c>
      <c r="K297" s="211" t="s">
        <v>162</v>
      </c>
      <c r="L297" s="216"/>
      <c r="M297" s="217" t="s">
        <v>1</v>
      </c>
      <c r="N297" s="218" t="s">
        <v>43</v>
      </c>
      <c r="O297" s="68"/>
      <c r="P297" s="192">
        <f>O297*H297</f>
        <v>0</v>
      </c>
      <c r="Q297" s="192">
        <v>1</v>
      </c>
      <c r="R297" s="192">
        <f>Q297*H297</f>
        <v>0.14299999999999999</v>
      </c>
      <c r="S297" s="192">
        <v>0</v>
      </c>
      <c r="T297" s="193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4" t="s">
        <v>283</v>
      </c>
      <c r="AT297" s="194" t="s">
        <v>521</v>
      </c>
      <c r="AU297" s="194" t="s">
        <v>88</v>
      </c>
      <c r="AY297" s="14" t="s">
        <v>146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4" t="s">
        <v>86</v>
      </c>
      <c r="BK297" s="195">
        <f>ROUND(I297*H297,2)</f>
        <v>0</v>
      </c>
      <c r="BL297" s="14" t="s">
        <v>223</v>
      </c>
      <c r="BM297" s="194" t="s">
        <v>638</v>
      </c>
    </row>
    <row r="298" spans="1:65" s="2" customFormat="1" ht="11.25">
      <c r="A298" s="31"/>
      <c r="B298" s="32"/>
      <c r="C298" s="33"/>
      <c r="D298" s="196" t="s">
        <v>155</v>
      </c>
      <c r="E298" s="33"/>
      <c r="F298" s="197" t="s">
        <v>637</v>
      </c>
      <c r="G298" s="33"/>
      <c r="H298" s="33"/>
      <c r="I298" s="198"/>
      <c r="J298" s="33"/>
      <c r="K298" s="33"/>
      <c r="L298" s="36"/>
      <c r="M298" s="199"/>
      <c r="N298" s="200"/>
      <c r="O298" s="68"/>
      <c r="P298" s="68"/>
      <c r="Q298" s="68"/>
      <c r="R298" s="68"/>
      <c r="S298" s="68"/>
      <c r="T298" s="69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4" t="s">
        <v>155</v>
      </c>
      <c r="AU298" s="14" t="s">
        <v>88</v>
      </c>
    </row>
    <row r="299" spans="1:65" s="2" customFormat="1" ht="24.2" customHeight="1">
      <c r="A299" s="31"/>
      <c r="B299" s="32"/>
      <c r="C299" s="183" t="s">
        <v>639</v>
      </c>
      <c r="D299" s="183" t="s">
        <v>148</v>
      </c>
      <c r="E299" s="184" t="s">
        <v>640</v>
      </c>
      <c r="F299" s="185" t="s">
        <v>641</v>
      </c>
      <c r="G299" s="186" t="s">
        <v>181</v>
      </c>
      <c r="H299" s="187">
        <v>147.07499999999999</v>
      </c>
      <c r="I299" s="188"/>
      <c r="J299" s="189">
        <f>ROUND(I299*H299,2)</f>
        <v>0</v>
      </c>
      <c r="K299" s="185" t="s">
        <v>162</v>
      </c>
      <c r="L299" s="36"/>
      <c r="M299" s="190" t="s">
        <v>1</v>
      </c>
      <c r="N299" s="191" t="s">
        <v>43</v>
      </c>
      <c r="O299" s="68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4" t="s">
        <v>223</v>
      </c>
      <c r="AT299" s="194" t="s">
        <v>148</v>
      </c>
      <c r="AU299" s="194" t="s">
        <v>88</v>
      </c>
      <c r="AY299" s="14" t="s">
        <v>146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4" t="s">
        <v>86</v>
      </c>
      <c r="BK299" s="195">
        <f>ROUND(I299*H299,2)</f>
        <v>0</v>
      </c>
      <c r="BL299" s="14" t="s">
        <v>223</v>
      </c>
      <c r="BM299" s="194" t="s">
        <v>642</v>
      </c>
    </row>
    <row r="300" spans="1:65" s="2" customFormat="1" ht="19.5">
      <c r="A300" s="31"/>
      <c r="B300" s="32"/>
      <c r="C300" s="33"/>
      <c r="D300" s="196" t="s">
        <v>155</v>
      </c>
      <c r="E300" s="33"/>
      <c r="F300" s="197" t="s">
        <v>643</v>
      </c>
      <c r="G300" s="33"/>
      <c r="H300" s="33"/>
      <c r="I300" s="198"/>
      <c r="J300" s="33"/>
      <c r="K300" s="33"/>
      <c r="L300" s="36"/>
      <c r="M300" s="199"/>
      <c r="N300" s="200"/>
      <c r="O300" s="68"/>
      <c r="P300" s="68"/>
      <c r="Q300" s="68"/>
      <c r="R300" s="68"/>
      <c r="S300" s="68"/>
      <c r="T300" s="69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155</v>
      </c>
      <c r="AU300" s="14" t="s">
        <v>88</v>
      </c>
    </row>
    <row r="301" spans="1:65" s="2" customFormat="1" ht="16.5" customHeight="1">
      <c r="A301" s="31"/>
      <c r="B301" s="32"/>
      <c r="C301" s="209" t="s">
        <v>644</v>
      </c>
      <c r="D301" s="209" t="s">
        <v>521</v>
      </c>
      <c r="E301" s="210" t="s">
        <v>636</v>
      </c>
      <c r="F301" s="211" t="s">
        <v>637</v>
      </c>
      <c r="G301" s="212" t="s">
        <v>211</v>
      </c>
      <c r="H301" s="213">
        <v>5.0999999999999997E-2</v>
      </c>
      <c r="I301" s="214"/>
      <c r="J301" s="215">
        <f>ROUND(I301*H301,2)</f>
        <v>0</v>
      </c>
      <c r="K301" s="211" t="s">
        <v>162</v>
      </c>
      <c r="L301" s="216"/>
      <c r="M301" s="217" t="s">
        <v>1</v>
      </c>
      <c r="N301" s="218" t="s">
        <v>43</v>
      </c>
      <c r="O301" s="68"/>
      <c r="P301" s="192">
        <f>O301*H301</f>
        <v>0</v>
      </c>
      <c r="Q301" s="192">
        <v>1</v>
      </c>
      <c r="R301" s="192">
        <f>Q301*H301</f>
        <v>5.0999999999999997E-2</v>
      </c>
      <c r="S301" s="192">
        <v>0</v>
      </c>
      <c r="T301" s="193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4" t="s">
        <v>283</v>
      </c>
      <c r="AT301" s="194" t="s">
        <v>521</v>
      </c>
      <c r="AU301" s="194" t="s">
        <v>88</v>
      </c>
      <c r="AY301" s="14" t="s">
        <v>146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4" t="s">
        <v>86</v>
      </c>
      <c r="BK301" s="195">
        <f>ROUND(I301*H301,2)</f>
        <v>0</v>
      </c>
      <c r="BL301" s="14" t="s">
        <v>223</v>
      </c>
      <c r="BM301" s="194" t="s">
        <v>645</v>
      </c>
    </row>
    <row r="302" spans="1:65" s="2" customFormat="1" ht="11.25">
      <c r="A302" s="31"/>
      <c r="B302" s="32"/>
      <c r="C302" s="33"/>
      <c r="D302" s="196" t="s">
        <v>155</v>
      </c>
      <c r="E302" s="33"/>
      <c r="F302" s="197" t="s">
        <v>637</v>
      </c>
      <c r="G302" s="33"/>
      <c r="H302" s="33"/>
      <c r="I302" s="198"/>
      <c r="J302" s="33"/>
      <c r="K302" s="33"/>
      <c r="L302" s="36"/>
      <c r="M302" s="199"/>
      <c r="N302" s="200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155</v>
      </c>
      <c r="AU302" s="14" t="s">
        <v>88</v>
      </c>
    </row>
    <row r="303" spans="1:65" s="2" customFormat="1" ht="24.2" customHeight="1">
      <c r="A303" s="31"/>
      <c r="B303" s="32"/>
      <c r="C303" s="183" t="s">
        <v>290</v>
      </c>
      <c r="D303" s="183" t="s">
        <v>148</v>
      </c>
      <c r="E303" s="184" t="s">
        <v>646</v>
      </c>
      <c r="F303" s="185" t="s">
        <v>647</v>
      </c>
      <c r="G303" s="186" t="s">
        <v>181</v>
      </c>
      <c r="H303" s="187">
        <v>477.93</v>
      </c>
      <c r="I303" s="188"/>
      <c r="J303" s="189">
        <f>ROUND(I303*H303,2)</f>
        <v>0</v>
      </c>
      <c r="K303" s="185" t="s">
        <v>162</v>
      </c>
      <c r="L303" s="36"/>
      <c r="M303" s="190" t="s">
        <v>1</v>
      </c>
      <c r="N303" s="191" t="s">
        <v>43</v>
      </c>
      <c r="O303" s="68"/>
      <c r="P303" s="192">
        <f>O303*H303</f>
        <v>0</v>
      </c>
      <c r="Q303" s="192">
        <v>4.0000000000000002E-4</v>
      </c>
      <c r="R303" s="192">
        <f>Q303*H303</f>
        <v>0.19117200000000001</v>
      </c>
      <c r="S303" s="192">
        <v>0</v>
      </c>
      <c r="T303" s="193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4" t="s">
        <v>223</v>
      </c>
      <c r="AT303" s="194" t="s">
        <v>148</v>
      </c>
      <c r="AU303" s="194" t="s">
        <v>88</v>
      </c>
      <c r="AY303" s="14" t="s">
        <v>146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4" t="s">
        <v>86</v>
      </c>
      <c r="BK303" s="195">
        <f>ROUND(I303*H303,2)</f>
        <v>0</v>
      </c>
      <c r="BL303" s="14" t="s">
        <v>223</v>
      </c>
      <c r="BM303" s="194" t="s">
        <v>648</v>
      </c>
    </row>
    <row r="304" spans="1:65" s="2" customFormat="1" ht="19.5">
      <c r="A304" s="31"/>
      <c r="B304" s="32"/>
      <c r="C304" s="33"/>
      <c r="D304" s="196" t="s">
        <v>155</v>
      </c>
      <c r="E304" s="33"/>
      <c r="F304" s="197" t="s">
        <v>649</v>
      </c>
      <c r="G304" s="33"/>
      <c r="H304" s="33"/>
      <c r="I304" s="198"/>
      <c r="J304" s="33"/>
      <c r="K304" s="33"/>
      <c r="L304" s="36"/>
      <c r="M304" s="199"/>
      <c r="N304" s="200"/>
      <c r="O304" s="68"/>
      <c r="P304" s="68"/>
      <c r="Q304" s="68"/>
      <c r="R304" s="68"/>
      <c r="S304" s="68"/>
      <c r="T304" s="69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4" t="s">
        <v>155</v>
      </c>
      <c r="AU304" s="14" t="s">
        <v>88</v>
      </c>
    </row>
    <row r="305" spans="1:65" s="2" customFormat="1" ht="16.5" customHeight="1">
      <c r="A305" s="31"/>
      <c r="B305" s="32"/>
      <c r="C305" s="209" t="s">
        <v>208</v>
      </c>
      <c r="D305" s="209" t="s">
        <v>521</v>
      </c>
      <c r="E305" s="210" t="s">
        <v>650</v>
      </c>
      <c r="F305" s="211" t="s">
        <v>651</v>
      </c>
      <c r="G305" s="212" t="s">
        <v>181</v>
      </c>
      <c r="H305" s="213">
        <v>549.62</v>
      </c>
      <c r="I305" s="214"/>
      <c r="J305" s="215">
        <f>ROUND(I305*H305,2)</f>
        <v>0</v>
      </c>
      <c r="K305" s="211" t="s">
        <v>162</v>
      </c>
      <c r="L305" s="216"/>
      <c r="M305" s="217" t="s">
        <v>1</v>
      </c>
      <c r="N305" s="218" t="s">
        <v>43</v>
      </c>
      <c r="O305" s="68"/>
      <c r="P305" s="192">
        <f>O305*H305</f>
        <v>0</v>
      </c>
      <c r="Q305" s="192">
        <v>4.45E-3</v>
      </c>
      <c r="R305" s="192">
        <f>Q305*H305</f>
        <v>2.4458090000000001</v>
      </c>
      <c r="S305" s="192">
        <v>0</v>
      </c>
      <c r="T305" s="193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4" t="s">
        <v>283</v>
      </c>
      <c r="AT305" s="194" t="s">
        <v>521</v>
      </c>
      <c r="AU305" s="194" t="s">
        <v>88</v>
      </c>
      <c r="AY305" s="14" t="s">
        <v>146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4" t="s">
        <v>86</v>
      </c>
      <c r="BK305" s="195">
        <f>ROUND(I305*H305,2)</f>
        <v>0</v>
      </c>
      <c r="BL305" s="14" t="s">
        <v>223</v>
      </c>
      <c r="BM305" s="194" t="s">
        <v>652</v>
      </c>
    </row>
    <row r="306" spans="1:65" s="2" customFormat="1" ht="11.25">
      <c r="A306" s="31"/>
      <c r="B306" s="32"/>
      <c r="C306" s="33"/>
      <c r="D306" s="196" t="s">
        <v>155</v>
      </c>
      <c r="E306" s="33"/>
      <c r="F306" s="197" t="s">
        <v>651</v>
      </c>
      <c r="G306" s="33"/>
      <c r="H306" s="33"/>
      <c r="I306" s="198"/>
      <c r="J306" s="33"/>
      <c r="K306" s="33"/>
      <c r="L306" s="36"/>
      <c r="M306" s="199"/>
      <c r="N306" s="200"/>
      <c r="O306" s="68"/>
      <c r="P306" s="68"/>
      <c r="Q306" s="68"/>
      <c r="R306" s="68"/>
      <c r="S306" s="68"/>
      <c r="T306" s="69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4" t="s">
        <v>155</v>
      </c>
      <c r="AU306" s="14" t="s">
        <v>88</v>
      </c>
    </row>
    <row r="307" spans="1:65" s="2" customFormat="1" ht="24.2" customHeight="1">
      <c r="A307" s="31"/>
      <c r="B307" s="32"/>
      <c r="C307" s="183" t="s">
        <v>214</v>
      </c>
      <c r="D307" s="183" t="s">
        <v>148</v>
      </c>
      <c r="E307" s="184" t="s">
        <v>653</v>
      </c>
      <c r="F307" s="185" t="s">
        <v>654</v>
      </c>
      <c r="G307" s="186" t="s">
        <v>181</v>
      </c>
      <c r="H307" s="187">
        <v>147.07499999999999</v>
      </c>
      <c r="I307" s="188"/>
      <c r="J307" s="189">
        <f>ROUND(I307*H307,2)</f>
        <v>0</v>
      </c>
      <c r="K307" s="185" t="s">
        <v>162</v>
      </c>
      <c r="L307" s="36"/>
      <c r="M307" s="190" t="s">
        <v>1</v>
      </c>
      <c r="N307" s="191" t="s">
        <v>43</v>
      </c>
      <c r="O307" s="68"/>
      <c r="P307" s="192">
        <f>O307*H307</f>
        <v>0</v>
      </c>
      <c r="Q307" s="192">
        <v>4.0000000000000002E-4</v>
      </c>
      <c r="R307" s="192">
        <f>Q307*H307</f>
        <v>5.883E-2</v>
      </c>
      <c r="S307" s="192">
        <v>0</v>
      </c>
      <c r="T307" s="193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4" t="s">
        <v>223</v>
      </c>
      <c r="AT307" s="194" t="s">
        <v>148</v>
      </c>
      <c r="AU307" s="194" t="s">
        <v>88</v>
      </c>
      <c r="AY307" s="14" t="s">
        <v>146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4" t="s">
        <v>86</v>
      </c>
      <c r="BK307" s="195">
        <f>ROUND(I307*H307,2)</f>
        <v>0</v>
      </c>
      <c r="BL307" s="14" t="s">
        <v>223</v>
      </c>
      <c r="BM307" s="194" t="s">
        <v>655</v>
      </c>
    </row>
    <row r="308" spans="1:65" s="2" customFormat="1" ht="19.5">
      <c r="A308" s="31"/>
      <c r="B308" s="32"/>
      <c r="C308" s="33"/>
      <c r="D308" s="196" t="s">
        <v>155</v>
      </c>
      <c r="E308" s="33"/>
      <c r="F308" s="197" t="s">
        <v>656</v>
      </c>
      <c r="G308" s="33"/>
      <c r="H308" s="33"/>
      <c r="I308" s="198"/>
      <c r="J308" s="33"/>
      <c r="K308" s="33"/>
      <c r="L308" s="36"/>
      <c r="M308" s="199"/>
      <c r="N308" s="200"/>
      <c r="O308" s="68"/>
      <c r="P308" s="68"/>
      <c r="Q308" s="68"/>
      <c r="R308" s="68"/>
      <c r="S308" s="68"/>
      <c r="T308" s="69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4" t="s">
        <v>155</v>
      </c>
      <c r="AU308" s="14" t="s">
        <v>88</v>
      </c>
    </row>
    <row r="309" spans="1:65" s="2" customFormat="1" ht="16.5" customHeight="1">
      <c r="A309" s="31"/>
      <c r="B309" s="32"/>
      <c r="C309" s="209" t="s">
        <v>8</v>
      </c>
      <c r="D309" s="209" t="s">
        <v>521</v>
      </c>
      <c r="E309" s="210" t="s">
        <v>650</v>
      </c>
      <c r="F309" s="211" t="s">
        <v>651</v>
      </c>
      <c r="G309" s="212" t="s">
        <v>181</v>
      </c>
      <c r="H309" s="213">
        <v>169.136</v>
      </c>
      <c r="I309" s="214"/>
      <c r="J309" s="215">
        <f>ROUND(I309*H309,2)</f>
        <v>0</v>
      </c>
      <c r="K309" s="211" t="s">
        <v>162</v>
      </c>
      <c r="L309" s="216"/>
      <c r="M309" s="217" t="s">
        <v>1</v>
      </c>
      <c r="N309" s="218" t="s">
        <v>43</v>
      </c>
      <c r="O309" s="68"/>
      <c r="P309" s="192">
        <f>O309*H309</f>
        <v>0</v>
      </c>
      <c r="Q309" s="192">
        <v>4.45E-3</v>
      </c>
      <c r="R309" s="192">
        <f>Q309*H309</f>
        <v>0.75265519999999997</v>
      </c>
      <c r="S309" s="192">
        <v>0</v>
      </c>
      <c r="T309" s="193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4" t="s">
        <v>283</v>
      </c>
      <c r="AT309" s="194" t="s">
        <v>521</v>
      </c>
      <c r="AU309" s="194" t="s">
        <v>88</v>
      </c>
      <c r="AY309" s="14" t="s">
        <v>146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4" t="s">
        <v>86</v>
      </c>
      <c r="BK309" s="195">
        <f>ROUND(I309*H309,2)</f>
        <v>0</v>
      </c>
      <c r="BL309" s="14" t="s">
        <v>223</v>
      </c>
      <c r="BM309" s="194" t="s">
        <v>657</v>
      </c>
    </row>
    <row r="310" spans="1:65" s="2" customFormat="1" ht="11.25">
      <c r="A310" s="31"/>
      <c r="B310" s="32"/>
      <c r="C310" s="33"/>
      <c r="D310" s="196" t="s">
        <v>155</v>
      </c>
      <c r="E310" s="33"/>
      <c r="F310" s="197" t="s">
        <v>651</v>
      </c>
      <c r="G310" s="33"/>
      <c r="H310" s="33"/>
      <c r="I310" s="198"/>
      <c r="J310" s="33"/>
      <c r="K310" s="33"/>
      <c r="L310" s="36"/>
      <c r="M310" s="199"/>
      <c r="N310" s="200"/>
      <c r="O310" s="68"/>
      <c r="P310" s="68"/>
      <c r="Q310" s="68"/>
      <c r="R310" s="68"/>
      <c r="S310" s="68"/>
      <c r="T310" s="69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4" t="s">
        <v>155</v>
      </c>
      <c r="AU310" s="14" t="s">
        <v>88</v>
      </c>
    </row>
    <row r="311" spans="1:65" s="2" customFormat="1" ht="24.2" customHeight="1">
      <c r="A311" s="31"/>
      <c r="B311" s="32"/>
      <c r="C311" s="183" t="s">
        <v>658</v>
      </c>
      <c r="D311" s="201" t="s">
        <v>148</v>
      </c>
      <c r="E311" s="184" t="s">
        <v>659</v>
      </c>
      <c r="F311" s="185" t="s">
        <v>660</v>
      </c>
      <c r="G311" s="186" t="s">
        <v>181</v>
      </c>
      <c r="H311" s="187">
        <v>38.369999999999997</v>
      </c>
      <c r="I311" s="188"/>
      <c r="J311" s="189">
        <f>ROUND(I311*H311,2)</f>
        <v>0</v>
      </c>
      <c r="K311" s="185" t="s">
        <v>162</v>
      </c>
      <c r="L311" s="36"/>
      <c r="M311" s="190" t="s">
        <v>1</v>
      </c>
      <c r="N311" s="191" t="s">
        <v>43</v>
      </c>
      <c r="O311" s="68"/>
      <c r="P311" s="192">
        <f>O311*H311</f>
        <v>0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4" t="s">
        <v>223</v>
      </c>
      <c r="AT311" s="194" t="s">
        <v>148</v>
      </c>
      <c r="AU311" s="194" t="s">
        <v>88</v>
      </c>
      <c r="AY311" s="14" t="s">
        <v>146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4" t="s">
        <v>86</v>
      </c>
      <c r="BK311" s="195">
        <f>ROUND(I311*H311,2)</f>
        <v>0</v>
      </c>
      <c r="BL311" s="14" t="s">
        <v>223</v>
      </c>
      <c r="BM311" s="194" t="s">
        <v>661</v>
      </c>
    </row>
    <row r="312" spans="1:65" s="2" customFormat="1" ht="19.5">
      <c r="A312" s="31"/>
      <c r="B312" s="32"/>
      <c r="C312" s="33"/>
      <c r="D312" s="196" t="s">
        <v>155</v>
      </c>
      <c r="E312" s="33"/>
      <c r="F312" s="197" t="s">
        <v>662</v>
      </c>
      <c r="G312" s="33"/>
      <c r="H312" s="33"/>
      <c r="I312" s="198"/>
      <c r="J312" s="33"/>
      <c r="K312" s="33"/>
      <c r="L312" s="36"/>
      <c r="M312" s="199"/>
      <c r="N312" s="200"/>
      <c r="O312" s="68"/>
      <c r="P312" s="68"/>
      <c r="Q312" s="68"/>
      <c r="R312" s="68"/>
      <c r="S312" s="68"/>
      <c r="T312" s="69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4" t="s">
        <v>155</v>
      </c>
      <c r="AU312" s="14" t="s">
        <v>88</v>
      </c>
    </row>
    <row r="313" spans="1:65" s="2" customFormat="1" ht="39">
      <c r="A313" s="31"/>
      <c r="B313" s="32"/>
      <c r="C313" s="33"/>
      <c r="D313" s="196" t="s">
        <v>184</v>
      </c>
      <c r="E313" s="33"/>
      <c r="F313" s="202" t="s">
        <v>663</v>
      </c>
      <c r="G313" s="33"/>
      <c r="H313" s="33"/>
      <c r="I313" s="198"/>
      <c r="J313" s="33"/>
      <c r="K313" s="33"/>
      <c r="L313" s="36"/>
      <c r="M313" s="199"/>
      <c r="N313" s="200"/>
      <c r="O313" s="68"/>
      <c r="P313" s="68"/>
      <c r="Q313" s="68"/>
      <c r="R313" s="68"/>
      <c r="S313" s="68"/>
      <c r="T313" s="69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184</v>
      </c>
      <c r="AU313" s="14" t="s">
        <v>88</v>
      </c>
    </row>
    <row r="314" spans="1:65" s="2" customFormat="1" ht="16.5" customHeight="1">
      <c r="A314" s="31"/>
      <c r="B314" s="32"/>
      <c r="C314" s="209" t="s">
        <v>664</v>
      </c>
      <c r="D314" s="209" t="s">
        <v>521</v>
      </c>
      <c r="E314" s="210" t="s">
        <v>665</v>
      </c>
      <c r="F314" s="211" t="s">
        <v>666</v>
      </c>
      <c r="G314" s="212" t="s">
        <v>181</v>
      </c>
      <c r="H314" s="213">
        <v>38.369999999999997</v>
      </c>
      <c r="I314" s="214"/>
      <c r="J314" s="215">
        <f>ROUND(I314*H314,2)</f>
        <v>0</v>
      </c>
      <c r="K314" s="211" t="s">
        <v>162</v>
      </c>
      <c r="L314" s="216"/>
      <c r="M314" s="217" t="s">
        <v>1</v>
      </c>
      <c r="N314" s="218" t="s">
        <v>43</v>
      </c>
      <c r="O314" s="68"/>
      <c r="P314" s="192">
        <f>O314*H314</f>
        <v>0</v>
      </c>
      <c r="Q314" s="192">
        <v>1E-3</v>
      </c>
      <c r="R314" s="192">
        <f>Q314*H314</f>
        <v>3.8370000000000001E-2</v>
      </c>
      <c r="S314" s="192">
        <v>0</v>
      </c>
      <c r="T314" s="193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4" t="s">
        <v>283</v>
      </c>
      <c r="AT314" s="194" t="s">
        <v>521</v>
      </c>
      <c r="AU314" s="194" t="s">
        <v>88</v>
      </c>
      <c r="AY314" s="14" t="s">
        <v>146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4" t="s">
        <v>86</v>
      </c>
      <c r="BK314" s="195">
        <f>ROUND(I314*H314,2)</f>
        <v>0</v>
      </c>
      <c r="BL314" s="14" t="s">
        <v>223</v>
      </c>
      <c r="BM314" s="194" t="s">
        <v>667</v>
      </c>
    </row>
    <row r="315" spans="1:65" s="2" customFormat="1" ht="39">
      <c r="A315" s="31"/>
      <c r="B315" s="32"/>
      <c r="C315" s="33"/>
      <c r="D315" s="196" t="s">
        <v>184</v>
      </c>
      <c r="E315" s="33"/>
      <c r="F315" s="202" t="s">
        <v>668</v>
      </c>
      <c r="G315" s="33"/>
      <c r="H315" s="33"/>
      <c r="I315" s="198"/>
      <c r="J315" s="33"/>
      <c r="K315" s="33"/>
      <c r="L315" s="36"/>
      <c r="M315" s="199"/>
      <c r="N315" s="200"/>
      <c r="O315" s="68"/>
      <c r="P315" s="68"/>
      <c r="Q315" s="68"/>
      <c r="R315" s="68"/>
      <c r="S315" s="68"/>
      <c r="T315" s="6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184</v>
      </c>
      <c r="AU315" s="14" t="s">
        <v>88</v>
      </c>
    </row>
    <row r="316" spans="1:65" s="2" customFormat="1" ht="24.2" customHeight="1">
      <c r="A316" s="31"/>
      <c r="B316" s="32"/>
      <c r="C316" s="183" t="s">
        <v>669</v>
      </c>
      <c r="D316" s="183" t="s">
        <v>148</v>
      </c>
      <c r="E316" s="184" t="s">
        <v>670</v>
      </c>
      <c r="F316" s="185" t="s">
        <v>671</v>
      </c>
      <c r="G316" s="186" t="s">
        <v>181</v>
      </c>
      <c r="H316" s="187">
        <v>147.07499999999999</v>
      </c>
      <c r="I316" s="188"/>
      <c r="J316" s="189">
        <f>ROUND(I316*H316,2)</f>
        <v>0</v>
      </c>
      <c r="K316" s="185" t="s">
        <v>162</v>
      </c>
      <c r="L316" s="36"/>
      <c r="M316" s="190" t="s">
        <v>1</v>
      </c>
      <c r="N316" s="191" t="s">
        <v>43</v>
      </c>
      <c r="O316" s="68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4" t="s">
        <v>223</v>
      </c>
      <c r="AT316" s="194" t="s">
        <v>148</v>
      </c>
      <c r="AU316" s="194" t="s">
        <v>88</v>
      </c>
      <c r="AY316" s="14" t="s">
        <v>146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4" t="s">
        <v>86</v>
      </c>
      <c r="BK316" s="195">
        <f>ROUND(I316*H316,2)</f>
        <v>0</v>
      </c>
      <c r="BL316" s="14" t="s">
        <v>223</v>
      </c>
      <c r="BM316" s="194" t="s">
        <v>672</v>
      </c>
    </row>
    <row r="317" spans="1:65" s="2" customFormat="1" ht="19.5">
      <c r="A317" s="31"/>
      <c r="B317" s="32"/>
      <c r="C317" s="33"/>
      <c r="D317" s="196" t="s">
        <v>155</v>
      </c>
      <c r="E317" s="33"/>
      <c r="F317" s="197" t="s">
        <v>673</v>
      </c>
      <c r="G317" s="33"/>
      <c r="H317" s="33"/>
      <c r="I317" s="198"/>
      <c r="J317" s="33"/>
      <c r="K317" s="33"/>
      <c r="L317" s="36"/>
      <c r="M317" s="199"/>
      <c r="N317" s="200"/>
      <c r="O317" s="68"/>
      <c r="P317" s="68"/>
      <c r="Q317" s="68"/>
      <c r="R317" s="68"/>
      <c r="S317" s="68"/>
      <c r="T317" s="69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155</v>
      </c>
      <c r="AU317" s="14" t="s">
        <v>88</v>
      </c>
    </row>
    <row r="318" spans="1:65" s="2" customFormat="1" ht="24.2" customHeight="1">
      <c r="A318" s="31"/>
      <c r="B318" s="32"/>
      <c r="C318" s="209" t="s">
        <v>674</v>
      </c>
      <c r="D318" s="209" t="s">
        <v>521</v>
      </c>
      <c r="E318" s="210" t="s">
        <v>675</v>
      </c>
      <c r="F318" s="211" t="s">
        <v>676</v>
      </c>
      <c r="G318" s="212" t="s">
        <v>181</v>
      </c>
      <c r="H318" s="213">
        <v>154.429</v>
      </c>
      <c r="I318" s="214"/>
      <c r="J318" s="215">
        <f>ROUND(I318*H318,2)</f>
        <v>0</v>
      </c>
      <c r="K318" s="211" t="s">
        <v>162</v>
      </c>
      <c r="L318" s="216"/>
      <c r="M318" s="217" t="s">
        <v>1</v>
      </c>
      <c r="N318" s="218" t="s">
        <v>43</v>
      </c>
      <c r="O318" s="68"/>
      <c r="P318" s="192">
        <f>O318*H318</f>
        <v>0</v>
      </c>
      <c r="Q318" s="192">
        <v>2.0000000000000001E-4</v>
      </c>
      <c r="R318" s="192">
        <f>Q318*H318</f>
        <v>3.0885800000000001E-2</v>
      </c>
      <c r="S318" s="192">
        <v>0</v>
      </c>
      <c r="T318" s="193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4" t="s">
        <v>283</v>
      </c>
      <c r="AT318" s="194" t="s">
        <v>521</v>
      </c>
      <c r="AU318" s="194" t="s">
        <v>88</v>
      </c>
      <c r="AY318" s="14" t="s">
        <v>146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4" t="s">
        <v>86</v>
      </c>
      <c r="BK318" s="195">
        <f>ROUND(I318*H318,2)</f>
        <v>0</v>
      </c>
      <c r="BL318" s="14" t="s">
        <v>223</v>
      </c>
      <c r="BM318" s="194" t="s">
        <v>677</v>
      </c>
    </row>
    <row r="319" spans="1:65" s="2" customFormat="1" ht="19.5">
      <c r="A319" s="31"/>
      <c r="B319" s="32"/>
      <c r="C319" s="33"/>
      <c r="D319" s="196" t="s">
        <v>155</v>
      </c>
      <c r="E319" s="33"/>
      <c r="F319" s="197" t="s">
        <v>676</v>
      </c>
      <c r="G319" s="33"/>
      <c r="H319" s="33"/>
      <c r="I319" s="198"/>
      <c r="J319" s="33"/>
      <c r="K319" s="33"/>
      <c r="L319" s="36"/>
      <c r="M319" s="199"/>
      <c r="N319" s="200"/>
      <c r="O319" s="68"/>
      <c r="P319" s="68"/>
      <c r="Q319" s="68"/>
      <c r="R319" s="68"/>
      <c r="S319" s="68"/>
      <c r="T319" s="69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4" t="s">
        <v>155</v>
      </c>
      <c r="AU319" s="14" t="s">
        <v>88</v>
      </c>
    </row>
    <row r="320" spans="1:65" s="2" customFormat="1" ht="24.2" customHeight="1">
      <c r="A320" s="31"/>
      <c r="B320" s="32"/>
      <c r="C320" s="183" t="s">
        <v>678</v>
      </c>
      <c r="D320" s="183" t="s">
        <v>148</v>
      </c>
      <c r="E320" s="184" t="s">
        <v>679</v>
      </c>
      <c r="F320" s="185" t="s">
        <v>680</v>
      </c>
      <c r="G320" s="186" t="s">
        <v>243</v>
      </c>
      <c r="H320" s="187">
        <v>85</v>
      </c>
      <c r="I320" s="188"/>
      <c r="J320" s="189">
        <f>ROUND(I320*H320,2)</f>
        <v>0</v>
      </c>
      <c r="K320" s="185" t="s">
        <v>162</v>
      </c>
      <c r="L320" s="36"/>
      <c r="M320" s="190" t="s">
        <v>1</v>
      </c>
      <c r="N320" s="191" t="s">
        <v>43</v>
      </c>
      <c r="O320" s="68"/>
      <c r="P320" s="192">
        <f>O320*H320</f>
        <v>0</v>
      </c>
      <c r="Q320" s="192">
        <v>2.0000000000000001E-4</v>
      </c>
      <c r="R320" s="192">
        <f>Q320*H320</f>
        <v>1.7000000000000001E-2</v>
      </c>
      <c r="S320" s="192">
        <v>0</v>
      </c>
      <c r="T320" s="193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4" t="s">
        <v>223</v>
      </c>
      <c r="AT320" s="194" t="s">
        <v>148</v>
      </c>
      <c r="AU320" s="194" t="s">
        <v>88</v>
      </c>
      <c r="AY320" s="14" t="s">
        <v>146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4" t="s">
        <v>86</v>
      </c>
      <c r="BK320" s="195">
        <f>ROUND(I320*H320,2)</f>
        <v>0</v>
      </c>
      <c r="BL320" s="14" t="s">
        <v>223</v>
      </c>
      <c r="BM320" s="194" t="s">
        <v>681</v>
      </c>
    </row>
    <row r="321" spans="1:65" s="2" customFormat="1" ht="19.5">
      <c r="A321" s="31"/>
      <c r="B321" s="32"/>
      <c r="C321" s="33"/>
      <c r="D321" s="196" t="s">
        <v>155</v>
      </c>
      <c r="E321" s="33"/>
      <c r="F321" s="197" t="s">
        <v>682</v>
      </c>
      <c r="G321" s="33"/>
      <c r="H321" s="33"/>
      <c r="I321" s="198"/>
      <c r="J321" s="33"/>
      <c r="K321" s="33"/>
      <c r="L321" s="36"/>
      <c r="M321" s="199"/>
      <c r="N321" s="200"/>
      <c r="O321" s="68"/>
      <c r="P321" s="68"/>
      <c r="Q321" s="68"/>
      <c r="R321" s="68"/>
      <c r="S321" s="68"/>
      <c r="T321" s="69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4" t="s">
        <v>155</v>
      </c>
      <c r="AU321" s="14" t="s">
        <v>88</v>
      </c>
    </row>
    <row r="322" spans="1:65" s="2" customFormat="1" ht="24.2" customHeight="1">
      <c r="A322" s="31"/>
      <c r="B322" s="32"/>
      <c r="C322" s="183" t="s">
        <v>683</v>
      </c>
      <c r="D322" s="183" t="s">
        <v>148</v>
      </c>
      <c r="E322" s="184" t="s">
        <v>684</v>
      </c>
      <c r="F322" s="185" t="s">
        <v>685</v>
      </c>
      <c r="G322" s="186" t="s">
        <v>211</v>
      </c>
      <c r="H322" s="187">
        <v>3.7290000000000001</v>
      </c>
      <c r="I322" s="188"/>
      <c r="J322" s="189">
        <f>ROUND(I322*H322,2)</f>
        <v>0</v>
      </c>
      <c r="K322" s="185" t="s">
        <v>162</v>
      </c>
      <c r="L322" s="36"/>
      <c r="M322" s="190" t="s">
        <v>1</v>
      </c>
      <c r="N322" s="191" t="s">
        <v>43</v>
      </c>
      <c r="O322" s="68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4" t="s">
        <v>223</v>
      </c>
      <c r="AT322" s="194" t="s">
        <v>148</v>
      </c>
      <c r="AU322" s="194" t="s">
        <v>88</v>
      </c>
      <c r="AY322" s="14" t="s">
        <v>146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4" t="s">
        <v>86</v>
      </c>
      <c r="BK322" s="195">
        <f>ROUND(I322*H322,2)</f>
        <v>0</v>
      </c>
      <c r="BL322" s="14" t="s">
        <v>223</v>
      </c>
      <c r="BM322" s="194" t="s">
        <v>686</v>
      </c>
    </row>
    <row r="323" spans="1:65" s="2" customFormat="1" ht="29.25">
      <c r="A323" s="31"/>
      <c r="B323" s="32"/>
      <c r="C323" s="33"/>
      <c r="D323" s="196" t="s">
        <v>155</v>
      </c>
      <c r="E323" s="33"/>
      <c r="F323" s="197" t="s">
        <v>687</v>
      </c>
      <c r="G323" s="33"/>
      <c r="H323" s="33"/>
      <c r="I323" s="198"/>
      <c r="J323" s="33"/>
      <c r="K323" s="33"/>
      <c r="L323" s="36"/>
      <c r="M323" s="199"/>
      <c r="N323" s="200"/>
      <c r="O323" s="68"/>
      <c r="P323" s="68"/>
      <c r="Q323" s="68"/>
      <c r="R323" s="68"/>
      <c r="S323" s="68"/>
      <c r="T323" s="69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4" t="s">
        <v>155</v>
      </c>
      <c r="AU323" s="14" t="s">
        <v>88</v>
      </c>
    </row>
    <row r="324" spans="1:65" s="12" customFormat="1" ht="22.9" customHeight="1">
      <c r="B324" s="167"/>
      <c r="C324" s="168"/>
      <c r="D324" s="169" t="s">
        <v>77</v>
      </c>
      <c r="E324" s="181" t="s">
        <v>688</v>
      </c>
      <c r="F324" s="181" t="s">
        <v>689</v>
      </c>
      <c r="G324" s="168"/>
      <c r="H324" s="168"/>
      <c r="I324" s="171"/>
      <c r="J324" s="182">
        <f>BK324</f>
        <v>0</v>
      </c>
      <c r="K324" s="168"/>
      <c r="L324" s="173"/>
      <c r="M324" s="174"/>
      <c r="N324" s="175"/>
      <c r="O324" s="175"/>
      <c r="P324" s="176">
        <f>SUM(P325:P334)</f>
        <v>0</v>
      </c>
      <c r="Q324" s="175"/>
      <c r="R324" s="176">
        <f>SUM(R325:R334)</f>
        <v>1.422307</v>
      </c>
      <c r="S324" s="175"/>
      <c r="T324" s="177">
        <f>SUM(T325:T334)</f>
        <v>0</v>
      </c>
      <c r="AR324" s="178" t="s">
        <v>88</v>
      </c>
      <c r="AT324" s="179" t="s">
        <v>77</v>
      </c>
      <c r="AU324" s="179" t="s">
        <v>86</v>
      </c>
      <c r="AY324" s="178" t="s">
        <v>146</v>
      </c>
      <c r="BK324" s="180">
        <f>SUM(BK325:BK334)</f>
        <v>0</v>
      </c>
    </row>
    <row r="325" spans="1:65" s="2" customFormat="1" ht="37.9" customHeight="1">
      <c r="A325" s="31"/>
      <c r="B325" s="32"/>
      <c r="C325" s="183" t="s">
        <v>690</v>
      </c>
      <c r="D325" s="183" t="s">
        <v>148</v>
      </c>
      <c r="E325" s="184" t="s">
        <v>691</v>
      </c>
      <c r="F325" s="185" t="s">
        <v>692</v>
      </c>
      <c r="G325" s="186" t="s">
        <v>243</v>
      </c>
      <c r="H325" s="187">
        <v>38.25</v>
      </c>
      <c r="I325" s="188"/>
      <c r="J325" s="189">
        <f>ROUND(I325*H325,2)</f>
        <v>0</v>
      </c>
      <c r="K325" s="185" t="s">
        <v>162</v>
      </c>
      <c r="L325" s="36"/>
      <c r="M325" s="190" t="s">
        <v>1</v>
      </c>
      <c r="N325" s="191" t="s">
        <v>43</v>
      </c>
      <c r="O325" s="68"/>
      <c r="P325" s="192">
        <f>O325*H325</f>
        <v>0</v>
      </c>
      <c r="Q325" s="192">
        <v>1.1999999999999999E-3</v>
      </c>
      <c r="R325" s="192">
        <f>Q325*H325</f>
        <v>4.5899999999999996E-2</v>
      </c>
      <c r="S325" s="192">
        <v>0</v>
      </c>
      <c r="T325" s="193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4" t="s">
        <v>223</v>
      </c>
      <c r="AT325" s="194" t="s">
        <v>148</v>
      </c>
      <c r="AU325" s="194" t="s">
        <v>88</v>
      </c>
      <c r="AY325" s="14" t="s">
        <v>146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4" t="s">
        <v>86</v>
      </c>
      <c r="BK325" s="195">
        <f>ROUND(I325*H325,2)</f>
        <v>0</v>
      </c>
      <c r="BL325" s="14" t="s">
        <v>223</v>
      </c>
      <c r="BM325" s="194" t="s">
        <v>693</v>
      </c>
    </row>
    <row r="326" spans="1:65" s="2" customFormat="1" ht="19.5">
      <c r="A326" s="31"/>
      <c r="B326" s="32"/>
      <c r="C326" s="33"/>
      <c r="D326" s="196" t="s">
        <v>155</v>
      </c>
      <c r="E326" s="33"/>
      <c r="F326" s="197" t="s">
        <v>694</v>
      </c>
      <c r="G326" s="33"/>
      <c r="H326" s="33"/>
      <c r="I326" s="198"/>
      <c r="J326" s="33"/>
      <c r="K326" s="33"/>
      <c r="L326" s="36"/>
      <c r="M326" s="199"/>
      <c r="N326" s="200"/>
      <c r="O326" s="68"/>
      <c r="P326" s="68"/>
      <c r="Q326" s="68"/>
      <c r="R326" s="68"/>
      <c r="S326" s="68"/>
      <c r="T326" s="6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155</v>
      </c>
      <c r="AU326" s="14" t="s">
        <v>88</v>
      </c>
    </row>
    <row r="327" spans="1:65" s="2" customFormat="1" ht="33" customHeight="1">
      <c r="A327" s="31"/>
      <c r="B327" s="32"/>
      <c r="C327" s="183" t="s">
        <v>695</v>
      </c>
      <c r="D327" s="183" t="s">
        <v>148</v>
      </c>
      <c r="E327" s="184" t="s">
        <v>696</v>
      </c>
      <c r="F327" s="185" t="s">
        <v>697</v>
      </c>
      <c r="G327" s="186" t="s">
        <v>243</v>
      </c>
      <c r="H327" s="187">
        <v>64.45</v>
      </c>
      <c r="I327" s="188"/>
      <c r="J327" s="189">
        <f>ROUND(I327*H327,2)</f>
        <v>0</v>
      </c>
      <c r="K327" s="185" t="s">
        <v>162</v>
      </c>
      <c r="L327" s="36"/>
      <c r="M327" s="190" t="s">
        <v>1</v>
      </c>
      <c r="N327" s="191" t="s">
        <v>43</v>
      </c>
      <c r="O327" s="68"/>
      <c r="P327" s="192">
        <f>O327*H327</f>
        <v>0</v>
      </c>
      <c r="Q327" s="192">
        <v>1.5E-3</v>
      </c>
      <c r="R327" s="192">
        <f>Q327*H327</f>
        <v>9.6675000000000011E-2</v>
      </c>
      <c r="S327" s="192">
        <v>0</v>
      </c>
      <c r="T327" s="193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4" t="s">
        <v>223</v>
      </c>
      <c r="AT327" s="194" t="s">
        <v>148</v>
      </c>
      <c r="AU327" s="194" t="s">
        <v>88</v>
      </c>
      <c r="AY327" s="14" t="s">
        <v>146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4" t="s">
        <v>86</v>
      </c>
      <c r="BK327" s="195">
        <f>ROUND(I327*H327,2)</f>
        <v>0</v>
      </c>
      <c r="BL327" s="14" t="s">
        <v>223</v>
      </c>
      <c r="BM327" s="194" t="s">
        <v>698</v>
      </c>
    </row>
    <row r="328" spans="1:65" s="2" customFormat="1" ht="19.5">
      <c r="A328" s="31"/>
      <c r="B328" s="32"/>
      <c r="C328" s="33"/>
      <c r="D328" s="196" t="s">
        <v>155</v>
      </c>
      <c r="E328" s="33"/>
      <c r="F328" s="197" t="s">
        <v>699</v>
      </c>
      <c r="G328" s="33"/>
      <c r="H328" s="33"/>
      <c r="I328" s="198"/>
      <c r="J328" s="33"/>
      <c r="K328" s="33"/>
      <c r="L328" s="36"/>
      <c r="M328" s="199"/>
      <c r="N328" s="200"/>
      <c r="O328" s="68"/>
      <c r="P328" s="68"/>
      <c r="Q328" s="68"/>
      <c r="R328" s="68"/>
      <c r="S328" s="68"/>
      <c r="T328" s="69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4" t="s">
        <v>155</v>
      </c>
      <c r="AU328" s="14" t="s">
        <v>88</v>
      </c>
    </row>
    <row r="329" spans="1:65" s="2" customFormat="1" ht="24.2" customHeight="1">
      <c r="A329" s="31"/>
      <c r="B329" s="32"/>
      <c r="C329" s="183" t="s">
        <v>700</v>
      </c>
      <c r="D329" s="183" t="s">
        <v>148</v>
      </c>
      <c r="E329" s="184" t="s">
        <v>701</v>
      </c>
      <c r="F329" s="185" t="s">
        <v>702</v>
      </c>
      <c r="G329" s="186" t="s">
        <v>181</v>
      </c>
      <c r="H329" s="187">
        <v>552.79999999999995</v>
      </c>
      <c r="I329" s="188"/>
      <c r="J329" s="189">
        <f>ROUND(I329*H329,2)</f>
        <v>0</v>
      </c>
      <c r="K329" s="185" t="s">
        <v>162</v>
      </c>
      <c r="L329" s="36"/>
      <c r="M329" s="190" t="s">
        <v>1</v>
      </c>
      <c r="N329" s="191" t="s">
        <v>43</v>
      </c>
      <c r="O329" s="68"/>
      <c r="P329" s="192">
        <f>O329*H329</f>
        <v>0</v>
      </c>
      <c r="Q329" s="192">
        <v>1.2999999999999999E-4</v>
      </c>
      <c r="R329" s="192">
        <f>Q329*H329</f>
        <v>7.1863999999999983E-2</v>
      </c>
      <c r="S329" s="192">
        <v>0</v>
      </c>
      <c r="T329" s="193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4" t="s">
        <v>223</v>
      </c>
      <c r="AT329" s="194" t="s">
        <v>148</v>
      </c>
      <c r="AU329" s="194" t="s">
        <v>88</v>
      </c>
      <c r="AY329" s="14" t="s">
        <v>146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4" t="s">
        <v>86</v>
      </c>
      <c r="BK329" s="195">
        <f>ROUND(I329*H329,2)</f>
        <v>0</v>
      </c>
      <c r="BL329" s="14" t="s">
        <v>223</v>
      </c>
      <c r="BM329" s="194" t="s">
        <v>703</v>
      </c>
    </row>
    <row r="330" spans="1:65" s="2" customFormat="1" ht="29.25">
      <c r="A330" s="31"/>
      <c r="B330" s="32"/>
      <c r="C330" s="33"/>
      <c r="D330" s="196" t="s">
        <v>155</v>
      </c>
      <c r="E330" s="33"/>
      <c r="F330" s="197" t="s">
        <v>704</v>
      </c>
      <c r="G330" s="33"/>
      <c r="H330" s="33"/>
      <c r="I330" s="198"/>
      <c r="J330" s="33"/>
      <c r="K330" s="33"/>
      <c r="L330" s="36"/>
      <c r="M330" s="199"/>
      <c r="N330" s="200"/>
      <c r="O330" s="68"/>
      <c r="P330" s="68"/>
      <c r="Q330" s="68"/>
      <c r="R330" s="68"/>
      <c r="S330" s="68"/>
      <c r="T330" s="6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155</v>
      </c>
      <c r="AU330" s="14" t="s">
        <v>88</v>
      </c>
    </row>
    <row r="331" spans="1:65" s="2" customFormat="1" ht="24.2" customHeight="1">
      <c r="A331" s="31"/>
      <c r="B331" s="32"/>
      <c r="C331" s="209" t="s">
        <v>705</v>
      </c>
      <c r="D331" s="209" t="s">
        <v>521</v>
      </c>
      <c r="E331" s="210" t="s">
        <v>706</v>
      </c>
      <c r="F331" s="211" t="s">
        <v>707</v>
      </c>
      <c r="G331" s="212" t="s">
        <v>181</v>
      </c>
      <c r="H331" s="213">
        <v>635.72</v>
      </c>
      <c r="I331" s="214"/>
      <c r="J331" s="215">
        <f>ROUND(I331*H331,2)</f>
        <v>0</v>
      </c>
      <c r="K331" s="211" t="s">
        <v>162</v>
      </c>
      <c r="L331" s="216"/>
      <c r="M331" s="217" t="s">
        <v>1</v>
      </c>
      <c r="N331" s="218" t="s">
        <v>43</v>
      </c>
      <c r="O331" s="68"/>
      <c r="P331" s="192">
        <f>O331*H331</f>
        <v>0</v>
      </c>
      <c r="Q331" s="192">
        <v>1.9E-3</v>
      </c>
      <c r="R331" s="192">
        <f>Q331*H331</f>
        <v>1.2078679999999999</v>
      </c>
      <c r="S331" s="192">
        <v>0</v>
      </c>
      <c r="T331" s="193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4" t="s">
        <v>283</v>
      </c>
      <c r="AT331" s="194" t="s">
        <v>521</v>
      </c>
      <c r="AU331" s="194" t="s">
        <v>88</v>
      </c>
      <c r="AY331" s="14" t="s">
        <v>146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4" t="s">
        <v>86</v>
      </c>
      <c r="BK331" s="195">
        <f>ROUND(I331*H331,2)</f>
        <v>0</v>
      </c>
      <c r="BL331" s="14" t="s">
        <v>223</v>
      </c>
      <c r="BM331" s="194" t="s">
        <v>708</v>
      </c>
    </row>
    <row r="332" spans="1:65" s="2" customFormat="1" ht="11.25">
      <c r="A332" s="31"/>
      <c r="B332" s="32"/>
      <c r="C332" s="33"/>
      <c r="D332" s="196" t="s">
        <v>155</v>
      </c>
      <c r="E332" s="33"/>
      <c r="F332" s="197" t="s">
        <v>707</v>
      </c>
      <c r="G332" s="33"/>
      <c r="H332" s="33"/>
      <c r="I332" s="198"/>
      <c r="J332" s="33"/>
      <c r="K332" s="33"/>
      <c r="L332" s="36"/>
      <c r="M332" s="199"/>
      <c r="N332" s="200"/>
      <c r="O332" s="68"/>
      <c r="P332" s="68"/>
      <c r="Q332" s="68"/>
      <c r="R332" s="68"/>
      <c r="S332" s="68"/>
      <c r="T332" s="6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4" t="s">
        <v>155</v>
      </c>
      <c r="AU332" s="14" t="s">
        <v>88</v>
      </c>
    </row>
    <row r="333" spans="1:65" s="2" customFormat="1" ht="24.2" customHeight="1">
      <c r="A333" s="31"/>
      <c r="B333" s="32"/>
      <c r="C333" s="183" t="s">
        <v>709</v>
      </c>
      <c r="D333" s="183" t="s">
        <v>148</v>
      </c>
      <c r="E333" s="184" t="s">
        <v>710</v>
      </c>
      <c r="F333" s="185" t="s">
        <v>711</v>
      </c>
      <c r="G333" s="186" t="s">
        <v>211</v>
      </c>
      <c r="H333" s="187">
        <v>1.4219999999999999</v>
      </c>
      <c r="I333" s="188"/>
      <c r="J333" s="189">
        <f>ROUND(I333*H333,2)</f>
        <v>0</v>
      </c>
      <c r="K333" s="185" t="s">
        <v>162</v>
      </c>
      <c r="L333" s="36"/>
      <c r="M333" s="190" t="s">
        <v>1</v>
      </c>
      <c r="N333" s="191" t="s">
        <v>43</v>
      </c>
      <c r="O333" s="68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94" t="s">
        <v>223</v>
      </c>
      <c r="AT333" s="194" t="s">
        <v>148</v>
      </c>
      <c r="AU333" s="194" t="s">
        <v>88</v>
      </c>
      <c r="AY333" s="14" t="s">
        <v>146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4" t="s">
        <v>86</v>
      </c>
      <c r="BK333" s="195">
        <f>ROUND(I333*H333,2)</f>
        <v>0</v>
      </c>
      <c r="BL333" s="14" t="s">
        <v>223</v>
      </c>
      <c r="BM333" s="194" t="s">
        <v>712</v>
      </c>
    </row>
    <row r="334" spans="1:65" s="2" customFormat="1" ht="29.25">
      <c r="A334" s="31"/>
      <c r="B334" s="32"/>
      <c r="C334" s="33"/>
      <c r="D334" s="196" t="s">
        <v>155</v>
      </c>
      <c r="E334" s="33"/>
      <c r="F334" s="197" t="s">
        <v>713</v>
      </c>
      <c r="G334" s="33"/>
      <c r="H334" s="33"/>
      <c r="I334" s="198"/>
      <c r="J334" s="33"/>
      <c r="K334" s="33"/>
      <c r="L334" s="36"/>
      <c r="M334" s="199"/>
      <c r="N334" s="200"/>
      <c r="O334" s="68"/>
      <c r="P334" s="68"/>
      <c r="Q334" s="68"/>
      <c r="R334" s="68"/>
      <c r="S334" s="68"/>
      <c r="T334" s="69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4" t="s">
        <v>155</v>
      </c>
      <c r="AU334" s="14" t="s">
        <v>88</v>
      </c>
    </row>
    <row r="335" spans="1:65" s="12" customFormat="1" ht="22.9" customHeight="1">
      <c r="B335" s="167"/>
      <c r="C335" s="168"/>
      <c r="D335" s="169" t="s">
        <v>77</v>
      </c>
      <c r="E335" s="181" t="s">
        <v>714</v>
      </c>
      <c r="F335" s="181" t="s">
        <v>715</v>
      </c>
      <c r="G335" s="168"/>
      <c r="H335" s="168"/>
      <c r="I335" s="171"/>
      <c r="J335" s="182">
        <f>BK335</f>
        <v>0</v>
      </c>
      <c r="K335" s="168"/>
      <c r="L335" s="173"/>
      <c r="M335" s="174"/>
      <c r="N335" s="175"/>
      <c r="O335" s="175"/>
      <c r="P335" s="176">
        <f>SUM(P336:P353)</f>
        <v>0</v>
      </c>
      <c r="Q335" s="175"/>
      <c r="R335" s="176">
        <f>SUM(R336:R353)</f>
        <v>4.4273665999999992</v>
      </c>
      <c r="S335" s="175"/>
      <c r="T335" s="177">
        <f>SUM(T336:T353)</f>
        <v>0</v>
      </c>
      <c r="AR335" s="178" t="s">
        <v>88</v>
      </c>
      <c r="AT335" s="179" t="s">
        <v>77</v>
      </c>
      <c r="AU335" s="179" t="s">
        <v>86</v>
      </c>
      <c r="AY335" s="178" t="s">
        <v>146</v>
      </c>
      <c r="BK335" s="180">
        <f>SUM(BK336:BK353)</f>
        <v>0</v>
      </c>
    </row>
    <row r="336" spans="1:65" s="2" customFormat="1" ht="24.2" customHeight="1">
      <c r="A336" s="31"/>
      <c r="B336" s="32"/>
      <c r="C336" s="183" t="s">
        <v>159</v>
      </c>
      <c r="D336" s="183" t="s">
        <v>148</v>
      </c>
      <c r="E336" s="184" t="s">
        <v>716</v>
      </c>
      <c r="F336" s="185" t="s">
        <v>717</v>
      </c>
      <c r="G336" s="186" t="s">
        <v>181</v>
      </c>
      <c r="H336" s="187">
        <v>884.12</v>
      </c>
      <c r="I336" s="188"/>
      <c r="J336" s="189">
        <f>ROUND(I336*H336,2)</f>
        <v>0</v>
      </c>
      <c r="K336" s="185" t="s">
        <v>162</v>
      </c>
      <c r="L336" s="36"/>
      <c r="M336" s="190" t="s">
        <v>1</v>
      </c>
      <c r="N336" s="191" t="s">
        <v>43</v>
      </c>
      <c r="O336" s="68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94" t="s">
        <v>223</v>
      </c>
      <c r="AT336" s="194" t="s">
        <v>148</v>
      </c>
      <c r="AU336" s="194" t="s">
        <v>88</v>
      </c>
      <c r="AY336" s="14" t="s">
        <v>146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4" t="s">
        <v>86</v>
      </c>
      <c r="BK336" s="195">
        <f>ROUND(I336*H336,2)</f>
        <v>0</v>
      </c>
      <c r="BL336" s="14" t="s">
        <v>223</v>
      </c>
      <c r="BM336" s="194" t="s">
        <v>718</v>
      </c>
    </row>
    <row r="337" spans="1:65" s="2" customFormat="1" ht="19.5">
      <c r="A337" s="31"/>
      <c r="B337" s="32"/>
      <c r="C337" s="33"/>
      <c r="D337" s="196" t="s">
        <v>155</v>
      </c>
      <c r="E337" s="33"/>
      <c r="F337" s="197" t="s">
        <v>719</v>
      </c>
      <c r="G337" s="33"/>
      <c r="H337" s="33"/>
      <c r="I337" s="198"/>
      <c r="J337" s="33"/>
      <c r="K337" s="33"/>
      <c r="L337" s="36"/>
      <c r="M337" s="199"/>
      <c r="N337" s="200"/>
      <c r="O337" s="68"/>
      <c r="P337" s="68"/>
      <c r="Q337" s="68"/>
      <c r="R337" s="68"/>
      <c r="S337" s="68"/>
      <c r="T337" s="69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4" t="s">
        <v>155</v>
      </c>
      <c r="AU337" s="14" t="s">
        <v>88</v>
      </c>
    </row>
    <row r="338" spans="1:65" s="2" customFormat="1" ht="19.5">
      <c r="A338" s="31"/>
      <c r="B338" s="32"/>
      <c r="C338" s="33"/>
      <c r="D338" s="196" t="s">
        <v>184</v>
      </c>
      <c r="E338" s="33"/>
      <c r="F338" s="202" t="s">
        <v>720</v>
      </c>
      <c r="G338" s="33"/>
      <c r="H338" s="33"/>
      <c r="I338" s="198"/>
      <c r="J338" s="33"/>
      <c r="K338" s="33"/>
      <c r="L338" s="36"/>
      <c r="M338" s="199"/>
      <c r="N338" s="200"/>
      <c r="O338" s="68"/>
      <c r="P338" s="68"/>
      <c r="Q338" s="68"/>
      <c r="R338" s="68"/>
      <c r="S338" s="68"/>
      <c r="T338" s="6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4" t="s">
        <v>184</v>
      </c>
      <c r="AU338" s="14" t="s">
        <v>88</v>
      </c>
    </row>
    <row r="339" spans="1:65" s="2" customFormat="1" ht="66.75" customHeight="1">
      <c r="A339" s="31"/>
      <c r="B339" s="32"/>
      <c r="C339" s="209" t="s">
        <v>240</v>
      </c>
      <c r="D339" s="209" t="s">
        <v>521</v>
      </c>
      <c r="E339" s="210" t="s">
        <v>721</v>
      </c>
      <c r="F339" s="211" t="s">
        <v>722</v>
      </c>
      <c r="G339" s="212" t="s">
        <v>181</v>
      </c>
      <c r="H339" s="213">
        <v>901.80200000000002</v>
      </c>
      <c r="I339" s="214"/>
      <c r="J339" s="215">
        <f>ROUND(I339*H339,2)</f>
        <v>0</v>
      </c>
      <c r="K339" s="211" t="s">
        <v>162</v>
      </c>
      <c r="L339" s="216"/>
      <c r="M339" s="217" t="s">
        <v>1</v>
      </c>
      <c r="N339" s="218" t="s">
        <v>43</v>
      </c>
      <c r="O339" s="68"/>
      <c r="P339" s="192">
        <f>O339*H339</f>
        <v>0</v>
      </c>
      <c r="Q339" s="192">
        <v>3.0999999999999999E-3</v>
      </c>
      <c r="R339" s="192">
        <f>Q339*H339</f>
        <v>2.7955861999999998</v>
      </c>
      <c r="S339" s="192">
        <v>0</v>
      </c>
      <c r="T339" s="193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94" t="s">
        <v>283</v>
      </c>
      <c r="AT339" s="194" t="s">
        <v>521</v>
      </c>
      <c r="AU339" s="194" t="s">
        <v>88</v>
      </c>
      <c r="AY339" s="14" t="s">
        <v>146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4" t="s">
        <v>86</v>
      </c>
      <c r="BK339" s="195">
        <f>ROUND(I339*H339,2)</f>
        <v>0</v>
      </c>
      <c r="BL339" s="14" t="s">
        <v>223</v>
      </c>
      <c r="BM339" s="194" t="s">
        <v>723</v>
      </c>
    </row>
    <row r="340" spans="1:65" s="2" customFormat="1" ht="39">
      <c r="A340" s="31"/>
      <c r="B340" s="32"/>
      <c r="C340" s="33"/>
      <c r="D340" s="196" t="s">
        <v>155</v>
      </c>
      <c r="E340" s="33"/>
      <c r="F340" s="197" t="s">
        <v>724</v>
      </c>
      <c r="G340" s="33"/>
      <c r="H340" s="33"/>
      <c r="I340" s="198"/>
      <c r="J340" s="33"/>
      <c r="K340" s="33"/>
      <c r="L340" s="36"/>
      <c r="M340" s="199"/>
      <c r="N340" s="200"/>
      <c r="O340" s="68"/>
      <c r="P340" s="68"/>
      <c r="Q340" s="68"/>
      <c r="R340" s="68"/>
      <c r="S340" s="68"/>
      <c r="T340" s="69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155</v>
      </c>
      <c r="AU340" s="14" t="s">
        <v>88</v>
      </c>
    </row>
    <row r="341" spans="1:65" s="2" customFormat="1" ht="19.5">
      <c r="A341" s="31"/>
      <c r="B341" s="32"/>
      <c r="C341" s="33"/>
      <c r="D341" s="196" t="s">
        <v>184</v>
      </c>
      <c r="E341" s="33"/>
      <c r="F341" s="202" t="s">
        <v>720</v>
      </c>
      <c r="G341" s="33"/>
      <c r="H341" s="33"/>
      <c r="I341" s="198"/>
      <c r="J341" s="33"/>
      <c r="K341" s="33"/>
      <c r="L341" s="36"/>
      <c r="M341" s="199"/>
      <c r="N341" s="200"/>
      <c r="O341" s="68"/>
      <c r="P341" s="68"/>
      <c r="Q341" s="68"/>
      <c r="R341" s="68"/>
      <c r="S341" s="68"/>
      <c r="T341" s="69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4" t="s">
        <v>184</v>
      </c>
      <c r="AU341" s="14" t="s">
        <v>88</v>
      </c>
    </row>
    <row r="342" spans="1:65" s="2" customFormat="1" ht="37.9" customHeight="1">
      <c r="A342" s="31"/>
      <c r="B342" s="32"/>
      <c r="C342" s="183" t="s">
        <v>725</v>
      </c>
      <c r="D342" s="183" t="s">
        <v>148</v>
      </c>
      <c r="E342" s="184" t="s">
        <v>726</v>
      </c>
      <c r="F342" s="185" t="s">
        <v>727</v>
      </c>
      <c r="G342" s="186" t="s">
        <v>181</v>
      </c>
      <c r="H342" s="187">
        <v>552.79999999999995</v>
      </c>
      <c r="I342" s="188"/>
      <c r="J342" s="189">
        <f>ROUND(I342*H342,2)</f>
        <v>0</v>
      </c>
      <c r="K342" s="185" t="s">
        <v>162</v>
      </c>
      <c r="L342" s="36"/>
      <c r="M342" s="190" t="s">
        <v>1</v>
      </c>
      <c r="N342" s="191" t="s">
        <v>43</v>
      </c>
      <c r="O342" s="68"/>
      <c r="P342" s="192">
        <f>O342*H342</f>
        <v>0</v>
      </c>
      <c r="Q342" s="192">
        <v>8.0000000000000007E-5</v>
      </c>
      <c r="R342" s="192">
        <f>Q342*H342</f>
        <v>4.4223999999999999E-2</v>
      </c>
      <c r="S342" s="192">
        <v>0</v>
      </c>
      <c r="T342" s="193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94" t="s">
        <v>223</v>
      </c>
      <c r="AT342" s="194" t="s">
        <v>148</v>
      </c>
      <c r="AU342" s="194" t="s">
        <v>88</v>
      </c>
      <c r="AY342" s="14" t="s">
        <v>146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4" t="s">
        <v>86</v>
      </c>
      <c r="BK342" s="195">
        <f>ROUND(I342*H342,2)</f>
        <v>0</v>
      </c>
      <c r="BL342" s="14" t="s">
        <v>223</v>
      </c>
      <c r="BM342" s="194" t="s">
        <v>728</v>
      </c>
    </row>
    <row r="343" spans="1:65" s="2" customFormat="1" ht="29.25">
      <c r="A343" s="31"/>
      <c r="B343" s="32"/>
      <c r="C343" s="33"/>
      <c r="D343" s="196" t="s">
        <v>155</v>
      </c>
      <c r="E343" s="33"/>
      <c r="F343" s="197" t="s">
        <v>729</v>
      </c>
      <c r="G343" s="33"/>
      <c r="H343" s="33"/>
      <c r="I343" s="198"/>
      <c r="J343" s="33"/>
      <c r="K343" s="33"/>
      <c r="L343" s="36"/>
      <c r="M343" s="199"/>
      <c r="N343" s="200"/>
      <c r="O343" s="68"/>
      <c r="P343" s="68"/>
      <c r="Q343" s="68"/>
      <c r="R343" s="68"/>
      <c r="S343" s="68"/>
      <c r="T343" s="69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4" t="s">
        <v>155</v>
      </c>
      <c r="AU343" s="14" t="s">
        <v>88</v>
      </c>
    </row>
    <row r="344" spans="1:65" s="2" customFormat="1" ht="16.5" customHeight="1">
      <c r="A344" s="31"/>
      <c r="B344" s="32"/>
      <c r="C344" s="209" t="s">
        <v>730</v>
      </c>
      <c r="D344" s="209" t="s">
        <v>521</v>
      </c>
      <c r="E344" s="210" t="s">
        <v>731</v>
      </c>
      <c r="F344" s="211" t="s">
        <v>732</v>
      </c>
      <c r="G344" s="212" t="s">
        <v>151</v>
      </c>
      <c r="H344" s="213">
        <v>58.043999999999997</v>
      </c>
      <c r="I344" s="214"/>
      <c r="J344" s="215">
        <f>ROUND(I344*H344,2)</f>
        <v>0</v>
      </c>
      <c r="K344" s="211" t="s">
        <v>162</v>
      </c>
      <c r="L344" s="216"/>
      <c r="M344" s="217" t="s">
        <v>1</v>
      </c>
      <c r="N344" s="218" t="s">
        <v>43</v>
      </c>
      <c r="O344" s="68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94" t="s">
        <v>283</v>
      </c>
      <c r="AT344" s="194" t="s">
        <v>521</v>
      </c>
      <c r="AU344" s="194" t="s">
        <v>88</v>
      </c>
      <c r="AY344" s="14" t="s">
        <v>146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14" t="s">
        <v>86</v>
      </c>
      <c r="BK344" s="195">
        <f>ROUND(I344*H344,2)</f>
        <v>0</v>
      </c>
      <c r="BL344" s="14" t="s">
        <v>223</v>
      </c>
      <c r="BM344" s="194" t="s">
        <v>733</v>
      </c>
    </row>
    <row r="345" spans="1:65" s="2" customFormat="1" ht="11.25">
      <c r="A345" s="31"/>
      <c r="B345" s="32"/>
      <c r="C345" s="33"/>
      <c r="D345" s="196" t="s">
        <v>155</v>
      </c>
      <c r="E345" s="33"/>
      <c r="F345" s="197" t="s">
        <v>734</v>
      </c>
      <c r="G345" s="33"/>
      <c r="H345" s="33"/>
      <c r="I345" s="198"/>
      <c r="J345" s="33"/>
      <c r="K345" s="33"/>
      <c r="L345" s="36"/>
      <c r="M345" s="199"/>
      <c r="N345" s="200"/>
      <c r="O345" s="68"/>
      <c r="P345" s="68"/>
      <c r="Q345" s="68"/>
      <c r="R345" s="68"/>
      <c r="S345" s="68"/>
      <c r="T345" s="69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4" t="s">
        <v>155</v>
      </c>
      <c r="AU345" s="14" t="s">
        <v>88</v>
      </c>
    </row>
    <row r="346" spans="1:65" s="2" customFormat="1" ht="16.5" customHeight="1">
      <c r="A346" s="31"/>
      <c r="B346" s="32"/>
      <c r="C346" s="209" t="s">
        <v>735</v>
      </c>
      <c r="D346" s="209" t="s">
        <v>521</v>
      </c>
      <c r="E346" s="210" t="s">
        <v>736</v>
      </c>
      <c r="F346" s="211" t="s">
        <v>737</v>
      </c>
      <c r="G346" s="212" t="s">
        <v>151</v>
      </c>
      <c r="H346" s="213">
        <v>46.435000000000002</v>
      </c>
      <c r="I346" s="214"/>
      <c r="J346" s="215">
        <f>ROUND(I346*H346,2)</f>
        <v>0</v>
      </c>
      <c r="K346" s="211" t="s">
        <v>162</v>
      </c>
      <c r="L346" s="216"/>
      <c r="M346" s="217" t="s">
        <v>1</v>
      </c>
      <c r="N346" s="218" t="s">
        <v>43</v>
      </c>
      <c r="O346" s="68"/>
      <c r="P346" s="192">
        <f>O346*H346</f>
        <v>0</v>
      </c>
      <c r="Q346" s="192">
        <v>0.03</v>
      </c>
      <c r="R346" s="192">
        <f>Q346*H346</f>
        <v>1.3930500000000001</v>
      </c>
      <c r="S346" s="192">
        <v>0</v>
      </c>
      <c r="T346" s="193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94" t="s">
        <v>283</v>
      </c>
      <c r="AT346" s="194" t="s">
        <v>521</v>
      </c>
      <c r="AU346" s="194" t="s">
        <v>88</v>
      </c>
      <c r="AY346" s="14" t="s">
        <v>146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4" t="s">
        <v>86</v>
      </c>
      <c r="BK346" s="195">
        <f>ROUND(I346*H346,2)</f>
        <v>0</v>
      </c>
      <c r="BL346" s="14" t="s">
        <v>223</v>
      </c>
      <c r="BM346" s="194" t="s">
        <v>738</v>
      </c>
    </row>
    <row r="347" spans="1:65" s="2" customFormat="1" ht="11.25">
      <c r="A347" s="31"/>
      <c r="B347" s="32"/>
      <c r="C347" s="33"/>
      <c r="D347" s="196" t="s">
        <v>155</v>
      </c>
      <c r="E347" s="33"/>
      <c r="F347" s="197" t="s">
        <v>737</v>
      </c>
      <c r="G347" s="33"/>
      <c r="H347" s="33"/>
      <c r="I347" s="198"/>
      <c r="J347" s="33"/>
      <c r="K347" s="33"/>
      <c r="L347" s="36"/>
      <c r="M347" s="199"/>
      <c r="N347" s="200"/>
      <c r="O347" s="68"/>
      <c r="P347" s="68"/>
      <c r="Q347" s="68"/>
      <c r="R347" s="68"/>
      <c r="S347" s="68"/>
      <c r="T347" s="69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4" t="s">
        <v>155</v>
      </c>
      <c r="AU347" s="14" t="s">
        <v>88</v>
      </c>
    </row>
    <row r="348" spans="1:65" s="2" customFormat="1" ht="24.2" customHeight="1">
      <c r="A348" s="31"/>
      <c r="B348" s="32"/>
      <c r="C348" s="183" t="s">
        <v>248</v>
      </c>
      <c r="D348" s="183" t="s">
        <v>148</v>
      </c>
      <c r="E348" s="184" t="s">
        <v>739</v>
      </c>
      <c r="F348" s="185" t="s">
        <v>740</v>
      </c>
      <c r="G348" s="186" t="s">
        <v>181</v>
      </c>
      <c r="H348" s="187">
        <v>442.06</v>
      </c>
      <c r="I348" s="188"/>
      <c r="J348" s="189">
        <f>ROUND(I348*H348,2)</f>
        <v>0</v>
      </c>
      <c r="K348" s="185" t="s">
        <v>162</v>
      </c>
      <c r="L348" s="36"/>
      <c r="M348" s="190" t="s">
        <v>1</v>
      </c>
      <c r="N348" s="191" t="s">
        <v>43</v>
      </c>
      <c r="O348" s="68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94" t="s">
        <v>223</v>
      </c>
      <c r="AT348" s="194" t="s">
        <v>148</v>
      </c>
      <c r="AU348" s="194" t="s">
        <v>88</v>
      </c>
      <c r="AY348" s="14" t="s">
        <v>146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4" t="s">
        <v>86</v>
      </c>
      <c r="BK348" s="195">
        <f>ROUND(I348*H348,2)</f>
        <v>0</v>
      </c>
      <c r="BL348" s="14" t="s">
        <v>223</v>
      </c>
      <c r="BM348" s="194" t="s">
        <v>741</v>
      </c>
    </row>
    <row r="349" spans="1:65" s="2" customFormat="1" ht="29.25">
      <c r="A349" s="31"/>
      <c r="B349" s="32"/>
      <c r="C349" s="33"/>
      <c r="D349" s="196" t="s">
        <v>155</v>
      </c>
      <c r="E349" s="33"/>
      <c r="F349" s="197" t="s">
        <v>742</v>
      </c>
      <c r="G349" s="33"/>
      <c r="H349" s="33"/>
      <c r="I349" s="198"/>
      <c r="J349" s="33"/>
      <c r="K349" s="33"/>
      <c r="L349" s="36"/>
      <c r="M349" s="199"/>
      <c r="N349" s="200"/>
      <c r="O349" s="68"/>
      <c r="P349" s="68"/>
      <c r="Q349" s="68"/>
      <c r="R349" s="68"/>
      <c r="S349" s="68"/>
      <c r="T349" s="69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4" t="s">
        <v>155</v>
      </c>
      <c r="AU349" s="14" t="s">
        <v>88</v>
      </c>
    </row>
    <row r="350" spans="1:65" s="2" customFormat="1" ht="24.2" customHeight="1">
      <c r="A350" s="31"/>
      <c r="B350" s="32"/>
      <c r="C350" s="209" t="s">
        <v>7</v>
      </c>
      <c r="D350" s="209" t="s">
        <v>521</v>
      </c>
      <c r="E350" s="210" t="s">
        <v>743</v>
      </c>
      <c r="F350" s="211" t="s">
        <v>744</v>
      </c>
      <c r="G350" s="212" t="s">
        <v>181</v>
      </c>
      <c r="H350" s="213">
        <v>486.26600000000002</v>
      </c>
      <c r="I350" s="214"/>
      <c r="J350" s="215">
        <f>ROUND(I350*H350,2)</f>
        <v>0</v>
      </c>
      <c r="K350" s="211" t="s">
        <v>162</v>
      </c>
      <c r="L350" s="216"/>
      <c r="M350" s="217" t="s">
        <v>1</v>
      </c>
      <c r="N350" s="218" t="s">
        <v>43</v>
      </c>
      <c r="O350" s="68"/>
      <c r="P350" s="192">
        <f>O350*H350</f>
        <v>0</v>
      </c>
      <c r="Q350" s="192">
        <v>4.0000000000000002E-4</v>
      </c>
      <c r="R350" s="192">
        <f>Q350*H350</f>
        <v>0.19450640000000002</v>
      </c>
      <c r="S350" s="192">
        <v>0</v>
      </c>
      <c r="T350" s="193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94" t="s">
        <v>283</v>
      </c>
      <c r="AT350" s="194" t="s">
        <v>521</v>
      </c>
      <c r="AU350" s="194" t="s">
        <v>88</v>
      </c>
      <c r="AY350" s="14" t="s">
        <v>146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14" t="s">
        <v>86</v>
      </c>
      <c r="BK350" s="195">
        <f>ROUND(I350*H350,2)</f>
        <v>0</v>
      </c>
      <c r="BL350" s="14" t="s">
        <v>223</v>
      </c>
      <c r="BM350" s="194" t="s">
        <v>745</v>
      </c>
    </row>
    <row r="351" spans="1:65" s="2" customFormat="1" ht="19.5">
      <c r="A351" s="31"/>
      <c r="B351" s="32"/>
      <c r="C351" s="33"/>
      <c r="D351" s="196" t="s">
        <v>155</v>
      </c>
      <c r="E351" s="33"/>
      <c r="F351" s="197" t="s">
        <v>744</v>
      </c>
      <c r="G351" s="33"/>
      <c r="H351" s="33"/>
      <c r="I351" s="198"/>
      <c r="J351" s="33"/>
      <c r="K351" s="33"/>
      <c r="L351" s="36"/>
      <c r="M351" s="199"/>
      <c r="N351" s="200"/>
      <c r="O351" s="68"/>
      <c r="P351" s="68"/>
      <c r="Q351" s="68"/>
      <c r="R351" s="68"/>
      <c r="S351" s="68"/>
      <c r="T351" s="69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4" t="s">
        <v>155</v>
      </c>
      <c r="AU351" s="14" t="s">
        <v>88</v>
      </c>
    </row>
    <row r="352" spans="1:65" s="2" customFormat="1" ht="24.2" customHeight="1">
      <c r="A352" s="31"/>
      <c r="B352" s="32"/>
      <c r="C352" s="183" t="s">
        <v>746</v>
      </c>
      <c r="D352" s="183" t="s">
        <v>148</v>
      </c>
      <c r="E352" s="184" t="s">
        <v>747</v>
      </c>
      <c r="F352" s="185" t="s">
        <v>748</v>
      </c>
      <c r="G352" s="186" t="s">
        <v>211</v>
      </c>
      <c r="H352" s="187">
        <v>4.4269999999999996</v>
      </c>
      <c r="I352" s="188"/>
      <c r="J352" s="189">
        <f>ROUND(I352*H352,2)</f>
        <v>0</v>
      </c>
      <c r="K352" s="185" t="s">
        <v>162</v>
      </c>
      <c r="L352" s="36"/>
      <c r="M352" s="190" t="s">
        <v>1</v>
      </c>
      <c r="N352" s="191" t="s">
        <v>43</v>
      </c>
      <c r="O352" s="68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94" t="s">
        <v>223</v>
      </c>
      <c r="AT352" s="194" t="s">
        <v>148</v>
      </c>
      <c r="AU352" s="194" t="s">
        <v>88</v>
      </c>
      <c r="AY352" s="14" t="s">
        <v>146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4" t="s">
        <v>86</v>
      </c>
      <c r="BK352" s="195">
        <f>ROUND(I352*H352,2)</f>
        <v>0</v>
      </c>
      <c r="BL352" s="14" t="s">
        <v>223</v>
      </c>
      <c r="BM352" s="194" t="s">
        <v>749</v>
      </c>
    </row>
    <row r="353" spans="1:65" s="2" customFormat="1" ht="29.25">
      <c r="A353" s="31"/>
      <c r="B353" s="32"/>
      <c r="C353" s="33"/>
      <c r="D353" s="196" t="s">
        <v>155</v>
      </c>
      <c r="E353" s="33"/>
      <c r="F353" s="197" t="s">
        <v>750</v>
      </c>
      <c r="G353" s="33"/>
      <c r="H353" s="33"/>
      <c r="I353" s="198"/>
      <c r="J353" s="33"/>
      <c r="K353" s="33"/>
      <c r="L353" s="36"/>
      <c r="M353" s="199"/>
      <c r="N353" s="200"/>
      <c r="O353" s="68"/>
      <c r="P353" s="68"/>
      <c r="Q353" s="68"/>
      <c r="R353" s="68"/>
      <c r="S353" s="68"/>
      <c r="T353" s="69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4" t="s">
        <v>155</v>
      </c>
      <c r="AU353" s="14" t="s">
        <v>88</v>
      </c>
    </row>
    <row r="354" spans="1:65" s="12" customFormat="1" ht="22.9" customHeight="1">
      <c r="B354" s="167"/>
      <c r="C354" s="168"/>
      <c r="D354" s="169" t="s">
        <v>77</v>
      </c>
      <c r="E354" s="181" t="s">
        <v>751</v>
      </c>
      <c r="F354" s="181" t="s">
        <v>752</v>
      </c>
      <c r="G354" s="168"/>
      <c r="H354" s="168"/>
      <c r="I354" s="171"/>
      <c r="J354" s="182">
        <f>BK354</f>
        <v>0</v>
      </c>
      <c r="K354" s="168"/>
      <c r="L354" s="173"/>
      <c r="M354" s="174"/>
      <c r="N354" s="175"/>
      <c r="O354" s="175"/>
      <c r="P354" s="176">
        <f>SUM(P355:P356)</f>
        <v>0</v>
      </c>
      <c r="Q354" s="175"/>
      <c r="R354" s="176">
        <f>SUM(R355:R356)</f>
        <v>3.3E-3</v>
      </c>
      <c r="S354" s="175"/>
      <c r="T354" s="177">
        <f>SUM(T355:T356)</f>
        <v>6.4500000000000002E-2</v>
      </c>
      <c r="AR354" s="178" t="s">
        <v>88</v>
      </c>
      <c r="AT354" s="179" t="s">
        <v>77</v>
      </c>
      <c r="AU354" s="179" t="s">
        <v>86</v>
      </c>
      <c r="AY354" s="178" t="s">
        <v>146</v>
      </c>
      <c r="BK354" s="180">
        <f>SUM(BK355:BK356)</f>
        <v>0</v>
      </c>
    </row>
    <row r="355" spans="1:65" s="2" customFormat="1" ht="24.2" customHeight="1">
      <c r="A355" s="31"/>
      <c r="B355" s="32"/>
      <c r="C355" s="183" t="s">
        <v>753</v>
      </c>
      <c r="D355" s="201" t="s">
        <v>148</v>
      </c>
      <c r="E355" s="184" t="s">
        <v>754</v>
      </c>
      <c r="F355" s="185" t="s">
        <v>755</v>
      </c>
      <c r="G355" s="186" t="s">
        <v>243</v>
      </c>
      <c r="H355" s="187">
        <v>30</v>
      </c>
      <c r="I355" s="188"/>
      <c r="J355" s="189">
        <f>ROUND(I355*H355,2)</f>
        <v>0</v>
      </c>
      <c r="K355" s="185" t="s">
        <v>162</v>
      </c>
      <c r="L355" s="36"/>
      <c r="M355" s="190" t="s">
        <v>1</v>
      </c>
      <c r="N355" s="191" t="s">
        <v>43</v>
      </c>
      <c r="O355" s="68"/>
      <c r="P355" s="192">
        <f>O355*H355</f>
        <v>0</v>
      </c>
      <c r="Q355" s="192">
        <v>1.1E-4</v>
      </c>
      <c r="R355" s="192">
        <f>Q355*H355</f>
        <v>3.3E-3</v>
      </c>
      <c r="S355" s="192">
        <v>2.15E-3</v>
      </c>
      <c r="T355" s="193">
        <f>S355*H355</f>
        <v>6.4500000000000002E-2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94" t="s">
        <v>223</v>
      </c>
      <c r="AT355" s="194" t="s">
        <v>148</v>
      </c>
      <c r="AU355" s="194" t="s">
        <v>88</v>
      </c>
      <c r="AY355" s="14" t="s">
        <v>146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4" t="s">
        <v>86</v>
      </c>
      <c r="BK355" s="195">
        <f>ROUND(I355*H355,2)</f>
        <v>0</v>
      </c>
      <c r="BL355" s="14" t="s">
        <v>223</v>
      </c>
      <c r="BM355" s="194" t="s">
        <v>756</v>
      </c>
    </row>
    <row r="356" spans="1:65" s="2" customFormat="1" ht="19.5">
      <c r="A356" s="31"/>
      <c r="B356" s="32"/>
      <c r="C356" s="33"/>
      <c r="D356" s="196" t="s">
        <v>155</v>
      </c>
      <c r="E356" s="33"/>
      <c r="F356" s="197" t="s">
        <v>757</v>
      </c>
      <c r="G356" s="33"/>
      <c r="H356" s="33"/>
      <c r="I356" s="198"/>
      <c r="J356" s="33"/>
      <c r="K356" s="33"/>
      <c r="L356" s="36"/>
      <c r="M356" s="199"/>
      <c r="N356" s="200"/>
      <c r="O356" s="68"/>
      <c r="P356" s="68"/>
      <c r="Q356" s="68"/>
      <c r="R356" s="68"/>
      <c r="S356" s="68"/>
      <c r="T356" s="69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4" t="s">
        <v>155</v>
      </c>
      <c r="AU356" s="14" t="s">
        <v>88</v>
      </c>
    </row>
    <row r="357" spans="1:65" s="12" customFormat="1" ht="22.9" customHeight="1">
      <c r="B357" s="167"/>
      <c r="C357" s="168"/>
      <c r="D357" s="169" t="s">
        <v>77</v>
      </c>
      <c r="E357" s="181" t="s">
        <v>758</v>
      </c>
      <c r="F357" s="181" t="s">
        <v>759</v>
      </c>
      <c r="G357" s="168"/>
      <c r="H357" s="168"/>
      <c r="I357" s="171"/>
      <c r="J357" s="182">
        <f>BK357</f>
        <v>0</v>
      </c>
      <c r="K357" s="168"/>
      <c r="L357" s="173"/>
      <c r="M357" s="174"/>
      <c r="N357" s="175"/>
      <c r="O357" s="175"/>
      <c r="P357" s="176">
        <f>SUM(P358:P359)</f>
        <v>0</v>
      </c>
      <c r="Q357" s="175"/>
      <c r="R357" s="176">
        <f>SUM(R358:R359)</f>
        <v>7.5000000000000002E-4</v>
      </c>
      <c r="S357" s="175"/>
      <c r="T357" s="177">
        <f>SUM(T358:T359)</f>
        <v>0</v>
      </c>
      <c r="AR357" s="178" t="s">
        <v>88</v>
      </c>
      <c r="AT357" s="179" t="s">
        <v>77</v>
      </c>
      <c r="AU357" s="179" t="s">
        <v>86</v>
      </c>
      <c r="AY357" s="178" t="s">
        <v>146</v>
      </c>
      <c r="BK357" s="180">
        <f>SUM(BK358:BK359)</f>
        <v>0</v>
      </c>
    </row>
    <row r="358" spans="1:65" s="2" customFormat="1" ht="24.2" customHeight="1">
      <c r="A358" s="31"/>
      <c r="B358" s="32"/>
      <c r="C358" s="183" t="s">
        <v>760</v>
      </c>
      <c r="D358" s="183" t="s">
        <v>148</v>
      </c>
      <c r="E358" s="184" t="s">
        <v>761</v>
      </c>
      <c r="F358" s="185" t="s">
        <v>762</v>
      </c>
      <c r="G358" s="186" t="s">
        <v>612</v>
      </c>
      <c r="H358" s="187">
        <v>1</v>
      </c>
      <c r="I358" s="188"/>
      <c r="J358" s="189">
        <f>ROUND(I358*H358,2)</f>
        <v>0</v>
      </c>
      <c r="K358" s="185" t="s">
        <v>162</v>
      </c>
      <c r="L358" s="36"/>
      <c r="M358" s="190" t="s">
        <v>1</v>
      </c>
      <c r="N358" s="191" t="s">
        <v>43</v>
      </c>
      <c r="O358" s="68"/>
      <c r="P358" s="192">
        <f>O358*H358</f>
        <v>0</v>
      </c>
      <c r="Q358" s="192">
        <v>7.5000000000000002E-4</v>
      </c>
      <c r="R358" s="192">
        <f>Q358*H358</f>
        <v>7.5000000000000002E-4</v>
      </c>
      <c r="S358" s="192">
        <v>0</v>
      </c>
      <c r="T358" s="193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94" t="s">
        <v>223</v>
      </c>
      <c r="AT358" s="194" t="s">
        <v>148</v>
      </c>
      <c r="AU358" s="194" t="s">
        <v>88</v>
      </c>
      <c r="AY358" s="14" t="s">
        <v>146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14" t="s">
        <v>86</v>
      </c>
      <c r="BK358" s="195">
        <f>ROUND(I358*H358,2)</f>
        <v>0</v>
      </c>
      <c r="BL358" s="14" t="s">
        <v>223</v>
      </c>
      <c r="BM358" s="194" t="s">
        <v>763</v>
      </c>
    </row>
    <row r="359" spans="1:65" s="2" customFormat="1" ht="11.25">
      <c r="A359" s="31"/>
      <c r="B359" s="32"/>
      <c r="C359" s="33"/>
      <c r="D359" s="196" t="s">
        <v>155</v>
      </c>
      <c r="E359" s="33"/>
      <c r="F359" s="197" t="s">
        <v>762</v>
      </c>
      <c r="G359" s="33"/>
      <c r="H359" s="33"/>
      <c r="I359" s="198"/>
      <c r="J359" s="33"/>
      <c r="K359" s="33"/>
      <c r="L359" s="36"/>
      <c r="M359" s="199"/>
      <c r="N359" s="200"/>
      <c r="O359" s="68"/>
      <c r="P359" s="68"/>
      <c r="Q359" s="68"/>
      <c r="R359" s="68"/>
      <c r="S359" s="68"/>
      <c r="T359" s="69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T359" s="14" t="s">
        <v>155</v>
      </c>
      <c r="AU359" s="14" t="s">
        <v>88</v>
      </c>
    </row>
    <row r="360" spans="1:65" s="12" customFormat="1" ht="22.9" customHeight="1">
      <c r="B360" s="167"/>
      <c r="C360" s="168"/>
      <c r="D360" s="169" t="s">
        <v>77</v>
      </c>
      <c r="E360" s="181" t="s">
        <v>764</v>
      </c>
      <c r="F360" s="181" t="s">
        <v>765</v>
      </c>
      <c r="G360" s="168"/>
      <c r="H360" s="168"/>
      <c r="I360" s="171"/>
      <c r="J360" s="182">
        <f>BK360</f>
        <v>0</v>
      </c>
      <c r="K360" s="168"/>
      <c r="L360" s="173"/>
      <c r="M360" s="174"/>
      <c r="N360" s="175"/>
      <c r="O360" s="175"/>
      <c r="P360" s="176">
        <f>SUM(P361:P363)</f>
        <v>0</v>
      </c>
      <c r="Q360" s="175"/>
      <c r="R360" s="176">
        <f>SUM(R361:R363)</f>
        <v>1.7000000000000001E-4</v>
      </c>
      <c r="S360" s="175"/>
      <c r="T360" s="177">
        <f>SUM(T361:T363)</f>
        <v>0.30625000000000002</v>
      </c>
      <c r="AR360" s="178" t="s">
        <v>88</v>
      </c>
      <c r="AT360" s="179" t="s">
        <v>77</v>
      </c>
      <c r="AU360" s="179" t="s">
        <v>86</v>
      </c>
      <c r="AY360" s="178" t="s">
        <v>146</v>
      </c>
      <c r="BK360" s="180">
        <f>SUM(BK361:BK363)</f>
        <v>0</v>
      </c>
    </row>
    <row r="361" spans="1:65" s="2" customFormat="1" ht="24.2" customHeight="1">
      <c r="A361" s="31"/>
      <c r="B361" s="32"/>
      <c r="C361" s="183" t="s">
        <v>766</v>
      </c>
      <c r="D361" s="201" t="s">
        <v>148</v>
      </c>
      <c r="E361" s="184" t="s">
        <v>767</v>
      </c>
      <c r="F361" s="185" t="s">
        <v>768</v>
      </c>
      <c r="G361" s="186" t="s">
        <v>274</v>
      </c>
      <c r="H361" s="187">
        <v>1</v>
      </c>
      <c r="I361" s="188"/>
      <c r="J361" s="189">
        <f>ROUND(I361*H361,2)</f>
        <v>0</v>
      </c>
      <c r="K361" s="185" t="s">
        <v>162</v>
      </c>
      <c r="L361" s="36"/>
      <c r="M361" s="190" t="s">
        <v>1</v>
      </c>
      <c r="N361" s="191" t="s">
        <v>43</v>
      </c>
      <c r="O361" s="68"/>
      <c r="P361" s="192">
        <f>O361*H361</f>
        <v>0</v>
      </c>
      <c r="Q361" s="192">
        <v>1.7000000000000001E-4</v>
      </c>
      <c r="R361" s="192">
        <f>Q361*H361</f>
        <v>1.7000000000000001E-4</v>
      </c>
      <c r="S361" s="192">
        <v>0.30625000000000002</v>
      </c>
      <c r="T361" s="193">
        <f>S361*H361</f>
        <v>0.30625000000000002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94" t="s">
        <v>223</v>
      </c>
      <c r="AT361" s="194" t="s">
        <v>148</v>
      </c>
      <c r="AU361" s="194" t="s">
        <v>88</v>
      </c>
      <c r="AY361" s="14" t="s">
        <v>146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4" t="s">
        <v>86</v>
      </c>
      <c r="BK361" s="195">
        <f>ROUND(I361*H361,2)</f>
        <v>0</v>
      </c>
      <c r="BL361" s="14" t="s">
        <v>223</v>
      </c>
      <c r="BM361" s="194" t="s">
        <v>769</v>
      </c>
    </row>
    <row r="362" spans="1:65" s="2" customFormat="1" ht="11.25">
      <c r="A362" s="31"/>
      <c r="B362" s="32"/>
      <c r="C362" s="33"/>
      <c r="D362" s="196" t="s">
        <v>155</v>
      </c>
      <c r="E362" s="33"/>
      <c r="F362" s="197" t="s">
        <v>770</v>
      </c>
      <c r="G362" s="33"/>
      <c r="H362" s="33"/>
      <c r="I362" s="198"/>
      <c r="J362" s="33"/>
      <c r="K362" s="33"/>
      <c r="L362" s="36"/>
      <c r="M362" s="199"/>
      <c r="N362" s="200"/>
      <c r="O362" s="68"/>
      <c r="P362" s="68"/>
      <c r="Q362" s="68"/>
      <c r="R362" s="68"/>
      <c r="S362" s="68"/>
      <c r="T362" s="69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4" t="s">
        <v>155</v>
      </c>
      <c r="AU362" s="14" t="s">
        <v>88</v>
      </c>
    </row>
    <row r="363" spans="1:65" s="2" customFormat="1" ht="19.5">
      <c r="A363" s="31"/>
      <c r="B363" s="32"/>
      <c r="C363" s="33"/>
      <c r="D363" s="196" t="s">
        <v>184</v>
      </c>
      <c r="E363" s="33"/>
      <c r="F363" s="202" t="s">
        <v>771</v>
      </c>
      <c r="G363" s="33"/>
      <c r="H363" s="33"/>
      <c r="I363" s="198"/>
      <c r="J363" s="33"/>
      <c r="K363" s="33"/>
      <c r="L363" s="36"/>
      <c r="M363" s="199"/>
      <c r="N363" s="200"/>
      <c r="O363" s="68"/>
      <c r="P363" s="68"/>
      <c r="Q363" s="68"/>
      <c r="R363" s="68"/>
      <c r="S363" s="68"/>
      <c r="T363" s="69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T363" s="14" t="s">
        <v>184</v>
      </c>
      <c r="AU363" s="14" t="s">
        <v>88</v>
      </c>
    </row>
    <row r="364" spans="1:65" s="12" customFormat="1" ht="22.9" customHeight="1">
      <c r="B364" s="167"/>
      <c r="C364" s="168"/>
      <c r="D364" s="169" t="s">
        <v>77</v>
      </c>
      <c r="E364" s="181" t="s">
        <v>772</v>
      </c>
      <c r="F364" s="181" t="s">
        <v>773</v>
      </c>
      <c r="G364" s="168"/>
      <c r="H364" s="168"/>
      <c r="I364" s="171"/>
      <c r="J364" s="182">
        <f>BK364</f>
        <v>0</v>
      </c>
      <c r="K364" s="168"/>
      <c r="L364" s="173"/>
      <c r="M364" s="174"/>
      <c r="N364" s="175"/>
      <c r="O364" s="175"/>
      <c r="P364" s="176">
        <f>SUM(P365:P370)</f>
        <v>0</v>
      </c>
      <c r="Q364" s="175"/>
      <c r="R364" s="176">
        <f>SUM(R365:R370)</f>
        <v>1.1828783999999999</v>
      </c>
      <c r="S364" s="175"/>
      <c r="T364" s="177">
        <f>SUM(T365:T370)</f>
        <v>0</v>
      </c>
      <c r="AR364" s="178" t="s">
        <v>88</v>
      </c>
      <c r="AT364" s="179" t="s">
        <v>77</v>
      </c>
      <c r="AU364" s="179" t="s">
        <v>86</v>
      </c>
      <c r="AY364" s="178" t="s">
        <v>146</v>
      </c>
      <c r="BK364" s="180">
        <f>SUM(BK365:BK370)</f>
        <v>0</v>
      </c>
    </row>
    <row r="365" spans="1:65" s="2" customFormat="1" ht="24.2" customHeight="1">
      <c r="A365" s="31"/>
      <c r="B365" s="32"/>
      <c r="C365" s="183" t="s">
        <v>774</v>
      </c>
      <c r="D365" s="183" t="s">
        <v>148</v>
      </c>
      <c r="E365" s="184" t="s">
        <v>775</v>
      </c>
      <c r="F365" s="185" t="s">
        <v>776</v>
      </c>
      <c r="G365" s="186" t="s">
        <v>181</v>
      </c>
      <c r="H365" s="187">
        <v>30.6</v>
      </c>
      <c r="I365" s="188"/>
      <c r="J365" s="189">
        <f>ROUND(I365*H365,2)</f>
        <v>0</v>
      </c>
      <c r="K365" s="185" t="s">
        <v>162</v>
      </c>
      <c r="L365" s="36"/>
      <c r="M365" s="190" t="s">
        <v>1</v>
      </c>
      <c r="N365" s="191" t="s">
        <v>43</v>
      </c>
      <c r="O365" s="68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94" t="s">
        <v>223</v>
      </c>
      <c r="AT365" s="194" t="s">
        <v>148</v>
      </c>
      <c r="AU365" s="194" t="s">
        <v>88</v>
      </c>
      <c r="AY365" s="14" t="s">
        <v>146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14" t="s">
        <v>86</v>
      </c>
      <c r="BK365" s="195">
        <f>ROUND(I365*H365,2)</f>
        <v>0</v>
      </c>
      <c r="BL365" s="14" t="s">
        <v>223</v>
      </c>
      <c r="BM365" s="194" t="s">
        <v>777</v>
      </c>
    </row>
    <row r="366" spans="1:65" s="2" customFormat="1" ht="29.25">
      <c r="A366" s="31"/>
      <c r="B366" s="32"/>
      <c r="C366" s="33"/>
      <c r="D366" s="196" t="s">
        <v>155</v>
      </c>
      <c r="E366" s="33"/>
      <c r="F366" s="197" t="s">
        <v>778</v>
      </c>
      <c r="G366" s="33"/>
      <c r="H366" s="33"/>
      <c r="I366" s="198"/>
      <c r="J366" s="33"/>
      <c r="K366" s="33"/>
      <c r="L366" s="36"/>
      <c r="M366" s="199"/>
      <c r="N366" s="200"/>
      <c r="O366" s="68"/>
      <c r="P366" s="68"/>
      <c r="Q366" s="68"/>
      <c r="R366" s="68"/>
      <c r="S366" s="68"/>
      <c r="T366" s="69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4" t="s">
        <v>155</v>
      </c>
      <c r="AU366" s="14" t="s">
        <v>88</v>
      </c>
    </row>
    <row r="367" spans="1:65" s="2" customFormat="1" ht="24.2" customHeight="1">
      <c r="A367" s="31"/>
      <c r="B367" s="32"/>
      <c r="C367" s="209" t="s">
        <v>779</v>
      </c>
      <c r="D367" s="209" t="s">
        <v>521</v>
      </c>
      <c r="E367" s="210" t="s">
        <v>780</v>
      </c>
      <c r="F367" s="211" t="s">
        <v>781</v>
      </c>
      <c r="G367" s="212" t="s">
        <v>181</v>
      </c>
      <c r="H367" s="213">
        <v>33.659999999999997</v>
      </c>
      <c r="I367" s="214"/>
      <c r="J367" s="215">
        <f>ROUND(I367*H367,2)</f>
        <v>0</v>
      </c>
      <c r="K367" s="211" t="s">
        <v>162</v>
      </c>
      <c r="L367" s="216"/>
      <c r="M367" s="217" t="s">
        <v>1</v>
      </c>
      <c r="N367" s="218" t="s">
        <v>43</v>
      </c>
      <c r="O367" s="68"/>
      <c r="P367" s="192">
        <f>O367*H367</f>
        <v>0</v>
      </c>
      <c r="Q367" s="192">
        <v>1.064E-2</v>
      </c>
      <c r="R367" s="192">
        <f>Q367*H367</f>
        <v>0.35814239999999997</v>
      </c>
      <c r="S367" s="192">
        <v>0</v>
      </c>
      <c r="T367" s="193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94" t="s">
        <v>283</v>
      </c>
      <c r="AT367" s="194" t="s">
        <v>521</v>
      </c>
      <c r="AU367" s="194" t="s">
        <v>88</v>
      </c>
      <c r="AY367" s="14" t="s">
        <v>146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4" t="s">
        <v>86</v>
      </c>
      <c r="BK367" s="195">
        <f>ROUND(I367*H367,2)</f>
        <v>0</v>
      </c>
      <c r="BL367" s="14" t="s">
        <v>223</v>
      </c>
      <c r="BM367" s="194" t="s">
        <v>782</v>
      </c>
    </row>
    <row r="368" spans="1:65" s="2" customFormat="1" ht="11.25">
      <c r="A368" s="31"/>
      <c r="B368" s="32"/>
      <c r="C368" s="33"/>
      <c r="D368" s="196" t="s">
        <v>155</v>
      </c>
      <c r="E368" s="33"/>
      <c r="F368" s="197" t="s">
        <v>781</v>
      </c>
      <c r="G368" s="33"/>
      <c r="H368" s="33"/>
      <c r="I368" s="198"/>
      <c r="J368" s="33"/>
      <c r="K368" s="33"/>
      <c r="L368" s="36"/>
      <c r="M368" s="199"/>
      <c r="N368" s="200"/>
      <c r="O368" s="68"/>
      <c r="P368" s="68"/>
      <c r="Q368" s="68"/>
      <c r="R368" s="68"/>
      <c r="S368" s="68"/>
      <c r="T368" s="69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4" t="s">
        <v>155</v>
      </c>
      <c r="AU368" s="14" t="s">
        <v>88</v>
      </c>
    </row>
    <row r="369" spans="1:65" s="2" customFormat="1" ht="24.2" customHeight="1">
      <c r="A369" s="31"/>
      <c r="B369" s="32"/>
      <c r="C369" s="183" t="s">
        <v>783</v>
      </c>
      <c r="D369" s="183" t="s">
        <v>148</v>
      </c>
      <c r="E369" s="184" t="s">
        <v>784</v>
      </c>
      <c r="F369" s="185" t="s">
        <v>785</v>
      </c>
      <c r="G369" s="186" t="s">
        <v>181</v>
      </c>
      <c r="H369" s="187">
        <v>72.599999999999994</v>
      </c>
      <c r="I369" s="188"/>
      <c r="J369" s="189">
        <f>ROUND(I369*H369,2)</f>
        <v>0</v>
      </c>
      <c r="K369" s="185" t="s">
        <v>162</v>
      </c>
      <c r="L369" s="36"/>
      <c r="M369" s="190" t="s">
        <v>1</v>
      </c>
      <c r="N369" s="191" t="s">
        <v>43</v>
      </c>
      <c r="O369" s="68"/>
      <c r="P369" s="192">
        <f>O369*H369</f>
        <v>0</v>
      </c>
      <c r="Q369" s="192">
        <v>1.136E-2</v>
      </c>
      <c r="R369" s="192">
        <f>Q369*H369</f>
        <v>0.82473599999999991</v>
      </c>
      <c r="S369" s="192">
        <v>0</v>
      </c>
      <c r="T369" s="193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94" t="s">
        <v>223</v>
      </c>
      <c r="AT369" s="194" t="s">
        <v>148</v>
      </c>
      <c r="AU369" s="194" t="s">
        <v>88</v>
      </c>
      <c r="AY369" s="14" t="s">
        <v>146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4" t="s">
        <v>86</v>
      </c>
      <c r="BK369" s="195">
        <f>ROUND(I369*H369,2)</f>
        <v>0</v>
      </c>
      <c r="BL369" s="14" t="s">
        <v>223</v>
      </c>
      <c r="BM369" s="194" t="s">
        <v>786</v>
      </c>
    </row>
    <row r="370" spans="1:65" s="2" customFormat="1" ht="29.25">
      <c r="A370" s="31"/>
      <c r="B370" s="32"/>
      <c r="C370" s="33"/>
      <c r="D370" s="196" t="s">
        <v>155</v>
      </c>
      <c r="E370" s="33"/>
      <c r="F370" s="197" t="s">
        <v>787</v>
      </c>
      <c r="G370" s="33"/>
      <c r="H370" s="33"/>
      <c r="I370" s="198"/>
      <c r="J370" s="33"/>
      <c r="K370" s="33"/>
      <c r="L370" s="36"/>
      <c r="M370" s="199"/>
      <c r="N370" s="200"/>
      <c r="O370" s="68"/>
      <c r="P370" s="68"/>
      <c r="Q370" s="68"/>
      <c r="R370" s="68"/>
      <c r="S370" s="68"/>
      <c r="T370" s="69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4" t="s">
        <v>155</v>
      </c>
      <c r="AU370" s="14" t="s">
        <v>88</v>
      </c>
    </row>
    <row r="371" spans="1:65" s="12" customFormat="1" ht="22.9" customHeight="1">
      <c r="B371" s="167"/>
      <c r="C371" s="168"/>
      <c r="D371" s="169" t="s">
        <v>77</v>
      </c>
      <c r="E371" s="181" t="s">
        <v>253</v>
      </c>
      <c r="F371" s="181" t="s">
        <v>254</v>
      </c>
      <c r="G371" s="168"/>
      <c r="H371" s="168"/>
      <c r="I371" s="171"/>
      <c r="J371" s="182">
        <f>BK371</f>
        <v>0</v>
      </c>
      <c r="K371" s="168"/>
      <c r="L371" s="173"/>
      <c r="M371" s="174"/>
      <c r="N371" s="175"/>
      <c r="O371" s="175"/>
      <c r="P371" s="176">
        <f>SUM(P372:P394)</f>
        <v>0</v>
      </c>
      <c r="Q371" s="175"/>
      <c r="R371" s="176">
        <f>SUM(R372:R394)</f>
        <v>4.3436726000000005</v>
      </c>
      <c r="S371" s="175"/>
      <c r="T371" s="177">
        <f>SUM(T372:T394)</f>
        <v>0</v>
      </c>
      <c r="AR371" s="178" t="s">
        <v>88</v>
      </c>
      <c r="AT371" s="179" t="s">
        <v>77</v>
      </c>
      <c r="AU371" s="179" t="s">
        <v>86</v>
      </c>
      <c r="AY371" s="178" t="s">
        <v>146</v>
      </c>
      <c r="BK371" s="180">
        <f>SUM(BK372:BK394)</f>
        <v>0</v>
      </c>
    </row>
    <row r="372" spans="1:65" s="2" customFormat="1" ht="24.2" customHeight="1">
      <c r="A372" s="31"/>
      <c r="B372" s="32"/>
      <c r="C372" s="183" t="s">
        <v>788</v>
      </c>
      <c r="D372" s="201" t="s">
        <v>148</v>
      </c>
      <c r="E372" s="184" t="s">
        <v>789</v>
      </c>
      <c r="F372" s="185" t="s">
        <v>790</v>
      </c>
      <c r="G372" s="186" t="s">
        <v>181</v>
      </c>
      <c r="H372" s="187">
        <v>2.5840000000000001</v>
      </c>
      <c r="I372" s="188"/>
      <c r="J372" s="189">
        <f>ROUND(I372*H372,2)</f>
        <v>0</v>
      </c>
      <c r="K372" s="185" t="s">
        <v>162</v>
      </c>
      <c r="L372" s="36"/>
      <c r="M372" s="190" t="s">
        <v>1</v>
      </c>
      <c r="N372" s="191" t="s">
        <v>43</v>
      </c>
      <c r="O372" s="68"/>
      <c r="P372" s="192">
        <f>O372*H372</f>
        <v>0</v>
      </c>
      <c r="Q372" s="192">
        <v>1.2200000000000001E-2</v>
      </c>
      <c r="R372" s="192">
        <f>Q372*H372</f>
        <v>3.1524800000000006E-2</v>
      </c>
      <c r="S372" s="192">
        <v>0</v>
      </c>
      <c r="T372" s="193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94" t="s">
        <v>223</v>
      </c>
      <c r="AT372" s="194" t="s">
        <v>148</v>
      </c>
      <c r="AU372" s="194" t="s">
        <v>88</v>
      </c>
      <c r="AY372" s="14" t="s">
        <v>146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4" t="s">
        <v>86</v>
      </c>
      <c r="BK372" s="195">
        <f>ROUND(I372*H372,2)</f>
        <v>0</v>
      </c>
      <c r="BL372" s="14" t="s">
        <v>223</v>
      </c>
      <c r="BM372" s="194" t="s">
        <v>791</v>
      </c>
    </row>
    <row r="373" spans="1:65" s="2" customFormat="1" ht="29.25">
      <c r="A373" s="31"/>
      <c r="B373" s="32"/>
      <c r="C373" s="33"/>
      <c r="D373" s="196" t="s">
        <v>155</v>
      </c>
      <c r="E373" s="33"/>
      <c r="F373" s="197" t="s">
        <v>792</v>
      </c>
      <c r="G373" s="33"/>
      <c r="H373" s="33"/>
      <c r="I373" s="198"/>
      <c r="J373" s="33"/>
      <c r="K373" s="33"/>
      <c r="L373" s="36"/>
      <c r="M373" s="199"/>
      <c r="N373" s="200"/>
      <c r="O373" s="68"/>
      <c r="P373" s="68"/>
      <c r="Q373" s="68"/>
      <c r="R373" s="68"/>
      <c r="S373" s="68"/>
      <c r="T373" s="69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4" t="s">
        <v>155</v>
      </c>
      <c r="AU373" s="14" t="s">
        <v>88</v>
      </c>
    </row>
    <row r="374" spans="1:65" s="2" customFormat="1" ht="29.25">
      <c r="A374" s="31"/>
      <c r="B374" s="32"/>
      <c r="C374" s="33"/>
      <c r="D374" s="196" t="s">
        <v>184</v>
      </c>
      <c r="E374" s="33"/>
      <c r="F374" s="202" t="s">
        <v>793</v>
      </c>
      <c r="G374" s="33"/>
      <c r="H374" s="33"/>
      <c r="I374" s="198"/>
      <c r="J374" s="33"/>
      <c r="K374" s="33"/>
      <c r="L374" s="36"/>
      <c r="M374" s="199"/>
      <c r="N374" s="200"/>
      <c r="O374" s="68"/>
      <c r="P374" s="68"/>
      <c r="Q374" s="68"/>
      <c r="R374" s="68"/>
      <c r="S374" s="68"/>
      <c r="T374" s="69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4" t="s">
        <v>184</v>
      </c>
      <c r="AU374" s="14" t="s">
        <v>88</v>
      </c>
    </row>
    <row r="375" spans="1:65" s="2" customFormat="1" ht="24.2" customHeight="1">
      <c r="A375" s="31"/>
      <c r="B375" s="32"/>
      <c r="C375" s="183" t="s">
        <v>794</v>
      </c>
      <c r="D375" s="201" t="s">
        <v>148</v>
      </c>
      <c r="E375" s="184" t="s">
        <v>795</v>
      </c>
      <c r="F375" s="185" t="s">
        <v>796</v>
      </c>
      <c r="G375" s="186" t="s">
        <v>181</v>
      </c>
      <c r="H375" s="187">
        <v>35.5</v>
      </c>
      <c r="I375" s="188"/>
      <c r="J375" s="189">
        <f>ROUND(I375*H375,2)</f>
        <v>0</v>
      </c>
      <c r="K375" s="185" t="s">
        <v>162</v>
      </c>
      <c r="L375" s="36"/>
      <c r="M375" s="190" t="s">
        <v>1</v>
      </c>
      <c r="N375" s="191" t="s">
        <v>43</v>
      </c>
      <c r="O375" s="68"/>
      <c r="P375" s="192">
        <f>O375*H375</f>
        <v>0</v>
      </c>
      <c r="Q375" s="192">
        <v>1.678E-2</v>
      </c>
      <c r="R375" s="192">
        <f>Q375*H375</f>
        <v>0.59568999999999994</v>
      </c>
      <c r="S375" s="192">
        <v>0</v>
      </c>
      <c r="T375" s="193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94" t="s">
        <v>223</v>
      </c>
      <c r="AT375" s="194" t="s">
        <v>148</v>
      </c>
      <c r="AU375" s="194" t="s">
        <v>88</v>
      </c>
      <c r="AY375" s="14" t="s">
        <v>146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14" t="s">
        <v>86</v>
      </c>
      <c r="BK375" s="195">
        <f>ROUND(I375*H375,2)</f>
        <v>0</v>
      </c>
      <c r="BL375" s="14" t="s">
        <v>223</v>
      </c>
      <c r="BM375" s="194" t="s">
        <v>797</v>
      </c>
    </row>
    <row r="376" spans="1:65" s="2" customFormat="1" ht="11.25">
      <c r="A376" s="31"/>
      <c r="B376" s="32"/>
      <c r="C376" s="33"/>
      <c r="D376" s="196" t="s">
        <v>155</v>
      </c>
      <c r="E376" s="33"/>
      <c r="F376" s="197" t="s">
        <v>796</v>
      </c>
      <c r="G376" s="33"/>
      <c r="H376" s="33"/>
      <c r="I376" s="198"/>
      <c r="J376" s="33"/>
      <c r="K376" s="33"/>
      <c r="L376" s="36"/>
      <c r="M376" s="199"/>
      <c r="N376" s="200"/>
      <c r="O376" s="68"/>
      <c r="P376" s="68"/>
      <c r="Q376" s="68"/>
      <c r="R376" s="68"/>
      <c r="S376" s="68"/>
      <c r="T376" s="69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4" t="s">
        <v>155</v>
      </c>
      <c r="AU376" s="14" t="s">
        <v>88</v>
      </c>
    </row>
    <row r="377" spans="1:65" s="2" customFormat="1" ht="16.5" customHeight="1">
      <c r="A377" s="31"/>
      <c r="B377" s="32"/>
      <c r="C377" s="183" t="s">
        <v>798</v>
      </c>
      <c r="D377" s="201" t="s">
        <v>148</v>
      </c>
      <c r="E377" s="184" t="s">
        <v>799</v>
      </c>
      <c r="F377" s="185" t="s">
        <v>800</v>
      </c>
      <c r="G377" s="186" t="s">
        <v>243</v>
      </c>
      <c r="H377" s="187">
        <v>1.52</v>
      </c>
      <c r="I377" s="188"/>
      <c r="J377" s="189">
        <f>ROUND(I377*H377,2)</f>
        <v>0</v>
      </c>
      <c r="K377" s="185" t="s">
        <v>162</v>
      </c>
      <c r="L377" s="36"/>
      <c r="M377" s="190" t="s">
        <v>1</v>
      </c>
      <c r="N377" s="191" t="s">
        <v>43</v>
      </c>
      <c r="O377" s="68"/>
      <c r="P377" s="192">
        <f>O377*H377</f>
        <v>0</v>
      </c>
      <c r="Q377" s="192">
        <v>6.6299999999999996E-3</v>
      </c>
      <c r="R377" s="192">
        <f>Q377*H377</f>
        <v>1.0077599999999999E-2</v>
      </c>
      <c r="S377" s="192">
        <v>0</v>
      </c>
      <c r="T377" s="193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94" t="s">
        <v>223</v>
      </c>
      <c r="AT377" s="194" t="s">
        <v>148</v>
      </c>
      <c r="AU377" s="194" t="s">
        <v>88</v>
      </c>
      <c r="AY377" s="14" t="s">
        <v>146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4" t="s">
        <v>86</v>
      </c>
      <c r="BK377" s="195">
        <f>ROUND(I377*H377,2)</f>
        <v>0</v>
      </c>
      <c r="BL377" s="14" t="s">
        <v>223</v>
      </c>
      <c r="BM377" s="194" t="s">
        <v>801</v>
      </c>
    </row>
    <row r="378" spans="1:65" s="2" customFormat="1" ht="29.25">
      <c r="A378" s="31"/>
      <c r="B378" s="32"/>
      <c r="C378" s="33"/>
      <c r="D378" s="196" t="s">
        <v>155</v>
      </c>
      <c r="E378" s="33"/>
      <c r="F378" s="197" t="s">
        <v>802</v>
      </c>
      <c r="G378" s="33"/>
      <c r="H378" s="33"/>
      <c r="I378" s="198"/>
      <c r="J378" s="33"/>
      <c r="K378" s="33"/>
      <c r="L378" s="36"/>
      <c r="M378" s="199"/>
      <c r="N378" s="200"/>
      <c r="O378" s="68"/>
      <c r="P378" s="68"/>
      <c r="Q378" s="68"/>
      <c r="R378" s="68"/>
      <c r="S378" s="68"/>
      <c r="T378" s="69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T378" s="14" t="s">
        <v>155</v>
      </c>
      <c r="AU378" s="14" t="s">
        <v>88</v>
      </c>
    </row>
    <row r="379" spans="1:65" s="2" customFormat="1" ht="29.25">
      <c r="A379" s="31"/>
      <c r="B379" s="32"/>
      <c r="C379" s="33"/>
      <c r="D379" s="196" t="s">
        <v>184</v>
      </c>
      <c r="E379" s="33"/>
      <c r="F379" s="202" t="s">
        <v>793</v>
      </c>
      <c r="G379" s="33"/>
      <c r="H379" s="33"/>
      <c r="I379" s="198"/>
      <c r="J379" s="33"/>
      <c r="K379" s="33"/>
      <c r="L379" s="36"/>
      <c r="M379" s="199"/>
      <c r="N379" s="200"/>
      <c r="O379" s="68"/>
      <c r="P379" s="68"/>
      <c r="Q379" s="68"/>
      <c r="R379" s="68"/>
      <c r="S379" s="68"/>
      <c r="T379" s="69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T379" s="14" t="s">
        <v>184</v>
      </c>
      <c r="AU379" s="14" t="s">
        <v>88</v>
      </c>
    </row>
    <row r="380" spans="1:65" s="2" customFormat="1" ht="24.2" customHeight="1">
      <c r="A380" s="31"/>
      <c r="B380" s="32"/>
      <c r="C380" s="183" t="s">
        <v>803</v>
      </c>
      <c r="D380" s="201" t="s">
        <v>148</v>
      </c>
      <c r="E380" s="184" t="s">
        <v>804</v>
      </c>
      <c r="F380" s="185" t="s">
        <v>805</v>
      </c>
      <c r="G380" s="186" t="s">
        <v>243</v>
      </c>
      <c r="H380" s="187">
        <v>1.52</v>
      </c>
      <c r="I380" s="188"/>
      <c r="J380" s="189">
        <f>ROUND(I380*H380,2)</f>
        <v>0</v>
      </c>
      <c r="K380" s="185" t="s">
        <v>162</v>
      </c>
      <c r="L380" s="36"/>
      <c r="M380" s="190" t="s">
        <v>1</v>
      </c>
      <c r="N380" s="191" t="s">
        <v>43</v>
      </c>
      <c r="O380" s="68"/>
      <c r="P380" s="192">
        <f>O380*H380</f>
        <v>0</v>
      </c>
      <c r="Q380" s="192">
        <v>1.0000000000000001E-5</v>
      </c>
      <c r="R380" s="192">
        <f>Q380*H380</f>
        <v>1.5200000000000002E-5</v>
      </c>
      <c r="S380" s="192">
        <v>0</v>
      </c>
      <c r="T380" s="193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94" t="s">
        <v>223</v>
      </c>
      <c r="AT380" s="194" t="s">
        <v>148</v>
      </c>
      <c r="AU380" s="194" t="s">
        <v>88</v>
      </c>
      <c r="AY380" s="14" t="s">
        <v>146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4" t="s">
        <v>86</v>
      </c>
      <c r="BK380" s="195">
        <f>ROUND(I380*H380,2)</f>
        <v>0</v>
      </c>
      <c r="BL380" s="14" t="s">
        <v>223</v>
      </c>
      <c r="BM380" s="194" t="s">
        <v>806</v>
      </c>
    </row>
    <row r="381" spans="1:65" s="2" customFormat="1" ht="29.25">
      <c r="A381" s="31"/>
      <c r="B381" s="32"/>
      <c r="C381" s="33"/>
      <c r="D381" s="196" t="s">
        <v>155</v>
      </c>
      <c r="E381" s="33"/>
      <c r="F381" s="197" t="s">
        <v>807</v>
      </c>
      <c r="G381" s="33"/>
      <c r="H381" s="33"/>
      <c r="I381" s="198"/>
      <c r="J381" s="33"/>
      <c r="K381" s="33"/>
      <c r="L381" s="36"/>
      <c r="M381" s="199"/>
      <c r="N381" s="200"/>
      <c r="O381" s="68"/>
      <c r="P381" s="68"/>
      <c r="Q381" s="68"/>
      <c r="R381" s="68"/>
      <c r="S381" s="68"/>
      <c r="T381" s="69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4" t="s">
        <v>155</v>
      </c>
      <c r="AU381" s="14" t="s">
        <v>88</v>
      </c>
    </row>
    <row r="382" spans="1:65" s="2" customFormat="1" ht="24.2" customHeight="1">
      <c r="A382" s="31"/>
      <c r="B382" s="32"/>
      <c r="C382" s="183" t="s">
        <v>808</v>
      </c>
      <c r="D382" s="201" t="s">
        <v>148</v>
      </c>
      <c r="E382" s="184" t="s">
        <v>809</v>
      </c>
      <c r="F382" s="185" t="s">
        <v>810</v>
      </c>
      <c r="G382" s="186" t="s">
        <v>181</v>
      </c>
      <c r="H382" s="187">
        <v>414.4</v>
      </c>
      <c r="I382" s="188"/>
      <c r="J382" s="189">
        <f>ROUND(I382*H382,2)</f>
        <v>0</v>
      </c>
      <c r="K382" s="185" t="s">
        <v>162</v>
      </c>
      <c r="L382" s="36"/>
      <c r="M382" s="190" t="s">
        <v>1</v>
      </c>
      <c r="N382" s="191" t="s">
        <v>43</v>
      </c>
      <c r="O382" s="68"/>
      <c r="P382" s="192">
        <f>O382*H382</f>
        <v>0</v>
      </c>
      <c r="Q382" s="192">
        <v>1E-4</v>
      </c>
      <c r="R382" s="192">
        <f>Q382*H382</f>
        <v>4.1439999999999998E-2</v>
      </c>
      <c r="S382" s="192">
        <v>0</v>
      </c>
      <c r="T382" s="193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94" t="s">
        <v>223</v>
      </c>
      <c r="AT382" s="194" t="s">
        <v>148</v>
      </c>
      <c r="AU382" s="194" t="s">
        <v>88</v>
      </c>
      <c r="AY382" s="14" t="s">
        <v>146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4" t="s">
        <v>86</v>
      </c>
      <c r="BK382" s="195">
        <f>ROUND(I382*H382,2)</f>
        <v>0</v>
      </c>
      <c r="BL382" s="14" t="s">
        <v>223</v>
      </c>
      <c r="BM382" s="194" t="s">
        <v>811</v>
      </c>
    </row>
    <row r="383" spans="1:65" s="2" customFormat="1" ht="19.5">
      <c r="A383" s="31"/>
      <c r="B383" s="32"/>
      <c r="C383" s="33"/>
      <c r="D383" s="196" t="s">
        <v>155</v>
      </c>
      <c r="E383" s="33"/>
      <c r="F383" s="197" t="s">
        <v>812</v>
      </c>
      <c r="G383" s="33"/>
      <c r="H383" s="33"/>
      <c r="I383" s="198"/>
      <c r="J383" s="33"/>
      <c r="K383" s="33"/>
      <c r="L383" s="36"/>
      <c r="M383" s="199"/>
      <c r="N383" s="200"/>
      <c r="O383" s="68"/>
      <c r="P383" s="68"/>
      <c r="Q383" s="68"/>
      <c r="R383" s="68"/>
      <c r="S383" s="68"/>
      <c r="T383" s="69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T383" s="14" t="s">
        <v>155</v>
      </c>
      <c r="AU383" s="14" t="s">
        <v>88</v>
      </c>
    </row>
    <row r="384" spans="1:65" s="2" customFormat="1" ht="37.9" customHeight="1">
      <c r="A384" s="31"/>
      <c r="B384" s="32"/>
      <c r="C384" s="183" t="s">
        <v>813</v>
      </c>
      <c r="D384" s="183" t="s">
        <v>148</v>
      </c>
      <c r="E384" s="184" t="s">
        <v>814</v>
      </c>
      <c r="F384" s="185" t="s">
        <v>815</v>
      </c>
      <c r="G384" s="186" t="s">
        <v>181</v>
      </c>
      <c r="H384" s="187">
        <v>378.9</v>
      </c>
      <c r="I384" s="188"/>
      <c r="J384" s="189">
        <f>ROUND(I384*H384,2)</f>
        <v>0</v>
      </c>
      <c r="K384" s="185" t="s">
        <v>162</v>
      </c>
      <c r="L384" s="36"/>
      <c r="M384" s="190" t="s">
        <v>1</v>
      </c>
      <c r="N384" s="191" t="s">
        <v>43</v>
      </c>
      <c r="O384" s="68"/>
      <c r="P384" s="192">
        <f>O384*H384</f>
        <v>0</v>
      </c>
      <c r="Q384" s="192">
        <v>1.25E-3</v>
      </c>
      <c r="R384" s="192">
        <f>Q384*H384</f>
        <v>0.47362499999999996</v>
      </c>
      <c r="S384" s="192">
        <v>0</v>
      </c>
      <c r="T384" s="193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94" t="s">
        <v>223</v>
      </c>
      <c r="AT384" s="194" t="s">
        <v>148</v>
      </c>
      <c r="AU384" s="194" t="s">
        <v>88</v>
      </c>
      <c r="AY384" s="14" t="s">
        <v>146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4" t="s">
        <v>86</v>
      </c>
      <c r="BK384" s="195">
        <f>ROUND(I384*H384,2)</f>
        <v>0</v>
      </c>
      <c r="BL384" s="14" t="s">
        <v>223</v>
      </c>
      <c r="BM384" s="194" t="s">
        <v>816</v>
      </c>
    </row>
    <row r="385" spans="1:65" s="2" customFormat="1" ht="29.25">
      <c r="A385" s="31"/>
      <c r="B385" s="32"/>
      <c r="C385" s="33"/>
      <c r="D385" s="196" t="s">
        <v>155</v>
      </c>
      <c r="E385" s="33"/>
      <c r="F385" s="197" t="s">
        <v>817</v>
      </c>
      <c r="G385" s="33"/>
      <c r="H385" s="33"/>
      <c r="I385" s="198"/>
      <c r="J385" s="33"/>
      <c r="K385" s="33"/>
      <c r="L385" s="36"/>
      <c r="M385" s="199"/>
      <c r="N385" s="200"/>
      <c r="O385" s="68"/>
      <c r="P385" s="68"/>
      <c r="Q385" s="68"/>
      <c r="R385" s="68"/>
      <c r="S385" s="68"/>
      <c r="T385" s="69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T385" s="14" t="s">
        <v>155</v>
      </c>
      <c r="AU385" s="14" t="s">
        <v>88</v>
      </c>
    </row>
    <row r="386" spans="1:65" s="2" customFormat="1" ht="24.2" customHeight="1">
      <c r="A386" s="31"/>
      <c r="B386" s="32"/>
      <c r="C386" s="209" t="s">
        <v>818</v>
      </c>
      <c r="D386" s="209" t="s">
        <v>521</v>
      </c>
      <c r="E386" s="210" t="s">
        <v>819</v>
      </c>
      <c r="F386" s="211" t="s">
        <v>820</v>
      </c>
      <c r="G386" s="212" t="s">
        <v>181</v>
      </c>
      <c r="H386" s="213">
        <v>397.84500000000003</v>
      </c>
      <c r="I386" s="214"/>
      <c r="J386" s="215">
        <f>ROUND(I386*H386,2)</f>
        <v>0</v>
      </c>
      <c r="K386" s="211" t="s">
        <v>162</v>
      </c>
      <c r="L386" s="216"/>
      <c r="M386" s="217" t="s">
        <v>1</v>
      </c>
      <c r="N386" s="218" t="s">
        <v>43</v>
      </c>
      <c r="O386" s="68"/>
      <c r="P386" s="192">
        <f>O386*H386</f>
        <v>0</v>
      </c>
      <c r="Q386" s="192">
        <v>8.0000000000000002E-3</v>
      </c>
      <c r="R386" s="192">
        <f>Q386*H386</f>
        <v>3.1827600000000005</v>
      </c>
      <c r="S386" s="192">
        <v>0</v>
      </c>
      <c r="T386" s="193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94" t="s">
        <v>283</v>
      </c>
      <c r="AT386" s="194" t="s">
        <v>521</v>
      </c>
      <c r="AU386" s="194" t="s">
        <v>88</v>
      </c>
      <c r="AY386" s="14" t="s">
        <v>146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14" t="s">
        <v>86</v>
      </c>
      <c r="BK386" s="195">
        <f>ROUND(I386*H386,2)</f>
        <v>0</v>
      </c>
      <c r="BL386" s="14" t="s">
        <v>223</v>
      </c>
      <c r="BM386" s="194" t="s">
        <v>821</v>
      </c>
    </row>
    <row r="387" spans="1:65" s="2" customFormat="1" ht="11.25">
      <c r="A387" s="31"/>
      <c r="B387" s="32"/>
      <c r="C387" s="33"/>
      <c r="D387" s="196" t="s">
        <v>155</v>
      </c>
      <c r="E387" s="33"/>
      <c r="F387" s="197" t="s">
        <v>822</v>
      </c>
      <c r="G387" s="33"/>
      <c r="H387" s="33"/>
      <c r="I387" s="198"/>
      <c r="J387" s="33"/>
      <c r="K387" s="33"/>
      <c r="L387" s="36"/>
      <c r="M387" s="199"/>
      <c r="N387" s="200"/>
      <c r="O387" s="68"/>
      <c r="P387" s="68"/>
      <c r="Q387" s="68"/>
      <c r="R387" s="68"/>
      <c r="S387" s="68"/>
      <c r="T387" s="69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T387" s="14" t="s">
        <v>155</v>
      </c>
      <c r="AU387" s="14" t="s">
        <v>88</v>
      </c>
    </row>
    <row r="388" spans="1:65" s="2" customFormat="1" ht="19.5">
      <c r="A388" s="31"/>
      <c r="B388" s="32"/>
      <c r="C388" s="33"/>
      <c r="D388" s="196" t="s">
        <v>184</v>
      </c>
      <c r="E388" s="33"/>
      <c r="F388" s="202" t="s">
        <v>823</v>
      </c>
      <c r="G388" s="33"/>
      <c r="H388" s="33"/>
      <c r="I388" s="198"/>
      <c r="J388" s="33"/>
      <c r="K388" s="33"/>
      <c r="L388" s="36"/>
      <c r="M388" s="199"/>
      <c r="N388" s="200"/>
      <c r="O388" s="68"/>
      <c r="P388" s="68"/>
      <c r="Q388" s="68"/>
      <c r="R388" s="68"/>
      <c r="S388" s="68"/>
      <c r="T388" s="69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4" t="s">
        <v>184</v>
      </c>
      <c r="AU388" s="14" t="s">
        <v>88</v>
      </c>
    </row>
    <row r="389" spans="1:65" s="2" customFormat="1" ht="21.75" customHeight="1">
      <c r="A389" s="31"/>
      <c r="B389" s="32"/>
      <c r="C389" s="183" t="s">
        <v>824</v>
      </c>
      <c r="D389" s="183" t="s">
        <v>148</v>
      </c>
      <c r="E389" s="184" t="s">
        <v>825</v>
      </c>
      <c r="F389" s="185" t="s">
        <v>826</v>
      </c>
      <c r="G389" s="186" t="s">
        <v>274</v>
      </c>
      <c r="H389" s="187">
        <v>2</v>
      </c>
      <c r="I389" s="188"/>
      <c r="J389" s="189">
        <f>ROUND(I389*H389,2)</f>
        <v>0</v>
      </c>
      <c r="K389" s="185" t="s">
        <v>162</v>
      </c>
      <c r="L389" s="36"/>
      <c r="M389" s="190" t="s">
        <v>1</v>
      </c>
      <c r="N389" s="191" t="s">
        <v>43</v>
      </c>
      <c r="O389" s="68"/>
      <c r="P389" s="192">
        <f>O389*H389</f>
        <v>0</v>
      </c>
      <c r="Q389" s="192">
        <v>6.9999999999999994E-5</v>
      </c>
      <c r="R389" s="192">
        <f>Q389*H389</f>
        <v>1.3999999999999999E-4</v>
      </c>
      <c r="S389" s="192">
        <v>0</v>
      </c>
      <c r="T389" s="193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94" t="s">
        <v>223</v>
      </c>
      <c r="AT389" s="194" t="s">
        <v>148</v>
      </c>
      <c r="AU389" s="194" t="s">
        <v>88</v>
      </c>
      <c r="AY389" s="14" t="s">
        <v>146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14" t="s">
        <v>86</v>
      </c>
      <c r="BK389" s="195">
        <f>ROUND(I389*H389,2)</f>
        <v>0</v>
      </c>
      <c r="BL389" s="14" t="s">
        <v>223</v>
      </c>
      <c r="BM389" s="194" t="s">
        <v>827</v>
      </c>
    </row>
    <row r="390" spans="1:65" s="2" customFormat="1" ht="19.5">
      <c r="A390" s="31"/>
      <c r="B390" s="32"/>
      <c r="C390" s="33"/>
      <c r="D390" s="196" t="s">
        <v>155</v>
      </c>
      <c r="E390" s="33"/>
      <c r="F390" s="197" t="s">
        <v>828</v>
      </c>
      <c r="G390" s="33"/>
      <c r="H390" s="33"/>
      <c r="I390" s="198"/>
      <c r="J390" s="33"/>
      <c r="K390" s="33"/>
      <c r="L390" s="36"/>
      <c r="M390" s="199"/>
      <c r="N390" s="200"/>
      <c r="O390" s="68"/>
      <c r="P390" s="68"/>
      <c r="Q390" s="68"/>
      <c r="R390" s="68"/>
      <c r="S390" s="68"/>
      <c r="T390" s="69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T390" s="14" t="s">
        <v>155</v>
      </c>
      <c r="AU390" s="14" t="s">
        <v>88</v>
      </c>
    </row>
    <row r="391" spans="1:65" s="2" customFormat="1" ht="21.75" customHeight="1">
      <c r="A391" s="31"/>
      <c r="B391" s="32"/>
      <c r="C391" s="209" t="s">
        <v>829</v>
      </c>
      <c r="D391" s="209" t="s">
        <v>521</v>
      </c>
      <c r="E391" s="210" t="s">
        <v>830</v>
      </c>
      <c r="F391" s="211" t="s">
        <v>831</v>
      </c>
      <c r="G391" s="212" t="s">
        <v>274</v>
      </c>
      <c r="H391" s="213">
        <v>2</v>
      </c>
      <c r="I391" s="214"/>
      <c r="J391" s="215">
        <f>ROUND(I391*H391,2)</f>
        <v>0</v>
      </c>
      <c r="K391" s="211" t="s">
        <v>162</v>
      </c>
      <c r="L391" s="216"/>
      <c r="M391" s="217" t="s">
        <v>1</v>
      </c>
      <c r="N391" s="218" t="s">
        <v>43</v>
      </c>
      <c r="O391" s="68"/>
      <c r="P391" s="192">
        <f>O391*H391</f>
        <v>0</v>
      </c>
      <c r="Q391" s="192">
        <v>4.1999999999999997E-3</v>
      </c>
      <c r="R391" s="192">
        <f>Q391*H391</f>
        <v>8.3999999999999995E-3</v>
      </c>
      <c r="S391" s="192">
        <v>0</v>
      </c>
      <c r="T391" s="193">
        <f>S391*H391</f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94" t="s">
        <v>283</v>
      </c>
      <c r="AT391" s="194" t="s">
        <v>521</v>
      </c>
      <c r="AU391" s="194" t="s">
        <v>88</v>
      </c>
      <c r="AY391" s="14" t="s">
        <v>146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14" t="s">
        <v>86</v>
      </c>
      <c r="BK391" s="195">
        <f>ROUND(I391*H391,2)</f>
        <v>0</v>
      </c>
      <c r="BL391" s="14" t="s">
        <v>223</v>
      </c>
      <c r="BM391" s="194" t="s">
        <v>832</v>
      </c>
    </row>
    <row r="392" spans="1:65" s="2" customFormat="1" ht="11.25">
      <c r="A392" s="31"/>
      <c r="B392" s="32"/>
      <c r="C392" s="33"/>
      <c r="D392" s="196" t="s">
        <v>155</v>
      </c>
      <c r="E392" s="33"/>
      <c r="F392" s="197" t="s">
        <v>831</v>
      </c>
      <c r="G392" s="33"/>
      <c r="H392" s="33"/>
      <c r="I392" s="198"/>
      <c r="J392" s="33"/>
      <c r="K392" s="33"/>
      <c r="L392" s="36"/>
      <c r="M392" s="199"/>
      <c r="N392" s="200"/>
      <c r="O392" s="68"/>
      <c r="P392" s="68"/>
      <c r="Q392" s="68"/>
      <c r="R392" s="68"/>
      <c r="S392" s="68"/>
      <c r="T392" s="69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T392" s="14" t="s">
        <v>155</v>
      </c>
      <c r="AU392" s="14" t="s">
        <v>88</v>
      </c>
    </row>
    <row r="393" spans="1:65" s="2" customFormat="1" ht="24.2" customHeight="1">
      <c r="A393" s="31"/>
      <c r="B393" s="32"/>
      <c r="C393" s="183" t="s">
        <v>833</v>
      </c>
      <c r="D393" s="183" t="s">
        <v>148</v>
      </c>
      <c r="E393" s="184" t="s">
        <v>834</v>
      </c>
      <c r="F393" s="185" t="s">
        <v>835</v>
      </c>
      <c r="G393" s="186" t="s">
        <v>211</v>
      </c>
      <c r="H393" s="187">
        <v>4.3440000000000003</v>
      </c>
      <c r="I393" s="188"/>
      <c r="J393" s="189">
        <f>ROUND(I393*H393,2)</f>
        <v>0</v>
      </c>
      <c r="K393" s="185" t="s">
        <v>162</v>
      </c>
      <c r="L393" s="36"/>
      <c r="M393" s="190" t="s">
        <v>1</v>
      </c>
      <c r="N393" s="191" t="s">
        <v>43</v>
      </c>
      <c r="O393" s="68"/>
      <c r="P393" s="192">
        <f>O393*H393</f>
        <v>0</v>
      </c>
      <c r="Q393" s="192">
        <v>0</v>
      </c>
      <c r="R393" s="192">
        <f>Q393*H393</f>
        <v>0</v>
      </c>
      <c r="S393" s="192">
        <v>0</v>
      </c>
      <c r="T393" s="193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94" t="s">
        <v>223</v>
      </c>
      <c r="AT393" s="194" t="s">
        <v>148</v>
      </c>
      <c r="AU393" s="194" t="s">
        <v>88</v>
      </c>
      <c r="AY393" s="14" t="s">
        <v>146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4" t="s">
        <v>86</v>
      </c>
      <c r="BK393" s="195">
        <f>ROUND(I393*H393,2)</f>
        <v>0</v>
      </c>
      <c r="BL393" s="14" t="s">
        <v>223</v>
      </c>
      <c r="BM393" s="194" t="s">
        <v>836</v>
      </c>
    </row>
    <row r="394" spans="1:65" s="2" customFormat="1" ht="39">
      <c r="A394" s="31"/>
      <c r="B394" s="32"/>
      <c r="C394" s="33"/>
      <c r="D394" s="196" t="s">
        <v>155</v>
      </c>
      <c r="E394" s="33"/>
      <c r="F394" s="197" t="s">
        <v>837</v>
      </c>
      <c r="G394" s="33"/>
      <c r="H394" s="33"/>
      <c r="I394" s="198"/>
      <c r="J394" s="33"/>
      <c r="K394" s="33"/>
      <c r="L394" s="36"/>
      <c r="M394" s="199"/>
      <c r="N394" s="200"/>
      <c r="O394" s="68"/>
      <c r="P394" s="68"/>
      <c r="Q394" s="68"/>
      <c r="R394" s="68"/>
      <c r="S394" s="68"/>
      <c r="T394" s="69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T394" s="14" t="s">
        <v>155</v>
      </c>
      <c r="AU394" s="14" t="s">
        <v>88</v>
      </c>
    </row>
    <row r="395" spans="1:65" s="12" customFormat="1" ht="22.9" customHeight="1">
      <c r="B395" s="167"/>
      <c r="C395" s="168"/>
      <c r="D395" s="169" t="s">
        <v>77</v>
      </c>
      <c r="E395" s="181" t="s">
        <v>260</v>
      </c>
      <c r="F395" s="181" t="s">
        <v>261</v>
      </c>
      <c r="G395" s="168"/>
      <c r="H395" s="168"/>
      <c r="I395" s="171"/>
      <c r="J395" s="182">
        <f>BK395</f>
        <v>0</v>
      </c>
      <c r="K395" s="168"/>
      <c r="L395" s="173"/>
      <c r="M395" s="174"/>
      <c r="N395" s="175"/>
      <c r="O395" s="175"/>
      <c r="P395" s="176">
        <f>SUM(P396:P412)</f>
        <v>0</v>
      </c>
      <c r="Q395" s="175"/>
      <c r="R395" s="176">
        <f>SUM(R396:R412)</f>
        <v>0.55899650000000001</v>
      </c>
      <c r="S395" s="175"/>
      <c r="T395" s="177">
        <f>SUM(T396:T412)</f>
        <v>0</v>
      </c>
      <c r="AR395" s="178" t="s">
        <v>88</v>
      </c>
      <c r="AT395" s="179" t="s">
        <v>77</v>
      </c>
      <c r="AU395" s="179" t="s">
        <v>86</v>
      </c>
      <c r="AY395" s="178" t="s">
        <v>146</v>
      </c>
      <c r="BK395" s="180">
        <f>SUM(BK396:BK412)</f>
        <v>0</v>
      </c>
    </row>
    <row r="396" spans="1:65" s="2" customFormat="1" ht="24.2" customHeight="1">
      <c r="A396" s="31"/>
      <c r="B396" s="32"/>
      <c r="C396" s="183" t="s">
        <v>838</v>
      </c>
      <c r="D396" s="183" t="s">
        <v>148</v>
      </c>
      <c r="E396" s="184" t="s">
        <v>839</v>
      </c>
      <c r="F396" s="185" t="s">
        <v>840</v>
      </c>
      <c r="G396" s="186" t="s">
        <v>612</v>
      </c>
      <c r="H396" s="187">
        <v>1</v>
      </c>
      <c r="I396" s="188"/>
      <c r="J396" s="189">
        <f>ROUND(I396*H396,2)</f>
        <v>0</v>
      </c>
      <c r="K396" s="185" t="s">
        <v>162</v>
      </c>
      <c r="L396" s="36"/>
      <c r="M396" s="190" t="s">
        <v>1</v>
      </c>
      <c r="N396" s="191" t="s">
        <v>43</v>
      </c>
      <c r="O396" s="68"/>
      <c r="P396" s="192">
        <f>O396*H396</f>
        <v>0</v>
      </c>
      <c r="Q396" s="192">
        <v>3.4000000000000002E-4</v>
      </c>
      <c r="R396" s="192">
        <f>Q396*H396</f>
        <v>3.4000000000000002E-4</v>
      </c>
      <c r="S396" s="192">
        <v>0</v>
      </c>
      <c r="T396" s="193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94" t="s">
        <v>223</v>
      </c>
      <c r="AT396" s="194" t="s">
        <v>148</v>
      </c>
      <c r="AU396" s="194" t="s">
        <v>88</v>
      </c>
      <c r="AY396" s="14" t="s">
        <v>146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14" t="s">
        <v>86</v>
      </c>
      <c r="BK396" s="195">
        <f>ROUND(I396*H396,2)</f>
        <v>0</v>
      </c>
      <c r="BL396" s="14" t="s">
        <v>223</v>
      </c>
      <c r="BM396" s="194" t="s">
        <v>841</v>
      </c>
    </row>
    <row r="397" spans="1:65" s="2" customFormat="1" ht="19.5">
      <c r="A397" s="31"/>
      <c r="B397" s="32"/>
      <c r="C397" s="33"/>
      <c r="D397" s="196" t="s">
        <v>155</v>
      </c>
      <c r="E397" s="33"/>
      <c r="F397" s="197" t="s">
        <v>840</v>
      </c>
      <c r="G397" s="33"/>
      <c r="H397" s="33"/>
      <c r="I397" s="198"/>
      <c r="J397" s="33"/>
      <c r="K397" s="33"/>
      <c r="L397" s="36"/>
      <c r="M397" s="199"/>
      <c r="N397" s="200"/>
      <c r="O397" s="68"/>
      <c r="P397" s="68"/>
      <c r="Q397" s="68"/>
      <c r="R397" s="68"/>
      <c r="S397" s="68"/>
      <c r="T397" s="69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T397" s="14" t="s">
        <v>155</v>
      </c>
      <c r="AU397" s="14" t="s">
        <v>88</v>
      </c>
    </row>
    <row r="398" spans="1:65" s="2" customFormat="1" ht="19.5">
      <c r="A398" s="31"/>
      <c r="B398" s="32"/>
      <c r="C398" s="33"/>
      <c r="D398" s="196" t="s">
        <v>184</v>
      </c>
      <c r="E398" s="33"/>
      <c r="F398" s="202" t="s">
        <v>842</v>
      </c>
      <c r="G398" s="33"/>
      <c r="H398" s="33"/>
      <c r="I398" s="198"/>
      <c r="J398" s="33"/>
      <c r="K398" s="33"/>
      <c r="L398" s="36"/>
      <c r="M398" s="199"/>
      <c r="N398" s="200"/>
      <c r="O398" s="68"/>
      <c r="P398" s="68"/>
      <c r="Q398" s="68"/>
      <c r="R398" s="68"/>
      <c r="S398" s="68"/>
      <c r="T398" s="69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T398" s="14" t="s">
        <v>184</v>
      </c>
      <c r="AU398" s="14" t="s">
        <v>88</v>
      </c>
    </row>
    <row r="399" spans="1:65" s="2" customFormat="1" ht="33" customHeight="1">
      <c r="A399" s="31"/>
      <c r="B399" s="32"/>
      <c r="C399" s="183" t="s">
        <v>843</v>
      </c>
      <c r="D399" s="183" t="s">
        <v>148</v>
      </c>
      <c r="E399" s="184" t="s">
        <v>844</v>
      </c>
      <c r="F399" s="185" t="s">
        <v>845</v>
      </c>
      <c r="G399" s="186" t="s">
        <v>243</v>
      </c>
      <c r="H399" s="187">
        <v>8.16</v>
      </c>
      <c r="I399" s="188"/>
      <c r="J399" s="189">
        <f>ROUND(I399*H399,2)</f>
        <v>0</v>
      </c>
      <c r="K399" s="185" t="s">
        <v>162</v>
      </c>
      <c r="L399" s="36"/>
      <c r="M399" s="190" t="s">
        <v>1</v>
      </c>
      <c r="N399" s="191" t="s">
        <v>43</v>
      </c>
      <c r="O399" s="68"/>
      <c r="P399" s="192">
        <f>O399*H399</f>
        <v>0</v>
      </c>
      <c r="Q399" s="192">
        <v>2.2300000000000002E-3</v>
      </c>
      <c r="R399" s="192">
        <f>Q399*H399</f>
        <v>1.8196800000000003E-2</v>
      </c>
      <c r="S399" s="192">
        <v>0</v>
      </c>
      <c r="T399" s="193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94" t="s">
        <v>223</v>
      </c>
      <c r="AT399" s="194" t="s">
        <v>148</v>
      </c>
      <c r="AU399" s="194" t="s">
        <v>88</v>
      </c>
      <c r="AY399" s="14" t="s">
        <v>146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4" t="s">
        <v>86</v>
      </c>
      <c r="BK399" s="195">
        <f>ROUND(I399*H399,2)</f>
        <v>0</v>
      </c>
      <c r="BL399" s="14" t="s">
        <v>223</v>
      </c>
      <c r="BM399" s="194" t="s">
        <v>846</v>
      </c>
    </row>
    <row r="400" spans="1:65" s="2" customFormat="1" ht="19.5">
      <c r="A400" s="31"/>
      <c r="B400" s="32"/>
      <c r="C400" s="33"/>
      <c r="D400" s="196" t="s">
        <v>155</v>
      </c>
      <c r="E400" s="33"/>
      <c r="F400" s="197" t="s">
        <v>845</v>
      </c>
      <c r="G400" s="33"/>
      <c r="H400" s="33"/>
      <c r="I400" s="198"/>
      <c r="J400" s="33"/>
      <c r="K400" s="33"/>
      <c r="L400" s="36"/>
      <c r="M400" s="199"/>
      <c r="N400" s="200"/>
      <c r="O400" s="68"/>
      <c r="P400" s="68"/>
      <c r="Q400" s="68"/>
      <c r="R400" s="68"/>
      <c r="S400" s="68"/>
      <c r="T400" s="69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T400" s="14" t="s">
        <v>155</v>
      </c>
      <c r="AU400" s="14" t="s">
        <v>88</v>
      </c>
    </row>
    <row r="401" spans="1:65" s="2" customFormat="1" ht="16.5" customHeight="1">
      <c r="A401" s="31"/>
      <c r="B401" s="32"/>
      <c r="C401" s="183" t="s">
        <v>847</v>
      </c>
      <c r="D401" s="183" t="s">
        <v>148</v>
      </c>
      <c r="E401" s="184" t="s">
        <v>848</v>
      </c>
      <c r="F401" s="185" t="s">
        <v>849</v>
      </c>
      <c r="G401" s="186" t="s">
        <v>243</v>
      </c>
      <c r="H401" s="187">
        <v>69.814999999999998</v>
      </c>
      <c r="I401" s="188"/>
      <c r="J401" s="189">
        <f>ROUND(I401*H401,2)</f>
        <v>0</v>
      </c>
      <c r="K401" s="185" t="s">
        <v>162</v>
      </c>
      <c r="L401" s="36"/>
      <c r="M401" s="190" t="s">
        <v>1</v>
      </c>
      <c r="N401" s="191" t="s">
        <v>43</v>
      </c>
      <c r="O401" s="68"/>
      <c r="P401" s="192">
        <f>O401*H401</f>
        <v>0</v>
      </c>
      <c r="Q401" s="192">
        <v>2.1800000000000001E-3</v>
      </c>
      <c r="R401" s="192">
        <f>Q401*H401</f>
        <v>0.15219669999999999</v>
      </c>
      <c r="S401" s="192">
        <v>0</v>
      </c>
      <c r="T401" s="193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94" t="s">
        <v>223</v>
      </c>
      <c r="AT401" s="194" t="s">
        <v>148</v>
      </c>
      <c r="AU401" s="194" t="s">
        <v>88</v>
      </c>
      <c r="AY401" s="14" t="s">
        <v>146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4" t="s">
        <v>86</v>
      </c>
      <c r="BK401" s="195">
        <f>ROUND(I401*H401,2)</f>
        <v>0</v>
      </c>
      <c r="BL401" s="14" t="s">
        <v>223</v>
      </c>
      <c r="BM401" s="194" t="s">
        <v>850</v>
      </c>
    </row>
    <row r="402" spans="1:65" s="2" customFormat="1" ht="11.25">
      <c r="A402" s="31"/>
      <c r="B402" s="32"/>
      <c r="C402" s="33"/>
      <c r="D402" s="196" t="s">
        <v>155</v>
      </c>
      <c r="E402" s="33"/>
      <c r="F402" s="197" t="s">
        <v>849</v>
      </c>
      <c r="G402" s="33"/>
      <c r="H402" s="33"/>
      <c r="I402" s="198"/>
      <c r="J402" s="33"/>
      <c r="K402" s="33"/>
      <c r="L402" s="36"/>
      <c r="M402" s="199"/>
      <c r="N402" s="200"/>
      <c r="O402" s="68"/>
      <c r="P402" s="68"/>
      <c r="Q402" s="68"/>
      <c r="R402" s="68"/>
      <c r="S402" s="68"/>
      <c r="T402" s="69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4" t="s">
        <v>155</v>
      </c>
      <c r="AU402" s="14" t="s">
        <v>88</v>
      </c>
    </row>
    <row r="403" spans="1:65" s="2" customFormat="1" ht="21.75" customHeight="1">
      <c r="A403" s="31"/>
      <c r="B403" s="32"/>
      <c r="C403" s="183" t="s">
        <v>851</v>
      </c>
      <c r="D403" s="183" t="s">
        <v>148</v>
      </c>
      <c r="E403" s="184" t="s">
        <v>852</v>
      </c>
      <c r="F403" s="185" t="s">
        <v>853</v>
      </c>
      <c r="G403" s="186" t="s">
        <v>243</v>
      </c>
      <c r="H403" s="187">
        <v>44.954999999999998</v>
      </c>
      <c r="I403" s="188"/>
      <c r="J403" s="189">
        <f>ROUND(I403*H403,2)</f>
        <v>0</v>
      </c>
      <c r="K403" s="185" t="s">
        <v>162</v>
      </c>
      <c r="L403" s="36"/>
      <c r="M403" s="190" t="s">
        <v>1</v>
      </c>
      <c r="N403" s="191" t="s">
        <v>43</v>
      </c>
      <c r="O403" s="68"/>
      <c r="P403" s="192">
        <f>O403*H403</f>
        <v>0</v>
      </c>
      <c r="Q403" s="192">
        <v>3.5799999999999998E-3</v>
      </c>
      <c r="R403" s="192">
        <f>Q403*H403</f>
        <v>0.1609389</v>
      </c>
      <c r="S403" s="192">
        <v>0</v>
      </c>
      <c r="T403" s="193">
        <f>S403*H403</f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94" t="s">
        <v>223</v>
      </c>
      <c r="AT403" s="194" t="s">
        <v>148</v>
      </c>
      <c r="AU403" s="194" t="s">
        <v>88</v>
      </c>
      <c r="AY403" s="14" t="s">
        <v>146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4" t="s">
        <v>86</v>
      </c>
      <c r="BK403" s="195">
        <f>ROUND(I403*H403,2)</f>
        <v>0</v>
      </c>
      <c r="BL403" s="14" t="s">
        <v>223</v>
      </c>
      <c r="BM403" s="194" t="s">
        <v>854</v>
      </c>
    </row>
    <row r="404" spans="1:65" s="2" customFormat="1" ht="11.25">
      <c r="A404" s="31"/>
      <c r="B404" s="32"/>
      <c r="C404" s="33"/>
      <c r="D404" s="196" t="s">
        <v>155</v>
      </c>
      <c r="E404" s="33"/>
      <c r="F404" s="197" t="s">
        <v>855</v>
      </c>
      <c r="G404" s="33"/>
      <c r="H404" s="33"/>
      <c r="I404" s="198"/>
      <c r="J404" s="33"/>
      <c r="K404" s="33"/>
      <c r="L404" s="36"/>
      <c r="M404" s="199"/>
      <c r="N404" s="200"/>
      <c r="O404" s="68"/>
      <c r="P404" s="68"/>
      <c r="Q404" s="68"/>
      <c r="R404" s="68"/>
      <c r="S404" s="68"/>
      <c r="T404" s="69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T404" s="14" t="s">
        <v>155</v>
      </c>
      <c r="AU404" s="14" t="s">
        <v>88</v>
      </c>
    </row>
    <row r="405" spans="1:65" s="2" customFormat="1" ht="24.2" customHeight="1">
      <c r="A405" s="31"/>
      <c r="B405" s="32"/>
      <c r="C405" s="183" t="s">
        <v>856</v>
      </c>
      <c r="D405" s="183" t="s">
        <v>148</v>
      </c>
      <c r="E405" s="184" t="s">
        <v>857</v>
      </c>
      <c r="F405" s="185" t="s">
        <v>858</v>
      </c>
      <c r="G405" s="186" t="s">
        <v>243</v>
      </c>
      <c r="H405" s="187">
        <v>42</v>
      </c>
      <c r="I405" s="188"/>
      <c r="J405" s="189">
        <f>ROUND(I405*H405,2)</f>
        <v>0</v>
      </c>
      <c r="K405" s="185" t="s">
        <v>162</v>
      </c>
      <c r="L405" s="36"/>
      <c r="M405" s="190" t="s">
        <v>1</v>
      </c>
      <c r="N405" s="191" t="s">
        <v>43</v>
      </c>
      <c r="O405" s="68"/>
      <c r="P405" s="192">
        <f>O405*H405</f>
        <v>0</v>
      </c>
      <c r="Q405" s="192">
        <v>2.9099999999999998E-3</v>
      </c>
      <c r="R405" s="192">
        <f>Q405*H405</f>
        <v>0.12222</v>
      </c>
      <c r="S405" s="192">
        <v>0</v>
      </c>
      <c r="T405" s="193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94" t="s">
        <v>223</v>
      </c>
      <c r="AT405" s="194" t="s">
        <v>148</v>
      </c>
      <c r="AU405" s="194" t="s">
        <v>88</v>
      </c>
      <c r="AY405" s="14" t="s">
        <v>146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4" t="s">
        <v>86</v>
      </c>
      <c r="BK405" s="195">
        <f>ROUND(I405*H405,2)</f>
        <v>0</v>
      </c>
      <c r="BL405" s="14" t="s">
        <v>223</v>
      </c>
      <c r="BM405" s="194" t="s">
        <v>859</v>
      </c>
    </row>
    <row r="406" spans="1:65" s="2" customFormat="1" ht="11.25">
      <c r="A406" s="31"/>
      <c r="B406" s="32"/>
      <c r="C406" s="33"/>
      <c r="D406" s="196" t="s">
        <v>155</v>
      </c>
      <c r="E406" s="33"/>
      <c r="F406" s="197" t="s">
        <v>860</v>
      </c>
      <c r="G406" s="33"/>
      <c r="H406" s="33"/>
      <c r="I406" s="198"/>
      <c r="J406" s="33"/>
      <c r="K406" s="33"/>
      <c r="L406" s="36"/>
      <c r="M406" s="199"/>
      <c r="N406" s="200"/>
      <c r="O406" s="68"/>
      <c r="P406" s="68"/>
      <c r="Q406" s="68"/>
      <c r="R406" s="68"/>
      <c r="S406" s="68"/>
      <c r="T406" s="69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4" t="s">
        <v>155</v>
      </c>
      <c r="AU406" s="14" t="s">
        <v>88</v>
      </c>
    </row>
    <row r="407" spans="1:65" s="2" customFormat="1" ht="16.5" customHeight="1">
      <c r="A407" s="31"/>
      <c r="B407" s="32"/>
      <c r="C407" s="183" t="s">
        <v>861</v>
      </c>
      <c r="D407" s="183" t="s">
        <v>148</v>
      </c>
      <c r="E407" s="184" t="s">
        <v>862</v>
      </c>
      <c r="F407" s="185" t="s">
        <v>863</v>
      </c>
      <c r="G407" s="186" t="s">
        <v>243</v>
      </c>
      <c r="H407" s="187">
        <v>44.954999999999998</v>
      </c>
      <c r="I407" s="188"/>
      <c r="J407" s="189">
        <f>ROUND(I407*H407,2)</f>
        <v>0</v>
      </c>
      <c r="K407" s="185" t="s">
        <v>162</v>
      </c>
      <c r="L407" s="36"/>
      <c r="M407" s="190" t="s">
        <v>1</v>
      </c>
      <c r="N407" s="191" t="s">
        <v>43</v>
      </c>
      <c r="O407" s="68"/>
      <c r="P407" s="192">
        <f>O407*H407</f>
        <v>0</v>
      </c>
      <c r="Q407" s="192">
        <v>1.6199999999999999E-3</v>
      </c>
      <c r="R407" s="192">
        <f>Q407*H407</f>
        <v>7.2827099999999992E-2</v>
      </c>
      <c r="S407" s="192">
        <v>0</v>
      </c>
      <c r="T407" s="193">
        <f>S407*H407</f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94" t="s">
        <v>223</v>
      </c>
      <c r="AT407" s="194" t="s">
        <v>148</v>
      </c>
      <c r="AU407" s="194" t="s">
        <v>88</v>
      </c>
      <c r="AY407" s="14" t="s">
        <v>146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14" t="s">
        <v>86</v>
      </c>
      <c r="BK407" s="195">
        <f>ROUND(I407*H407,2)</f>
        <v>0</v>
      </c>
      <c r="BL407" s="14" t="s">
        <v>223</v>
      </c>
      <c r="BM407" s="194" t="s">
        <v>864</v>
      </c>
    </row>
    <row r="408" spans="1:65" s="2" customFormat="1" ht="11.25">
      <c r="A408" s="31"/>
      <c r="B408" s="32"/>
      <c r="C408" s="33"/>
      <c r="D408" s="196" t="s">
        <v>155</v>
      </c>
      <c r="E408" s="33"/>
      <c r="F408" s="197" t="s">
        <v>863</v>
      </c>
      <c r="G408" s="33"/>
      <c r="H408" s="33"/>
      <c r="I408" s="198"/>
      <c r="J408" s="33"/>
      <c r="K408" s="33"/>
      <c r="L408" s="36"/>
      <c r="M408" s="199"/>
      <c r="N408" s="200"/>
      <c r="O408" s="68"/>
      <c r="P408" s="68"/>
      <c r="Q408" s="68"/>
      <c r="R408" s="68"/>
      <c r="S408" s="68"/>
      <c r="T408" s="69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T408" s="14" t="s">
        <v>155</v>
      </c>
      <c r="AU408" s="14" t="s">
        <v>88</v>
      </c>
    </row>
    <row r="409" spans="1:65" s="2" customFormat="1" ht="24.2" customHeight="1">
      <c r="A409" s="31"/>
      <c r="B409" s="32"/>
      <c r="C409" s="183" t="s">
        <v>865</v>
      </c>
      <c r="D409" s="183" t="s">
        <v>148</v>
      </c>
      <c r="E409" s="184" t="s">
        <v>866</v>
      </c>
      <c r="F409" s="185" t="s">
        <v>867</v>
      </c>
      <c r="G409" s="186" t="s">
        <v>243</v>
      </c>
      <c r="H409" s="187">
        <v>15.225</v>
      </c>
      <c r="I409" s="188"/>
      <c r="J409" s="189">
        <f>ROUND(I409*H409,2)</f>
        <v>0</v>
      </c>
      <c r="K409" s="185" t="s">
        <v>162</v>
      </c>
      <c r="L409" s="36"/>
      <c r="M409" s="190" t="s">
        <v>1</v>
      </c>
      <c r="N409" s="191" t="s">
        <v>43</v>
      </c>
      <c r="O409" s="68"/>
      <c r="P409" s="192">
        <f>O409*H409</f>
        <v>0</v>
      </c>
      <c r="Q409" s="192">
        <v>2.1199999999999999E-3</v>
      </c>
      <c r="R409" s="192">
        <f>Q409*H409</f>
        <v>3.2277E-2</v>
      </c>
      <c r="S409" s="192">
        <v>0</v>
      </c>
      <c r="T409" s="193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94" t="s">
        <v>223</v>
      </c>
      <c r="AT409" s="194" t="s">
        <v>148</v>
      </c>
      <c r="AU409" s="194" t="s">
        <v>88</v>
      </c>
      <c r="AY409" s="14" t="s">
        <v>146</v>
      </c>
      <c r="BE409" s="195">
        <f>IF(N409="základní",J409,0)</f>
        <v>0</v>
      </c>
      <c r="BF409" s="195">
        <f>IF(N409="snížená",J409,0)</f>
        <v>0</v>
      </c>
      <c r="BG409" s="195">
        <f>IF(N409="zákl. přenesená",J409,0)</f>
        <v>0</v>
      </c>
      <c r="BH409" s="195">
        <f>IF(N409="sníž. přenesená",J409,0)</f>
        <v>0</v>
      </c>
      <c r="BI409" s="195">
        <f>IF(N409="nulová",J409,0)</f>
        <v>0</v>
      </c>
      <c r="BJ409" s="14" t="s">
        <v>86</v>
      </c>
      <c r="BK409" s="195">
        <f>ROUND(I409*H409,2)</f>
        <v>0</v>
      </c>
      <c r="BL409" s="14" t="s">
        <v>223</v>
      </c>
      <c r="BM409" s="194" t="s">
        <v>868</v>
      </c>
    </row>
    <row r="410" spans="1:65" s="2" customFormat="1" ht="11.25">
      <c r="A410" s="31"/>
      <c r="B410" s="32"/>
      <c r="C410" s="33"/>
      <c r="D410" s="196" t="s">
        <v>155</v>
      </c>
      <c r="E410" s="33"/>
      <c r="F410" s="197" t="s">
        <v>867</v>
      </c>
      <c r="G410" s="33"/>
      <c r="H410" s="33"/>
      <c r="I410" s="198"/>
      <c r="J410" s="33"/>
      <c r="K410" s="33"/>
      <c r="L410" s="36"/>
      <c r="M410" s="199"/>
      <c r="N410" s="200"/>
      <c r="O410" s="68"/>
      <c r="P410" s="68"/>
      <c r="Q410" s="68"/>
      <c r="R410" s="68"/>
      <c r="S410" s="68"/>
      <c r="T410" s="69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4" t="s">
        <v>155</v>
      </c>
      <c r="AU410" s="14" t="s">
        <v>88</v>
      </c>
    </row>
    <row r="411" spans="1:65" s="2" customFormat="1" ht="24.2" customHeight="1">
      <c r="A411" s="31"/>
      <c r="B411" s="32"/>
      <c r="C411" s="183" t="s">
        <v>869</v>
      </c>
      <c r="D411" s="183" t="s">
        <v>148</v>
      </c>
      <c r="E411" s="184" t="s">
        <v>870</v>
      </c>
      <c r="F411" s="185" t="s">
        <v>871</v>
      </c>
      <c r="G411" s="186" t="s">
        <v>211</v>
      </c>
      <c r="H411" s="187">
        <v>0.55900000000000005</v>
      </c>
      <c r="I411" s="188"/>
      <c r="J411" s="189">
        <f>ROUND(I411*H411,2)</f>
        <v>0</v>
      </c>
      <c r="K411" s="185" t="s">
        <v>162</v>
      </c>
      <c r="L411" s="36"/>
      <c r="M411" s="190" t="s">
        <v>1</v>
      </c>
      <c r="N411" s="191" t="s">
        <v>43</v>
      </c>
      <c r="O411" s="68"/>
      <c r="P411" s="192">
        <f>O411*H411</f>
        <v>0</v>
      </c>
      <c r="Q411" s="192">
        <v>0</v>
      </c>
      <c r="R411" s="192">
        <f>Q411*H411</f>
        <v>0</v>
      </c>
      <c r="S411" s="192">
        <v>0</v>
      </c>
      <c r="T411" s="193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94" t="s">
        <v>223</v>
      </c>
      <c r="AT411" s="194" t="s">
        <v>148</v>
      </c>
      <c r="AU411" s="194" t="s">
        <v>88</v>
      </c>
      <c r="AY411" s="14" t="s">
        <v>146</v>
      </c>
      <c r="BE411" s="195">
        <f>IF(N411="základní",J411,0)</f>
        <v>0</v>
      </c>
      <c r="BF411" s="195">
        <f>IF(N411="snížená",J411,0)</f>
        <v>0</v>
      </c>
      <c r="BG411" s="195">
        <f>IF(N411="zákl. přenesená",J411,0)</f>
        <v>0</v>
      </c>
      <c r="BH411" s="195">
        <f>IF(N411="sníž. přenesená",J411,0)</f>
        <v>0</v>
      </c>
      <c r="BI411" s="195">
        <f>IF(N411="nulová",J411,0)</f>
        <v>0</v>
      </c>
      <c r="BJ411" s="14" t="s">
        <v>86</v>
      </c>
      <c r="BK411" s="195">
        <f>ROUND(I411*H411,2)</f>
        <v>0</v>
      </c>
      <c r="BL411" s="14" t="s">
        <v>223</v>
      </c>
      <c r="BM411" s="194" t="s">
        <v>872</v>
      </c>
    </row>
    <row r="412" spans="1:65" s="2" customFormat="1" ht="29.25">
      <c r="A412" s="31"/>
      <c r="B412" s="32"/>
      <c r="C412" s="33"/>
      <c r="D412" s="196" t="s">
        <v>155</v>
      </c>
      <c r="E412" s="33"/>
      <c r="F412" s="197" t="s">
        <v>873</v>
      </c>
      <c r="G412" s="33"/>
      <c r="H412" s="33"/>
      <c r="I412" s="198"/>
      <c r="J412" s="33"/>
      <c r="K412" s="33"/>
      <c r="L412" s="36"/>
      <c r="M412" s="199"/>
      <c r="N412" s="200"/>
      <c r="O412" s="68"/>
      <c r="P412" s="68"/>
      <c r="Q412" s="68"/>
      <c r="R412" s="68"/>
      <c r="S412" s="68"/>
      <c r="T412" s="69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T412" s="14" t="s">
        <v>155</v>
      </c>
      <c r="AU412" s="14" t="s">
        <v>88</v>
      </c>
    </row>
    <row r="413" spans="1:65" s="12" customFormat="1" ht="22.9" customHeight="1">
      <c r="B413" s="167"/>
      <c r="C413" s="168"/>
      <c r="D413" s="169" t="s">
        <v>77</v>
      </c>
      <c r="E413" s="181" t="s">
        <v>874</v>
      </c>
      <c r="F413" s="181" t="s">
        <v>875</v>
      </c>
      <c r="G413" s="168"/>
      <c r="H413" s="168"/>
      <c r="I413" s="171"/>
      <c r="J413" s="182">
        <f>BK413</f>
        <v>0</v>
      </c>
      <c r="K413" s="168"/>
      <c r="L413" s="173"/>
      <c r="M413" s="174"/>
      <c r="N413" s="175"/>
      <c r="O413" s="175"/>
      <c r="P413" s="176">
        <f>SUM(P414:P419)</f>
        <v>0</v>
      </c>
      <c r="Q413" s="175"/>
      <c r="R413" s="176">
        <f>SUM(R414:R419)</f>
        <v>1.7026240000000001</v>
      </c>
      <c r="S413" s="175"/>
      <c r="T413" s="177">
        <f>SUM(T414:T419)</f>
        <v>0</v>
      </c>
      <c r="AR413" s="178" t="s">
        <v>88</v>
      </c>
      <c r="AT413" s="179" t="s">
        <v>77</v>
      </c>
      <c r="AU413" s="179" t="s">
        <v>86</v>
      </c>
      <c r="AY413" s="178" t="s">
        <v>146</v>
      </c>
      <c r="BK413" s="180">
        <f>SUM(BK414:BK419)</f>
        <v>0</v>
      </c>
    </row>
    <row r="414" spans="1:65" s="2" customFormat="1" ht="33" customHeight="1">
      <c r="A414" s="31"/>
      <c r="B414" s="32"/>
      <c r="C414" s="183" t="s">
        <v>876</v>
      </c>
      <c r="D414" s="183" t="s">
        <v>148</v>
      </c>
      <c r="E414" s="184" t="s">
        <v>877</v>
      </c>
      <c r="F414" s="185" t="s">
        <v>878</v>
      </c>
      <c r="G414" s="186" t="s">
        <v>181</v>
      </c>
      <c r="H414" s="187">
        <v>552.79999999999995</v>
      </c>
      <c r="I414" s="188"/>
      <c r="J414" s="189">
        <f>ROUND(I414*H414,2)</f>
        <v>0</v>
      </c>
      <c r="K414" s="185" t="s">
        <v>162</v>
      </c>
      <c r="L414" s="36"/>
      <c r="M414" s="190" t="s">
        <v>1</v>
      </c>
      <c r="N414" s="191" t="s">
        <v>43</v>
      </c>
      <c r="O414" s="68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94" t="s">
        <v>223</v>
      </c>
      <c r="AT414" s="194" t="s">
        <v>148</v>
      </c>
      <c r="AU414" s="194" t="s">
        <v>88</v>
      </c>
      <c r="AY414" s="14" t="s">
        <v>146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14" t="s">
        <v>86</v>
      </c>
      <c r="BK414" s="195">
        <f>ROUND(I414*H414,2)</f>
        <v>0</v>
      </c>
      <c r="BL414" s="14" t="s">
        <v>223</v>
      </c>
      <c r="BM414" s="194" t="s">
        <v>879</v>
      </c>
    </row>
    <row r="415" spans="1:65" s="2" customFormat="1" ht="19.5">
      <c r="A415" s="31"/>
      <c r="B415" s="32"/>
      <c r="C415" s="33"/>
      <c r="D415" s="196" t="s">
        <v>155</v>
      </c>
      <c r="E415" s="33"/>
      <c r="F415" s="197" t="s">
        <v>880</v>
      </c>
      <c r="G415" s="33"/>
      <c r="H415" s="33"/>
      <c r="I415" s="198"/>
      <c r="J415" s="33"/>
      <c r="K415" s="33"/>
      <c r="L415" s="36"/>
      <c r="M415" s="199"/>
      <c r="N415" s="200"/>
      <c r="O415" s="68"/>
      <c r="P415" s="68"/>
      <c r="Q415" s="68"/>
      <c r="R415" s="68"/>
      <c r="S415" s="68"/>
      <c r="T415" s="69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T415" s="14" t="s">
        <v>155</v>
      </c>
      <c r="AU415" s="14" t="s">
        <v>88</v>
      </c>
    </row>
    <row r="416" spans="1:65" s="2" customFormat="1" ht="16.5" customHeight="1">
      <c r="A416" s="31"/>
      <c r="B416" s="32"/>
      <c r="C416" s="209" t="s">
        <v>881</v>
      </c>
      <c r="D416" s="209" t="s">
        <v>521</v>
      </c>
      <c r="E416" s="210" t="s">
        <v>882</v>
      </c>
      <c r="F416" s="211" t="s">
        <v>883</v>
      </c>
      <c r="G416" s="212" t="s">
        <v>181</v>
      </c>
      <c r="H416" s="213">
        <v>608.08000000000004</v>
      </c>
      <c r="I416" s="214"/>
      <c r="J416" s="215">
        <f>ROUND(I416*H416,2)</f>
        <v>0</v>
      </c>
      <c r="K416" s="211" t="s">
        <v>162</v>
      </c>
      <c r="L416" s="216"/>
      <c r="M416" s="217" t="s">
        <v>1</v>
      </c>
      <c r="N416" s="218" t="s">
        <v>43</v>
      </c>
      <c r="O416" s="68"/>
      <c r="P416" s="192">
        <f>O416*H416</f>
        <v>0</v>
      </c>
      <c r="Q416" s="192">
        <v>2.8E-3</v>
      </c>
      <c r="R416" s="192">
        <f>Q416*H416</f>
        <v>1.7026240000000001</v>
      </c>
      <c r="S416" s="192">
        <v>0</v>
      </c>
      <c r="T416" s="193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94" t="s">
        <v>283</v>
      </c>
      <c r="AT416" s="194" t="s">
        <v>521</v>
      </c>
      <c r="AU416" s="194" t="s">
        <v>88</v>
      </c>
      <c r="AY416" s="14" t="s">
        <v>146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14" t="s">
        <v>86</v>
      </c>
      <c r="BK416" s="195">
        <f>ROUND(I416*H416,2)</f>
        <v>0</v>
      </c>
      <c r="BL416" s="14" t="s">
        <v>223</v>
      </c>
      <c r="BM416" s="194" t="s">
        <v>884</v>
      </c>
    </row>
    <row r="417" spans="1:65" s="2" customFormat="1" ht="11.25">
      <c r="A417" s="31"/>
      <c r="B417" s="32"/>
      <c r="C417" s="33"/>
      <c r="D417" s="196" t="s">
        <v>155</v>
      </c>
      <c r="E417" s="33"/>
      <c r="F417" s="197" t="s">
        <v>885</v>
      </c>
      <c r="G417" s="33"/>
      <c r="H417" s="33"/>
      <c r="I417" s="198"/>
      <c r="J417" s="33"/>
      <c r="K417" s="33"/>
      <c r="L417" s="36"/>
      <c r="M417" s="199"/>
      <c r="N417" s="200"/>
      <c r="O417" s="68"/>
      <c r="P417" s="68"/>
      <c r="Q417" s="68"/>
      <c r="R417" s="68"/>
      <c r="S417" s="68"/>
      <c r="T417" s="69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T417" s="14" t="s">
        <v>155</v>
      </c>
      <c r="AU417" s="14" t="s">
        <v>88</v>
      </c>
    </row>
    <row r="418" spans="1:65" s="2" customFormat="1" ht="24.2" customHeight="1">
      <c r="A418" s="31"/>
      <c r="B418" s="32"/>
      <c r="C418" s="183" t="s">
        <v>886</v>
      </c>
      <c r="D418" s="183" t="s">
        <v>148</v>
      </c>
      <c r="E418" s="184" t="s">
        <v>887</v>
      </c>
      <c r="F418" s="185" t="s">
        <v>888</v>
      </c>
      <c r="G418" s="186" t="s">
        <v>211</v>
      </c>
      <c r="H418" s="187">
        <v>1.7030000000000001</v>
      </c>
      <c r="I418" s="188"/>
      <c r="J418" s="189">
        <f>ROUND(I418*H418,2)</f>
        <v>0</v>
      </c>
      <c r="K418" s="185" t="s">
        <v>162</v>
      </c>
      <c r="L418" s="36"/>
      <c r="M418" s="190" t="s">
        <v>1</v>
      </c>
      <c r="N418" s="191" t="s">
        <v>43</v>
      </c>
      <c r="O418" s="68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94" t="s">
        <v>223</v>
      </c>
      <c r="AT418" s="194" t="s">
        <v>148</v>
      </c>
      <c r="AU418" s="194" t="s">
        <v>88</v>
      </c>
      <c r="AY418" s="14" t="s">
        <v>146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4" t="s">
        <v>86</v>
      </c>
      <c r="BK418" s="195">
        <f>ROUND(I418*H418,2)</f>
        <v>0</v>
      </c>
      <c r="BL418" s="14" t="s">
        <v>223</v>
      </c>
      <c r="BM418" s="194" t="s">
        <v>889</v>
      </c>
    </row>
    <row r="419" spans="1:65" s="2" customFormat="1" ht="29.25">
      <c r="A419" s="31"/>
      <c r="B419" s="32"/>
      <c r="C419" s="33"/>
      <c r="D419" s="196" t="s">
        <v>155</v>
      </c>
      <c r="E419" s="33"/>
      <c r="F419" s="197" t="s">
        <v>890</v>
      </c>
      <c r="G419" s="33"/>
      <c r="H419" s="33"/>
      <c r="I419" s="198"/>
      <c r="J419" s="33"/>
      <c r="K419" s="33"/>
      <c r="L419" s="36"/>
      <c r="M419" s="199"/>
      <c r="N419" s="200"/>
      <c r="O419" s="68"/>
      <c r="P419" s="68"/>
      <c r="Q419" s="68"/>
      <c r="R419" s="68"/>
      <c r="S419" s="68"/>
      <c r="T419" s="69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T419" s="14" t="s">
        <v>155</v>
      </c>
      <c r="AU419" s="14" t="s">
        <v>88</v>
      </c>
    </row>
    <row r="420" spans="1:65" s="12" customFormat="1" ht="22.9" customHeight="1">
      <c r="B420" s="167"/>
      <c r="C420" s="168"/>
      <c r="D420" s="169" t="s">
        <v>77</v>
      </c>
      <c r="E420" s="181" t="s">
        <v>891</v>
      </c>
      <c r="F420" s="181" t="s">
        <v>892</v>
      </c>
      <c r="G420" s="168"/>
      <c r="H420" s="168"/>
      <c r="I420" s="171"/>
      <c r="J420" s="182">
        <f>BK420</f>
        <v>0</v>
      </c>
      <c r="K420" s="168"/>
      <c r="L420" s="173"/>
      <c r="M420" s="174"/>
      <c r="N420" s="175"/>
      <c r="O420" s="175"/>
      <c r="P420" s="176">
        <f>SUM(P421:P504)</f>
        <v>0</v>
      </c>
      <c r="Q420" s="175"/>
      <c r="R420" s="176">
        <f>SUM(R421:R504)</f>
        <v>2.9686396999999989</v>
      </c>
      <c r="S420" s="175"/>
      <c r="T420" s="177">
        <f>SUM(T421:T504)</f>
        <v>0</v>
      </c>
      <c r="AR420" s="178" t="s">
        <v>88</v>
      </c>
      <c r="AT420" s="179" t="s">
        <v>77</v>
      </c>
      <c r="AU420" s="179" t="s">
        <v>86</v>
      </c>
      <c r="AY420" s="178" t="s">
        <v>146</v>
      </c>
      <c r="BK420" s="180">
        <f>SUM(BK421:BK504)</f>
        <v>0</v>
      </c>
    </row>
    <row r="421" spans="1:65" s="2" customFormat="1" ht="24.2" customHeight="1">
      <c r="A421" s="31"/>
      <c r="B421" s="32"/>
      <c r="C421" s="183" t="s">
        <v>893</v>
      </c>
      <c r="D421" s="183" t="s">
        <v>148</v>
      </c>
      <c r="E421" s="184" t="s">
        <v>894</v>
      </c>
      <c r="F421" s="185" t="s">
        <v>895</v>
      </c>
      <c r="G421" s="186" t="s">
        <v>181</v>
      </c>
      <c r="H421" s="187">
        <v>77.95</v>
      </c>
      <c r="I421" s="188"/>
      <c r="J421" s="189">
        <f>ROUND(I421*H421,2)</f>
        <v>0</v>
      </c>
      <c r="K421" s="185" t="s">
        <v>162</v>
      </c>
      <c r="L421" s="36"/>
      <c r="M421" s="190" t="s">
        <v>1</v>
      </c>
      <c r="N421" s="191" t="s">
        <v>43</v>
      </c>
      <c r="O421" s="68"/>
      <c r="P421" s="192">
        <f>O421*H421</f>
        <v>0</v>
      </c>
      <c r="Q421" s="192">
        <v>2.5999999999999998E-4</v>
      </c>
      <c r="R421" s="192">
        <f>Q421*H421</f>
        <v>2.0267E-2</v>
      </c>
      <c r="S421" s="192">
        <v>0</v>
      </c>
      <c r="T421" s="193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94" t="s">
        <v>223</v>
      </c>
      <c r="AT421" s="194" t="s">
        <v>148</v>
      </c>
      <c r="AU421" s="194" t="s">
        <v>88</v>
      </c>
      <c r="AY421" s="14" t="s">
        <v>146</v>
      </c>
      <c r="BE421" s="195">
        <f>IF(N421="základní",J421,0)</f>
        <v>0</v>
      </c>
      <c r="BF421" s="195">
        <f>IF(N421="snížená",J421,0)</f>
        <v>0</v>
      </c>
      <c r="BG421" s="195">
        <f>IF(N421="zákl. přenesená",J421,0)</f>
        <v>0</v>
      </c>
      <c r="BH421" s="195">
        <f>IF(N421="sníž. přenesená",J421,0)</f>
        <v>0</v>
      </c>
      <c r="BI421" s="195">
        <f>IF(N421="nulová",J421,0)</f>
        <v>0</v>
      </c>
      <c r="BJ421" s="14" t="s">
        <v>86</v>
      </c>
      <c r="BK421" s="195">
        <f>ROUND(I421*H421,2)</f>
        <v>0</v>
      </c>
      <c r="BL421" s="14" t="s">
        <v>223</v>
      </c>
      <c r="BM421" s="194" t="s">
        <v>896</v>
      </c>
    </row>
    <row r="422" spans="1:65" s="2" customFormat="1" ht="19.5">
      <c r="A422" s="31"/>
      <c r="B422" s="32"/>
      <c r="C422" s="33"/>
      <c r="D422" s="196" t="s">
        <v>155</v>
      </c>
      <c r="E422" s="33"/>
      <c r="F422" s="197" t="s">
        <v>897</v>
      </c>
      <c r="G422" s="33"/>
      <c r="H422" s="33"/>
      <c r="I422" s="198"/>
      <c r="J422" s="33"/>
      <c r="K422" s="33"/>
      <c r="L422" s="36"/>
      <c r="M422" s="199"/>
      <c r="N422" s="200"/>
      <c r="O422" s="68"/>
      <c r="P422" s="68"/>
      <c r="Q422" s="68"/>
      <c r="R422" s="68"/>
      <c r="S422" s="68"/>
      <c r="T422" s="69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4" t="s">
        <v>155</v>
      </c>
      <c r="AU422" s="14" t="s">
        <v>88</v>
      </c>
    </row>
    <row r="423" spans="1:65" s="2" customFormat="1" ht="19.5">
      <c r="A423" s="31"/>
      <c r="B423" s="32"/>
      <c r="C423" s="33"/>
      <c r="D423" s="196" t="s">
        <v>184</v>
      </c>
      <c r="E423" s="33"/>
      <c r="F423" s="202" t="s">
        <v>898</v>
      </c>
      <c r="G423" s="33"/>
      <c r="H423" s="33"/>
      <c r="I423" s="198"/>
      <c r="J423" s="33"/>
      <c r="K423" s="33"/>
      <c r="L423" s="36"/>
      <c r="M423" s="199"/>
      <c r="N423" s="200"/>
      <c r="O423" s="68"/>
      <c r="P423" s="68"/>
      <c r="Q423" s="68"/>
      <c r="R423" s="68"/>
      <c r="S423" s="68"/>
      <c r="T423" s="69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T423" s="14" t="s">
        <v>184</v>
      </c>
      <c r="AU423" s="14" t="s">
        <v>88</v>
      </c>
    </row>
    <row r="424" spans="1:65" s="2" customFormat="1" ht="24.2" customHeight="1">
      <c r="A424" s="31"/>
      <c r="B424" s="32"/>
      <c r="C424" s="209" t="s">
        <v>899</v>
      </c>
      <c r="D424" s="219" t="s">
        <v>521</v>
      </c>
      <c r="E424" s="210" t="s">
        <v>900</v>
      </c>
      <c r="F424" s="211" t="s">
        <v>901</v>
      </c>
      <c r="G424" s="212" t="s">
        <v>181</v>
      </c>
      <c r="H424" s="213">
        <v>77.95</v>
      </c>
      <c r="I424" s="214"/>
      <c r="J424" s="215">
        <f>ROUND(I424*H424,2)</f>
        <v>0</v>
      </c>
      <c r="K424" s="211" t="s">
        <v>162</v>
      </c>
      <c r="L424" s="216"/>
      <c r="M424" s="217" t="s">
        <v>1</v>
      </c>
      <c r="N424" s="218" t="s">
        <v>43</v>
      </c>
      <c r="O424" s="68"/>
      <c r="P424" s="192">
        <f>O424*H424</f>
        <v>0</v>
      </c>
      <c r="Q424" s="192">
        <v>2.639E-2</v>
      </c>
      <c r="R424" s="192">
        <f>Q424*H424</f>
        <v>2.0571005000000002</v>
      </c>
      <c r="S424" s="192">
        <v>0</v>
      </c>
      <c r="T424" s="193">
        <f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94" t="s">
        <v>283</v>
      </c>
      <c r="AT424" s="194" t="s">
        <v>521</v>
      </c>
      <c r="AU424" s="194" t="s">
        <v>88</v>
      </c>
      <c r="AY424" s="14" t="s">
        <v>146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14" t="s">
        <v>86</v>
      </c>
      <c r="BK424" s="195">
        <f>ROUND(I424*H424,2)</f>
        <v>0</v>
      </c>
      <c r="BL424" s="14" t="s">
        <v>223</v>
      </c>
      <c r="BM424" s="194" t="s">
        <v>902</v>
      </c>
    </row>
    <row r="425" spans="1:65" s="2" customFormat="1" ht="11.25">
      <c r="A425" s="31"/>
      <c r="B425" s="32"/>
      <c r="C425" s="33"/>
      <c r="D425" s="196" t="s">
        <v>155</v>
      </c>
      <c r="E425" s="33"/>
      <c r="F425" s="197" t="s">
        <v>903</v>
      </c>
      <c r="G425" s="33"/>
      <c r="H425" s="33"/>
      <c r="I425" s="198"/>
      <c r="J425" s="33"/>
      <c r="K425" s="33"/>
      <c r="L425" s="36"/>
      <c r="M425" s="199"/>
      <c r="N425" s="200"/>
      <c r="O425" s="68"/>
      <c r="P425" s="68"/>
      <c r="Q425" s="68"/>
      <c r="R425" s="68"/>
      <c r="S425" s="68"/>
      <c r="T425" s="69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T425" s="14" t="s">
        <v>155</v>
      </c>
      <c r="AU425" s="14" t="s">
        <v>88</v>
      </c>
    </row>
    <row r="426" spans="1:65" s="2" customFormat="1" ht="19.5">
      <c r="A426" s="31"/>
      <c r="B426" s="32"/>
      <c r="C426" s="33"/>
      <c r="D426" s="196" t="s">
        <v>184</v>
      </c>
      <c r="E426" s="33"/>
      <c r="F426" s="202" t="s">
        <v>898</v>
      </c>
      <c r="G426" s="33"/>
      <c r="H426" s="33"/>
      <c r="I426" s="198"/>
      <c r="J426" s="33"/>
      <c r="K426" s="33"/>
      <c r="L426" s="36"/>
      <c r="M426" s="199"/>
      <c r="N426" s="200"/>
      <c r="O426" s="68"/>
      <c r="P426" s="68"/>
      <c r="Q426" s="68"/>
      <c r="R426" s="68"/>
      <c r="S426" s="68"/>
      <c r="T426" s="69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T426" s="14" t="s">
        <v>184</v>
      </c>
      <c r="AU426" s="14" t="s">
        <v>88</v>
      </c>
    </row>
    <row r="427" spans="1:65" s="2" customFormat="1" ht="24.2" customHeight="1">
      <c r="A427" s="31"/>
      <c r="B427" s="32"/>
      <c r="C427" s="183" t="s">
        <v>904</v>
      </c>
      <c r="D427" s="183" t="s">
        <v>148</v>
      </c>
      <c r="E427" s="184" t="s">
        <v>905</v>
      </c>
      <c r="F427" s="185" t="s">
        <v>906</v>
      </c>
      <c r="G427" s="186" t="s">
        <v>181</v>
      </c>
      <c r="H427" s="187">
        <v>15.21</v>
      </c>
      <c r="I427" s="188"/>
      <c r="J427" s="189">
        <f>ROUND(I427*H427,2)</f>
        <v>0</v>
      </c>
      <c r="K427" s="185" t="s">
        <v>162</v>
      </c>
      <c r="L427" s="36"/>
      <c r="M427" s="190" t="s">
        <v>1</v>
      </c>
      <c r="N427" s="191" t="s">
        <v>43</v>
      </c>
      <c r="O427" s="68"/>
      <c r="P427" s="192">
        <f>O427*H427</f>
        <v>0</v>
      </c>
      <c r="Q427" s="192">
        <v>2.5999999999999998E-4</v>
      </c>
      <c r="R427" s="192">
        <f>Q427*H427</f>
        <v>3.9546E-3</v>
      </c>
      <c r="S427" s="192">
        <v>0</v>
      </c>
      <c r="T427" s="193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94" t="s">
        <v>223</v>
      </c>
      <c r="AT427" s="194" t="s">
        <v>148</v>
      </c>
      <c r="AU427" s="194" t="s">
        <v>88</v>
      </c>
      <c r="AY427" s="14" t="s">
        <v>146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14" t="s">
        <v>86</v>
      </c>
      <c r="BK427" s="195">
        <f>ROUND(I427*H427,2)</f>
        <v>0</v>
      </c>
      <c r="BL427" s="14" t="s">
        <v>223</v>
      </c>
      <c r="BM427" s="194" t="s">
        <v>907</v>
      </c>
    </row>
    <row r="428" spans="1:65" s="2" customFormat="1" ht="19.5">
      <c r="A428" s="31"/>
      <c r="B428" s="32"/>
      <c r="C428" s="33"/>
      <c r="D428" s="196" t="s">
        <v>155</v>
      </c>
      <c r="E428" s="33"/>
      <c r="F428" s="197" t="s">
        <v>908</v>
      </c>
      <c r="G428" s="33"/>
      <c r="H428" s="33"/>
      <c r="I428" s="198"/>
      <c r="J428" s="33"/>
      <c r="K428" s="33"/>
      <c r="L428" s="36"/>
      <c r="M428" s="199"/>
      <c r="N428" s="200"/>
      <c r="O428" s="68"/>
      <c r="P428" s="68"/>
      <c r="Q428" s="68"/>
      <c r="R428" s="68"/>
      <c r="S428" s="68"/>
      <c r="T428" s="69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4" t="s">
        <v>155</v>
      </c>
      <c r="AU428" s="14" t="s">
        <v>88</v>
      </c>
    </row>
    <row r="429" spans="1:65" s="2" customFormat="1" ht="19.5">
      <c r="A429" s="31"/>
      <c r="B429" s="32"/>
      <c r="C429" s="33"/>
      <c r="D429" s="196" t="s">
        <v>184</v>
      </c>
      <c r="E429" s="33"/>
      <c r="F429" s="202" t="s">
        <v>909</v>
      </c>
      <c r="G429" s="33"/>
      <c r="H429" s="33"/>
      <c r="I429" s="198"/>
      <c r="J429" s="33"/>
      <c r="K429" s="33"/>
      <c r="L429" s="36"/>
      <c r="M429" s="199"/>
      <c r="N429" s="200"/>
      <c r="O429" s="68"/>
      <c r="P429" s="68"/>
      <c r="Q429" s="68"/>
      <c r="R429" s="68"/>
      <c r="S429" s="68"/>
      <c r="T429" s="69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T429" s="14" t="s">
        <v>184</v>
      </c>
      <c r="AU429" s="14" t="s">
        <v>88</v>
      </c>
    </row>
    <row r="430" spans="1:65" s="2" customFormat="1" ht="24.2" customHeight="1">
      <c r="A430" s="31"/>
      <c r="B430" s="32"/>
      <c r="C430" s="209" t="s">
        <v>910</v>
      </c>
      <c r="D430" s="219" t="s">
        <v>521</v>
      </c>
      <c r="E430" s="210" t="s">
        <v>911</v>
      </c>
      <c r="F430" s="211" t="s">
        <v>912</v>
      </c>
      <c r="G430" s="212" t="s">
        <v>181</v>
      </c>
      <c r="H430" s="213">
        <v>15.21</v>
      </c>
      <c r="I430" s="214"/>
      <c r="J430" s="215">
        <f>ROUND(I430*H430,2)</f>
        <v>0</v>
      </c>
      <c r="K430" s="211" t="s">
        <v>162</v>
      </c>
      <c r="L430" s="216"/>
      <c r="M430" s="217" t="s">
        <v>1</v>
      </c>
      <c r="N430" s="218" t="s">
        <v>43</v>
      </c>
      <c r="O430" s="68"/>
      <c r="P430" s="192">
        <f>O430*H430</f>
        <v>0</v>
      </c>
      <c r="Q430" s="192">
        <v>3.056E-2</v>
      </c>
      <c r="R430" s="192">
        <f>Q430*H430</f>
        <v>0.46481760000000005</v>
      </c>
      <c r="S430" s="192">
        <v>0</v>
      </c>
      <c r="T430" s="193">
        <f>S430*H430</f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94" t="s">
        <v>283</v>
      </c>
      <c r="AT430" s="194" t="s">
        <v>521</v>
      </c>
      <c r="AU430" s="194" t="s">
        <v>88</v>
      </c>
      <c r="AY430" s="14" t="s">
        <v>146</v>
      </c>
      <c r="BE430" s="195">
        <f>IF(N430="základní",J430,0)</f>
        <v>0</v>
      </c>
      <c r="BF430" s="195">
        <f>IF(N430="snížená",J430,0)</f>
        <v>0</v>
      </c>
      <c r="BG430" s="195">
        <f>IF(N430="zákl. přenesená",J430,0)</f>
        <v>0</v>
      </c>
      <c r="BH430" s="195">
        <f>IF(N430="sníž. přenesená",J430,0)</f>
        <v>0</v>
      </c>
      <c r="BI430" s="195">
        <f>IF(N430="nulová",J430,0)</f>
        <v>0</v>
      </c>
      <c r="BJ430" s="14" t="s">
        <v>86</v>
      </c>
      <c r="BK430" s="195">
        <f>ROUND(I430*H430,2)</f>
        <v>0</v>
      </c>
      <c r="BL430" s="14" t="s">
        <v>223</v>
      </c>
      <c r="BM430" s="194" t="s">
        <v>913</v>
      </c>
    </row>
    <row r="431" spans="1:65" s="2" customFormat="1" ht="11.25">
      <c r="A431" s="31"/>
      <c r="B431" s="32"/>
      <c r="C431" s="33"/>
      <c r="D431" s="196" t="s">
        <v>155</v>
      </c>
      <c r="E431" s="33"/>
      <c r="F431" s="197" t="s">
        <v>914</v>
      </c>
      <c r="G431" s="33"/>
      <c r="H431" s="33"/>
      <c r="I431" s="198"/>
      <c r="J431" s="33"/>
      <c r="K431" s="33"/>
      <c r="L431" s="36"/>
      <c r="M431" s="199"/>
      <c r="N431" s="200"/>
      <c r="O431" s="68"/>
      <c r="P431" s="68"/>
      <c r="Q431" s="68"/>
      <c r="R431" s="68"/>
      <c r="S431" s="68"/>
      <c r="T431" s="69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T431" s="14" t="s">
        <v>155</v>
      </c>
      <c r="AU431" s="14" t="s">
        <v>88</v>
      </c>
    </row>
    <row r="432" spans="1:65" s="2" customFormat="1" ht="19.5">
      <c r="A432" s="31"/>
      <c r="B432" s="32"/>
      <c r="C432" s="33"/>
      <c r="D432" s="196" t="s">
        <v>184</v>
      </c>
      <c r="E432" s="33"/>
      <c r="F432" s="202" t="s">
        <v>909</v>
      </c>
      <c r="G432" s="33"/>
      <c r="H432" s="33"/>
      <c r="I432" s="198"/>
      <c r="J432" s="33"/>
      <c r="K432" s="33"/>
      <c r="L432" s="36"/>
      <c r="M432" s="199"/>
      <c r="N432" s="200"/>
      <c r="O432" s="68"/>
      <c r="P432" s="68"/>
      <c r="Q432" s="68"/>
      <c r="R432" s="68"/>
      <c r="S432" s="68"/>
      <c r="T432" s="69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T432" s="14" t="s">
        <v>184</v>
      </c>
      <c r="AU432" s="14" t="s">
        <v>88</v>
      </c>
    </row>
    <row r="433" spans="1:65" s="2" customFormat="1" ht="16.5" customHeight="1">
      <c r="A433" s="31"/>
      <c r="B433" s="32"/>
      <c r="C433" s="183" t="s">
        <v>915</v>
      </c>
      <c r="D433" s="183" t="s">
        <v>148</v>
      </c>
      <c r="E433" s="184" t="s">
        <v>916</v>
      </c>
      <c r="F433" s="185" t="s">
        <v>917</v>
      </c>
      <c r="G433" s="186" t="s">
        <v>274</v>
      </c>
      <c r="H433" s="187">
        <v>1</v>
      </c>
      <c r="I433" s="188"/>
      <c r="J433" s="189">
        <f>ROUND(I433*H433,2)</f>
        <v>0</v>
      </c>
      <c r="K433" s="185" t="s">
        <v>162</v>
      </c>
      <c r="L433" s="36"/>
      <c r="M433" s="190" t="s">
        <v>1</v>
      </c>
      <c r="N433" s="191" t="s">
        <v>43</v>
      </c>
      <c r="O433" s="68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94" t="s">
        <v>153</v>
      </c>
      <c r="AT433" s="194" t="s">
        <v>148</v>
      </c>
      <c r="AU433" s="194" t="s">
        <v>88</v>
      </c>
      <c r="AY433" s="14" t="s">
        <v>146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14" t="s">
        <v>86</v>
      </c>
      <c r="BK433" s="195">
        <f>ROUND(I433*H433,2)</f>
        <v>0</v>
      </c>
      <c r="BL433" s="14" t="s">
        <v>153</v>
      </c>
      <c r="BM433" s="194" t="s">
        <v>918</v>
      </c>
    </row>
    <row r="434" spans="1:65" s="2" customFormat="1" ht="11.25">
      <c r="A434" s="31"/>
      <c r="B434" s="32"/>
      <c r="C434" s="33"/>
      <c r="D434" s="196" t="s">
        <v>155</v>
      </c>
      <c r="E434" s="33"/>
      <c r="F434" s="197" t="s">
        <v>919</v>
      </c>
      <c r="G434" s="33"/>
      <c r="H434" s="33"/>
      <c r="I434" s="198"/>
      <c r="J434" s="33"/>
      <c r="K434" s="33"/>
      <c r="L434" s="36"/>
      <c r="M434" s="199"/>
      <c r="N434" s="200"/>
      <c r="O434" s="68"/>
      <c r="P434" s="68"/>
      <c r="Q434" s="68"/>
      <c r="R434" s="68"/>
      <c r="S434" s="68"/>
      <c r="T434" s="69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T434" s="14" t="s">
        <v>155</v>
      </c>
      <c r="AU434" s="14" t="s">
        <v>88</v>
      </c>
    </row>
    <row r="435" spans="1:65" s="2" customFormat="1" ht="48.75">
      <c r="A435" s="31"/>
      <c r="B435" s="32"/>
      <c r="C435" s="33"/>
      <c r="D435" s="196" t="s">
        <v>184</v>
      </c>
      <c r="E435" s="33"/>
      <c r="F435" s="202" t="s">
        <v>920</v>
      </c>
      <c r="G435" s="33"/>
      <c r="H435" s="33"/>
      <c r="I435" s="198"/>
      <c r="J435" s="33"/>
      <c r="K435" s="33"/>
      <c r="L435" s="36"/>
      <c r="M435" s="199"/>
      <c r="N435" s="200"/>
      <c r="O435" s="68"/>
      <c r="P435" s="68"/>
      <c r="Q435" s="68"/>
      <c r="R435" s="68"/>
      <c r="S435" s="68"/>
      <c r="T435" s="69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T435" s="14" t="s">
        <v>184</v>
      </c>
      <c r="AU435" s="14" t="s">
        <v>88</v>
      </c>
    </row>
    <row r="436" spans="1:65" s="2" customFormat="1" ht="16.5" customHeight="1">
      <c r="A436" s="31"/>
      <c r="B436" s="32"/>
      <c r="C436" s="183" t="s">
        <v>921</v>
      </c>
      <c r="D436" s="183" t="s">
        <v>148</v>
      </c>
      <c r="E436" s="184" t="s">
        <v>922</v>
      </c>
      <c r="F436" s="185" t="s">
        <v>923</v>
      </c>
      <c r="G436" s="186" t="s">
        <v>274</v>
      </c>
      <c r="H436" s="187">
        <v>3</v>
      </c>
      <c r="I436" s="188"/>
      <c r="J436" s="189">
        <f>ROUND(I436*H436,2)</f>
        <v>0</v>
      </c>
      <c r="K436" s="185" t="s">
        <v>162</v>
      </c>
      <c r="L436" s="36"/>
      <c r="M436" s="190" t="s">
        <v>1</v>
      </c>
      <c r="N436" s="191" t="s">
        <v>43</v>
      </c>
      <c r="O436" s="68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94" t="s">
        <v>153</v>
      </c>
      <c r="AT436" s="194" t="s">
        <v>148</v>
      </c>
      <c r="AU436" s="194" t="s">
        <v>88</v>
      </c>
      <c r="AY436" s="14" t="s">
        <v>146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14" t="s">
        <v>86</v>
      </c>
      <c r="BK436" s="195">
        <f>ROUND(I436*H436,2)</f>
        <v>0</v>
      </c>
      <c r="BL436" s="14" t="s">
        <v>153</v>
      </c>
      <c r="BM436" s="194" t="s">
        <v>924</v>
      </c>
    </row>
    <row r="437" spans="1:65" s="2" customFormat="1" ht="11.25">
      <c r="A437" s="31"/>
      <c r="B437" s="32"/>
      <c r="C437" s="33"/>
      <c r="D437" s="196" t="s">
        <v>155</v>
      </c>
      <c r="E437" s="33"/>
      <c r="F437" s="197" t="s">
        <v>923</v>
      </c>
      <c r="G437" s="33"/>
      <c r="H437" s="33"/>
      <c r="I437" s="198"/>
      <c r="J437" s="33"/>
      <c r="K437" s="33"/>
      <c r="L437" s="36"/>
      <c r="M437" s="199"/>
      <c r="N437" s="200"/>
      <c r="O437" s="68"/>
      <c r="P437" s="68"/>
      <c r="Q437" s="68"/>
      <c r="R437" s="68"/>
      <c r="S437" s="68"/>
      <c r="T437" s="69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T437" s="14" t="s">
        <v>155</v>
      </c>
      <c r="AU437" s="14" t="s">
        <v>88</v>
      </c>
    </row>
    <row r="438" spans="1:65" s="2" customFormat="1" ht="39">
      <c r="A438" s="31"/>
      <c r="B438" s="32"/>
      <c r="C438" s="33"/>
      <c r="D438" s="196" t="s">
        <v>184</v>
      </c>
      <c r="E438" s="33"/>
      <c r="F438" s="202" t="s">
        <v>925</v>
      </c>
      <c r="G438" s="33"/>
      <c r="H438" s="33"/>
      <c r="I438" s="198"/>
      <c r="J438" s="33"/>
      <c r="K438" s="33"/>
      <c r="L438" s="36"/>
      <c r="M438" s="199"/>
      <c r="N438" s="200"/>
      <c r="O438" s="68"/>
      <c r="P438" s="68"/>
      <c r="Q438" s="68"/>
      <c r="R438" s="68"/>
      <c r="S438" s="68"/>
      <c r="T438" s="69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T438" s="14" t="s">
        <v>184</v>
      </c>
      <c r="AU438" s="14" t="s">
        <v>88</v>
      </c>
    </row>
    <row r="439" spans="1:65" s="2" customFormat="1" ht="16.5" customHeight="1">
      <c r="A439" s="31"/>
      <c r="B439" s="32"/>
      <c r="C439" s="183" t="s">
        <v>926</v>
      </c>
      <c r="D439" s="183" t="s">
        <v>148</v>
      </c>
      <c r="E439" s="184" t="s">
        <v>927</v>
      </c>
      <c r="F439" s="185" t="s">
        <v>928</v>
      </c>
      <c r="G439" s="186" t="s">
        <v>274</v>
      </c>
      <c r="H439" s="187">
        <v>2</v>
      </c>
      <c r="I439" s="188"/>
      <c r="J439" s="189">
        <f>ROUND(I439*H439,2)</f>
        <v>0</v>
      </c>
      <c r="K439" s="185" t="s">
        <v>162</v>
      </c>
      <c r="L439" s="36"/>
      <c r="M439" s="190" t="s">
        <v>1</v>
      </c>
      <c r="N439" s="191" t="s">
        <v>43</v>
      </c>
      <c r="O439" s="68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94" t="s">
        <v>153</v>
      </c>
      <c r="AT439" s="194" t="s">
        <v>148</v>
      </c>
      <c r="AU439" s="194" t="s">
        <v>88</v>
      </c>
      <c r="AY439" s="14" t="s">
        <v>146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14" t="s">
        <v>86</v>
      </c>
      <c r="BK439" s="195">
        <f>ROUND(I439*H439,2)</f>
        <v>0</v>
      </c>
      <c r="BL439" s="14" t="s">
        <v>153</v>
      </c>
      <c r="BM439" s="194" t="s">
        <v>929</v>
      </c>
    </row>
    <row r="440" spans="1:65" s="2" customFormat="1" ht="11.25">
      <c r="A440" s="31"/>
      <c r="B440" s="32"/>
      <c r="C440" s="33"/>
      <c r="D440" s="196" t="s">
        <v>155</v>
      </c>
      <c r="E440" s="33"/>
      <c r="F440" s="197" t="s">
        <v>928</v>
      </c>
      <c r="G440" s="33"/>
      <c r="H440" s="33"/>
      <c r="I440" s="198"/>
      <c r="J440" s="33"/>
      <c r="K440" s="33"/>
      <c r="L440" s="36"/>
      <c r="M440" s="199"/>
      <c r="N440" s="200"/>
      <c r="O440" s="68"/>
      <c r="P440" s="68"/>
      <c r="Q440" s="68"/>
      <c r="R440" s="68"/>
      <c r="S440" s="68"/>
      <c r="T440" s="69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4" t="s">
        <v>155</v>
      </c>
      <c r="AU440" s="14" t="s">
        <v>88</v>
      </c>
    </row>
    <row r="441" spans="1:65" s="2" customFormat="1" ht="48.75">
      <c r="A441" s="31"/>
      <c r="B441" s="32"/>
      <c r="C441" s="33"/>
      <c r="D441" s="196" t="s">
        <v>184</v>
      </c>
      <c r="E441" s="33"/>
      <c r="F441" s="202" t="s">
        <v>930</v>
      </c>
      <c r="G441" s="33"/>
      <c r="H441" s="33"/>
      <c r="I441" s="198"/>
      <c r="J441" s="33"/>
      <c r="K441" s="33"/>
      <c r="L441" s="36"/>
      <c r="M441" s="199"/>
      <c r="N441" s="200"/>
      <c r="O441" s="68"/>
      <c r="P441" s="68"/>
      <c r="Q441" s="68"/>
      <c r="R441" s="68"/>
      <c r="S441" s="68"/>
      <c r="T441" s="69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T441" s="14" t="s">
        <v>184</v>
      </c>
      <c r="AU441" s="14" t="s">
        <v>88</v>
      </c>
    </row>
    <row r="442" spans="1:65" s="2" customFormat="1" ht="16.5" customHeight="1">
      <c r="A442" s="31"/>
      <c r="B442" s="32"/>
      <c r="C442" s="183" t="s">
        <v>931</v>
      </c>
      <c r="D442" s="183" t="s">
        <v>148</v>
      </c>
      <c r="E442" s="184" t="s">
        <v>932</v>
      </c>
      <c r="F442" s="185" t="s">
        <v>928</v>
      </c>
      <c r="G442" s="186" t="s">
        <v>274</v>
      </c>
      <c r="H442" s="187">
        <v>1</v>
      </c>
      <c r="I442" s="188"/>
      <c r="J442" s="189">
        <f>ROUND(I442*H442,2)</f>
        <v>0</v>
      </c>
      <c r="K442" s="185" t="s">
        <v>162</v>
      </c>
      <c r="L442" s="36"/>
      <c r="M442" s="190" t="s">
        <v>1</v>
      </c>
      <c r="N442" s="191" t="s">
        <v>43</v>
      </c>
      <c r="O442" s="68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94" t="s">
        <v>153</v>
      </c>
      <c r="AT442" s="194" t="s">
        <v>148</v>
      </c>
      <c r="AU442" s="194" t="s">
        <v>88</v>
      </c>
      <c r="AY442" s="14" t="s">
        <v>146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14" t="s">
        <v>86</v>
      </c>
      <c r="BK442" s="195">
        <f>ROUND(I442*H442,2)</f>
        <v>0</v>
      </c>
      <c r="BL442" s="14" t="s">
        <v>153</v>
      </c>
      <c r="BM442" s="194" t="s">
        <v>933</v>
      </c>
    </row>
    <row r="443" spans="1:65" s="2" customFormat="1" ht="11.25">
      <c r="A443" s="31"/>
      <c r="B443" s="32"/>
      <c r="C443" s="33"/>
      <c r="D443" s="196" t="s">
        <v>155</v>
      </c>
      <c r="E443" s="33"/>
      <c r="F443" s="197" t="s">
        <v>928</v>
      </c>
      <c r="G443" s="33"/>
      <c r="H443" s="33"/>
      <c r="I443" s="198"/>
      <c r="J443" s="33"/>
      <c r="K443" s="33"/>
      <c r="L443" s="36"/>
      <c r="M443" s="199"/>
      <c r="N443" s="200"/>
      <c r="O443" s="68"/>
      <c r="P443" s="68"/>
      <c r="Q443" s="68"/>
      <c r="R443" s="68"/>
      <c r="S443" s="68"/>
      <c r="T443" s="69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T443" s="14" t="s">
        <v>155</v>
      </c>
      <c r="AU443" s="14" t="s">
        <v>88</v>
      </c>
    </row>
    <row r="444" spans="1:65" s="2" customFormat="1" ht="39">
      <c r="A444" s="31"/>
      <c r="B444" s="32"/>
      <c r="C444" s="33"/>
      <c r="D444" s="196" t="s">
        <v>184</v>
      </c>
      <c r="E444" s="33"/>
      <c r="F444" s="202" t="s">
        <v>934</v>
      </c>
      <c r="G444" s="33"/>
      <c r="H444" s="33"/>
      <c r="I444" s="198"/>
      <c r="J444" s="33"/>
      <c r="K444" s="33"/>
      <c r="L444" s="36"/>
      <c r="M444" s="199"/>
      <c r="N444" s="200"/>
      <c r="O444" s="68"/>
      <c r="P444" s="68"/>
      <c r="Q444" s="68"/>
      <c r="R444" s="68"/>
      <c r="S444" s="68"/>
      <c r="T444" s="69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4" t="s">
        <v>184</v>
      </c>
      <c r="AU444" s="14" t="s">
        <v>88</v>
      </c>
    </row>
    <row r="445" spans="1:65" s="2" customFormat="1" ht="16.5" customHeight="1">
      <c r="A445" s="31"/>
      <c r="B445" s="32"/>
      <c r="C445" s="183" t="s">
        <v>935</v>
      </c>
      <c r="D445" s="183" t="s">
        <v>148</v>
      </c>
      <c r="E445" s="184" t="s">
        <v>936</v>
      </c>
      <c r="F445" s="185" t="s">
        <v>928</v>
      </c>
      <c r="G445" s="186" t="s">
        <v>274</v>
      </c>
      <c r="H445" s="187">
        <v>2</v>
      </c>
      <c r="I445" s="188"/>
      <c r="J445" s="189">
        <f>ROUND(I445*H445,2)</f>
        <v>0</v>
      </c>
      <c r="K445" s="185" t="s">
        <v>162</v>
      </c>
      <c r="L445" s="36"/>
      <c r="M445" s="190" t="s">
        <v>1</v>
      </c>
      <c r="N445" s="191" t="s">
        <v>43</v>
      </c>
      <c r="O445" s="68"/>
      <c r="P445" s="192">
        <f>O445*H445</f>
        <v>0</v>
      </c>
      <c r="Q445" s="192">
        <v>0</v>
      </c>
      <c r="R445" s="192">
        <f>Q445*H445</f>
        <v>0</v>
      </c>
      <c r="S445" s="192">
        <v>0</v>
      </c>
      <c r="T445" s="193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94" t="s">
        <v>153</v>
      </c>
      <c r="AT445" s="194" t="s">
        <v>148</v>
      </c>
      <c r="AU445" s="194" t="s">
        <v>88</v>
      </c>
      <c r="AY445" s="14" t="s">
        <v>146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14" t="s">
        <v>86</v>
      </c>
      <c r="BK445" s="195">
        <f>ROUND(I445*H445,2)</f>
        <v>0</v>
      </c>
      <c r="BL445" s="14" t="s">
        <v>153</v>
      </c>
      <c r="BM445" s="194" t="s">
        <v>937</v>
      </c>
    </row>
    <row r="446" spans="1:65" s="2" customFormat="1" ht="11.25">
      <c r="A446" s="31"/>
      <c r="B446" s="32"/>
      <c r="C446" s="33"/>
      <c r="D446" s="196" t="s">
        <v>155</v>
      </c>
      <c r="E446" s="33"/>
      <c r="F446" s="197" t="s">
        <v>928</v>
      </c>
      <c r="G446" s="33"/>
      <c r="H446" s="33"/>
      <c r="I446" s="198"/>
      <c r="J446" s="33"/>
      <c r="K446" s="33"/>
      <c r="L446" s="36"/>
      <c r="M446" s="199"/>
      <c r="N446" s="200"/>
      <c r="O446" s="68"/>
      <c r="P446" s="68"/>
      <c r="Q446" s="68"/>
      <c r="R446" s="68"/>
      <c r="S446" s="68"/>
      <c r="T446" s="69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T446" s="14" t="s">
        <v>155</v>
      </c>
      <c r="AU446" s="14" t="s">
        <v>88</v>
      </c>
    </row>
    <row r="447" spans="1:65" s="2" customFormat="1" ht="39">
      <c r="A447" s="31"/>
      <c r="B447" s="32"/>
      <c r="C447" s="33"/>
      <c r="D447" s="196" t="s">
        <v>184</v>
      </c>
      <c r="E447" s="33"/>
      <c r="F447" s="202" t="s">
        <v>938</v>
      </c>
      <c r="G447" s="33"/>
      <c r="H447" s="33"/>
      <c r="I447" s="198"/>
      <c r="J447" s="33"/>
      <c r="K447" s="33"/>
      <c r="L447" s="36"/>
      <c r="M447" s="199"/>
      <c r="N447" s="200"/>
      <c r="O447" s="68"/>
      <c r="P447" s="68"/>
      <c r="Q447" s="68"/>
      <c r="R447" s="68"/>
      <c r="S447" s="68"/>
      <c r="T447" s="69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T447" s="14" t="s">
        <v>184</v>
      </c>
      <c r="AU447" s="14" t="s">
        <v>88</v>
      </c>
    </row>
    <row r="448" spans="1:65" s="2" customFormat="1" ht="16.5" customHeight="1">
      <c r="A448" s="31"/>
      <c r="B448" s="32"/>
      <c r="C448" s="183" t="s">
        <v>939</v>
      </c>
      <c r="D448" s="183" t="s">
        <v>148</v>
      </c>
      <c r="E448" s="184" t="s">
        <v>940</v>
      </c>
      <c r="F448" s="185" t="s">
        <v>928</v>
      </c>
      <c r="G448" s="186" t="s">
        <v>274</v>
      </c>
      <c r="H448" s="187">
        <v>4</v>
      </c>
      <c r="I448" s="188"/>
      <c r="J448" s="189">
        <f>ROUND(I448*H448,2)</f>
        <v>0</v>
      </c>
      <c r="K448" s="185" t="s">
        <v>162</v>
      </c>
      <c r="L448" s="36"/>
      <c r="M448" s="190" t="s">
        <v>1</v>
      </c>
      <c r="N448" s="191" t="s">
        <v>43</v>
      </c>
      <c r="O448" s="68"/>
      <c r="P448" s="192">
        <f>O448*H448</f>
        <v>0</v>
      </c>
      <c r="Q448" s="192">
        <v>0</v>
      </c>
      <c r="R448" s="192">
        <f>Q448*H448</f>
        <v>0</v>
      </c>
      <c r="S448" s="192">
        <v>0</v>
      </c>
      <c r="T448" s="193">
        <f>S448*H448</f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94" t="s">
        <v>153</v>
      </c>
      <c r="AT448" s="194" t="s">
        <v>148</v>
      </c>
      <c r="AU448" s="194" t="s">
        <v>88</v>
      </c>
      <c r="AY448" s="14" t="s">
        <v>146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4" t="s">
        <v>86</v>
      </c>
      <c r="BK448" s="195">
        <f>ROUND(I448*H448,2)</f>
        <v>0</v>
      </c>
      <c r="BL448" s="14" t="s">
        <v>153</v>
      </c>
      <c r="BM448" s="194" t="s">
        <v>941</v>
      </c>
    </row>
    <row r="449" spans="1:65" s="2" customFormat="1" ht="11.25">
      <c r="A449" s="31"/>
      <c r="B449" s="32"/>
      <c r="C449" s="33"/>
      <c r="D449" s="196" t="s">
        <v>155</v>
      </c>
      <c r="E449" s="33"/>
      <c r="F449" s="197" t="s">
        <v>928</v>
      </c>
      <c r="G449" s="33"/>
      <c r="H449" s="33"/>
      <c r="I449" s="198"/>
      <c r="J449" s="33"/>
      <c r="K449" s="33"/>
      <c r="L449" s="36"/>
      <c r="M449" s="199"/>
      <c r="N449" s="200"/>
      <c r="O449" s="68"/>
      <c r="P449" s="68"/>
      <c r="Q449" s="68"/>
      <c r="R449" s="68"/>
      <c r="S449" s="68"/>
      <c r="T449" s="69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T449" s="14" t="s">
        <v>155</v>
      </c>
      <c r="AU449" s="14" t="s">
        <v>88</v>
      </c>
    </row>
    <row r="450" spans="1:65" s="2" customFormat="1" ht="39">
      <c r="A450" s="31"/>
      <c r="B450" s="32"/>
      <c r="C450" s="33"/>
      <c r="D450" s="196" t="s">
        <v>184</v>
      </c>
      <c r="E450" s="33"/>
      <c r="F450" s="202" t="s">
        <v>942</v>
      </c>
      <c r="G450" s="33"/>
      <c r="H450" s="33"/>
      <c r="I450" s="198"/>
      <c r="J450" s="33"/>
      <c r="K450" s="33"/>
      <c r="L450" s="36"/>
      <c r="M450" s="199"/>
      <c r="N450" s="200"/>
      <c r="O450" s="68"/>
      <c r="P450" s="68"/>
      <c r="Q450" s="68"/>
      <c r="R450" s="68"/>
      <c r="S450" s="68"/>
      <c r="T450" s="69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T450" s="14" t="s">
        <v>184</v>
      </c>
      <c r="AU450" s="14" t="s">
        <v>88</v>
      </c>
    </row>
    <row r="451" spans="1:65" s="2" customFormat="1" ht="16.5" customHeight="1">
      <c r="A451" s="31"/>
      <c r="B451" s="32"/>
      <c r="C451" s="183" t="s">
        <v>943</v>
      </c>
      <c r="D451" s="183" t="s">
        <v>148</v>
      </c>
      <c r="E451" s="184" t="s">
        <v>944</v>
      </c>
      <c r="F451" s="185" t="s">
        <v>928</v>
      </c>
      <c r="G451" s="186" t="s">
        <v>274</v>
      </c>
      <c r="H451" s="187">
        <v>4</v>
      </c>
      <c r="I451" s="188"/>
      <c r="J451" s="189">
        <f>ROUND(I451*H451,2)</f>
        <v>0</v>
      </c>
      <c r="K451" s="185" t="s">
        <v>162</v>
      </c>
      <c r="L451" s="36"/>
      <c r="M451" s="190" t="s">
        <v>1</v>
      </c>
      <c r="N451" s="191" t="s">
        <v>43</v>
      </c>
      <c r="O451" s="68"/>
      <c r="P451" s="192">
        <f>O451*H451</f>
        <v>0</v>
      </c>
      <c r="Q451" s="192">
        <v>0</v>
      </c>
      <c r="R451" s="192">
        <f>Q451*H451</f>
        <v>0</v>
      </c>
      <c r="S451" s="192">
        <v>0</v>
      </c>
      <c r="T451" s="193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94" t="s">
        <v>153</v>
      </c>
      <c r="AT451" s="194" t="s">
        <v>148</v>
      </c>
      <c r="AU451" s="194" t="s">
        <v>88</v>
      </c>
      <c r="AY451" s="14" t="s">
        <v>146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4" t="s">
        <v>86</v>
      </c>
      <c r="BK451" s="195">
        <f>ROUND(I451*H451,2)</f>
        <v>0</v>
      </c>
      <c r="BL451" s="14" t="s">
        <v>153</v>
      </c>
      <c r="BM451" s="194" t="s">
        <v>945</v>
      </c>
    </row>
    <row r="452" spans="1:65" s="2" customFormat="1" ht="11.25">
      <c r="A452" s="31"/>
      <c r="B452" s="32"/>
      <c r="C452" s="33"/>
      <c r="D452" s="196" t="s">
        <v>155</v>
      </c>
      <c r="E452" s="33"/>
      <c r="F452" s="197" t="s">
        <v>928</v>
      </c>
      <c r="G452" s="33"/>
      <c r="H452" s="33"/>
      <c r="I452" s="198"/>
      <c r="J452" s="33"/>
      <c r="K452" s="33"/>
      <c r="L452" s="36"/>
      <c r="M452" s="199"/>
      <c r="N452" s="200"/>
      <c r="O452" s="68"/>
      <c r="P452" s="68"/>
      <c r="Q452" s="68"/>
      <c r="R452" s="68"/>
      <c r="S452" s="68"/>
      <c r="T452" s="69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T452" s="14" t="s">
        <v>155</v>
      </c>
      <c r="AU452" s="14" t="s">
        <v>88</v>
      </c>
    </row>
    <row r="453" spans="1:65" s="2" customFormat="1" ht="39">
      <c r="A453" s="31"/>
      <c r="B453" s="32"/>
      <c r="C453" s="33"/>
      <c r="D453" s="196" t="s">
        <v>184</v>
      </c>
      <c r="E453" s="33"/>
      <c r="F453" s="202" t="s">
        <v>946</v>
      </c>
      <c r="G453" s="33"/>
      <c r="H453" s="33"/>
      <c r="I453" s="198"/>
      <c r="J453" s="33"/>
      <c r="K453" s="33"/>
      <c r="L453" s="36"/>
      <c r="M453" s="199"/>
      <c r="N453" s="200"/>
      <c r="O453" s="68"/>
      <c r="P453" s="68"/>
      <c r="Q453" s="68"/>
      <c r="R453" s="68"/>
      <c r="S453" s="68"/>
      <c r="T453" s="69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T453" s="14" t="s">
        <v>184</v>
      </c>
      <c r="AU453" s="14" t="s">
        <v>88</v>
      </c>
    </row>
    <row r="454" spans="1:65" s="2" customFormat="1" ht="16.5" customHeight="1">
      <c r="A454" s="31"/>
      <c r="B454" s="32"/>
      <c r="C454" s="183" t="s">
        <v>947</v>
      </c>
      <c r="D454" s="183" t="s">
        <v>148</v>
      </c>
      <c r="E454" s="184" t="s">
        <v>948</v>
      </c>
      <c r="F454" s="185" t="s">
        <v>928</v>
      </c>
      <c r="G454" s="186" t="s">
        <v>274</v>
      </c>
      <c r="H454" s="187">
        <v>4</v>
      </c>
      <c r="I454" s="188"/>
      <c r="J454" s="189">
        <f>ROUND(I454*H454,2)</f>
        <v>0</v>
      </c>
      <c r="K454" s="185" t="s">
        <v>162</v>
      </c>
      <c r="L454" s="36"/>
      <c r="M454" s="190" t="s">
        <v>1</v>
      </c>
      <c r="N454" s="191" t="s">
        <v>43</v>
      </c>
      <c r="O454" s="68"/>
      <c r="P454" s="192">
        <f>O454*H454</f>
        <v>0</v>
      </c>
      <c r="Q454" s="192">
        <v>0</v>
      </c>
      <c r="R454" s="192">
        <f>Q454*H454</f>
        <v>0</v>
      </c>
      <c r="S454" s="192">
        <v>0</v>
      </c>
      <c r="T454" s="193">
        <f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94" t="s">
        <v>153</v>
      </c>
      <c r="AT454" s="194" t="s">
        <v>148</v>
      </c>
      <c r="AU454" s="194" t="s">
        <v>88</v>
      </c>
      <c r="AY454" s="14" t="s">
        <v>146</v>
      </c>
      <c r="BE454" s="195">
        <f>IF(N454="základní",J454,0)</f>
        <v>0</v>
      </c>
      <c r="BF454" s="195">
        <f>IF(N454="snížená",J454,0)</f>
        <v>0</v>
      </c>
      <c r="BG454" s="195">
        <f>IF(N454="zákl. přenesená",J454,0)</f>
        <v>0</v>
      </c>
      <c r="BH454" s="195">
        <f>IF(N454="sníž. přenesená",J454,0)</f>
        <v>0</v>
      </c>
      <c r="BI454" s="195">
        <f>IF(N454="nulová",J454,0)</f>
        <v>0</v>
      </c>
      <c r="BJ454" s="14" t="s">
        <v>86</v>
      </c>
      <c r="BK454" s="195">
        <f>ROUND(I454*H454,2)</f>
        <v>0</v>
      </c>
      <c r="BL454" s="14" t="s">
        <v>153</v>
      </c>
      <c r="BM454" s="194" t="s">
        <v>949</v>
      </c>
    </row>
    <row r="455" spans="1:65" s="2" customFormat="1" ht="11.25">
      <c r="A455" s="31"/>
      <c r="B455" s="32"/>
      <c r="C455" s="33"/>
      <c r="D455" s="196" t="s">
        <v>155</v>
      </c>
      <c r="E455" s="33"/>
      <c r="F455" s="197" t="s">
        <v>928</v>
      </c>
      <c r="G455" s="33"/>
      <c r="H455" s="33"/>
      <c r="I455" s="198"/>
      <c r="J455" s="33"/>
      <c r="K455" s="33"/>
      <c r="L455" s="36"/>
      <c r="M455" s="199"/>
      <c r="N455" s="200"/>
      <c r="O455" s="68"/>
      <c r="P455" s="68"/>
      <c r="Q455" s="68"/>
      <c r="R455" s="68"/>
      <c r="S455" s="68"/>
      <c r="T455" s="69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T455" s="14" t="s">
        <v>155</v>
      </c>
      <c r="AU455" s="14" t="s">
        <v>88</v>
      </c>
    </row>
    <row r="456" spans="1:65" s="2" customFormat="1" ht="39">
      <c r="A456" s="31"/>
      <c r="B456" s="32"/>
      <c r="C456" s="33"/>
      <c r="D456" s="196" t="s">
        <v>184</v>
      </c>
      <c r="E456" s="33"/>
      <c r="F456" s="202" t="s">
        <v>950</v>
      </c>
      <c r="G456" s="33"/>
      <c r="H456" s="33"/>
      <c r="I456" s="198"/>
      <c r="J456" s="33"/>
      <c r="K456" s="33"/>
      <c r="L456" s="36"/>
      <c r="M456" s="199"/>
      <c r="N456" s="200"/>
      <c r="O456" s="68"/>
      <c r="P456" s="68"/>
      <c r="Q456" s="68"/>
      <c r="R456" s="68"/>
      <c r="S456" s="68"/>
      <c r="T456" s="69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T456" s="14" t="s">
        <v>184</v>
      </c>
      <c r="AU456" s="14" t="s">
        <v>88</v>
      </c>
    </row>
    <row r="457" spans="1:65" s="2" customFormat="1" ht="16.5" customHeight="1">
      <c r="A457" s="31"/>
      <c r="B457" s="32"/>
      <c r="C457" s="183" t="s">
        <v>951</v>
      </c>
      <c r="D457" s="183" t="s">
        <v>148</v>
      </c>
      <c r="E457" s="184" t="s">
        <v>952</v>
      </c>
      <c r="F457" s="185" t="s">
        <v>928</v>
      </c>
      <c r="G457" s="186" t="s">
        <v>274</v>
      </c>
      <c r="H457" s="187">
        <v>1</v>
      </c>
      <c r="I457" s="188"/>
      <c r="J457" s="189">
        <f>ROUND(I457*H457,2)</f>
        <v>0</v>
      </c>
      <c r="K457" s="185" t="s">
        <v>162</v>
      </c>
      <c r="L457" s="36"/>
      <c r="M457" s="190" t="s">
        <v>1</v>
      </c>
      <c r="N457" s="191" t="s">
        <v>43</v>
      </c>
      <c r="O457" s="68"/>
      <c r="P457" s="192">
        <f>O457*H457</f>
        <v>0</v>
      </c>
      <c r="Q457" s="192">
        <v>0</v>
      </c>
      <c r="R457" s="192">
        <f>Q457*H457</f>
        <v>0</v>
      </c>
      <c r="S457" s="192">
        <v>0</v>
      </c>
      <c r="T457" s="193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94" t="s">
        <v>153</v>
      </c>
      <c r="AT457" s="194" t="s">
        <v>148</v>
      </c>
      <c r="AU457" s="194" t="s">
        <v>88</v>
      </c>
      <c r="AY457" s="14" t="s">
        <v>146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4" t="s">
        <v>86</v>
      </c>
      <c r="BK457" s="195">
        <f>ROUND(I457*H457,2)</f>
        <v>0</v>
      </c>
      <c r="BL457" s="14" t="s">
        <v>153</v>
      </c>
      <c r="BM457" s="194" t="s">
        <v>953</v>
      </c>
    </row>
    <row r="458" spans="1:65" s="2" customFormat="1" ht="11.25">
      <c r="A458" s="31"/>
      <c r="B458" s="32"/>
      <c r="C458" s="33"/>
      <c r="D458" s="196" t="s">
        <v>155</v>
      </c>
      <c r="E458" s="33"/>
      <c r="F458" s="197" t="s">
        <v>928</v>
      </c>
      <c r="G458" s="33"/>
      <c r="H458" s="33"/>
      <c r="I458" s="198"/>
      <c r="J458" s="33"/>
      <c r="K458" s="33"/>
      <c r="L458" s="36"/>
      <c r="M458" s="199"/>
      <c r="N458" s="200"/>
      <c r="O458" s="68"/>
      <c r="P458" s="68"/>
      <c r="Q458" s="68"/>
      <c r="R458" s="68"/>
      <c r="S458" s="68"/>
      <c r="T458" s="69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T458" s="14" t="s">
        <v>155</v>
      </c>
      <c r="AU458" s="14" t="s">
        <v>88</v>
      </c>
    </row>
    <row r="459" spans="1:65" s="2" customFormat="1" ht="39">
      <c r="A459" s="31"/>
      <c r="B459" s="32"/>
      <c r="C459" s="33"/>
      <c r="D459" s="196" t="s">
        <v>184</v>
      </c>
      <c r="E459" s="33"/>
      <c r="F459" s="202" t="s">
        <v>954</v>
      </c>
      <c r="G459" s="33"/>
      <c r="H459" s="33"/>
      <c r="I459" s="198"/>
      <c r="J459" s="33"/>
      <c r="K459" s="33"/>
      <c r="L459" s="36"/>
      <c r="M459" s="199"/>
      <c r="N459" s="200"/>
      <c r="O459" s="68"/>
      <c r="P459" s="68"/>
      <c r="Q459" s="68"/>
      <c r="R459" s="68"/>
      <c r="S459" s="68"/>
      <c r="T459" s="69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T459" s="14" t="s">
        <v>184</v>
      </c>
      <c r="AU459" s="14" t="s">
        <v>88</v>
      </c>
    </row>
    <row r="460" spans="1:65" s="2" customFormat="1" ht="16.5" customHeight="1">
      <c r="A460" s="31"/>
      <c r="B460" s="32"/>
      <c r="C460" s="183" t="s">
        <v>955</v>
      </c>
      <c r="D460" s="183" t="s">
        <v>148</v>
      </c>
      <c r="E460" s="184" t="s">
        <v>956</v>
      </c>
      <c r="F460" s="185" t="s">
        <v>928</v>
      </c>
      <c r="G460" s="186" t="s">
        <v>274</v>
      </c>
      <c r="H460" s="187">
        <v>2</v>
      </c>
      <c r="I460" s="188"/>
      <c r="J460" s="189">
        <f>ROUND(I460*H460,2)</f>
        <v>0</v>
      </c>
      <c r="K460" s="185" t="s">
        <v>162</v>
      </c>
      <c r="L460" s="36"/>
      <c r="M460" s="190" t="s">
        <v>1</v>
      </c>
      <c r="N460" s="191" t="s">
        <v>43</v>
      </c>
      <c r="O460" s="68"/>
      <c r="P460" s="192">
        <f>O460*H460</f>
        <v>0</v>
      </c>
      <c r="Q460" s="192">
        <v>0</v>
      </c>
      <c r="R460" s="192">
        <f>Q460*H460</f>
        <v>0</v>
      </c>
      <c r="S460" s="192">
        <v>0</v>
      </c>
      <c r="T460" s="193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94" t="s">
        <v>153</v>
      </c>
      <c r="AT460" s="194" t="s">
        <v>148</v>
      </c>
      <c r="AU460" s="194" t="s">
        <v>88</v>
      </c>
      <c r="AY460" s="14" t="s">
        <v>146</v>
      </c>
      <c r="BE460" s="195">
        <f>IF(N460="základní",J460,0)</f>
        <v>0</v>
      </c>
      <c r="BF460" s="195">
        <f>IF(N460="snížená",J460,0)</f>
        <v>0</v>
      </c>
      <c r="BG460" s="195">
        <f>IF(N460="zákl. přenesená",J460,0)</f>
        <v>0</v>
      </c>
      <c r="BH460" s="195">
        <f>IF(N460="sníž. přenesená",J460,0)</f>
        <v>0</v>
      </c>
      <c r="BI460" s="195">
        <f>IF(N460="nulová",J460,0)</f>
        <v>0</v>
      </c>
      <c r="BJ460" s="14" t="s">
        <v>86</v>
      </c>
      <c r="BK460" s="195">
        <f>ROUND(I460*H460,2)</f>
        <v>0</v>
      </c>
      <c r="BL460" s="14" t="s">
        <v>153</v>
      </c>
      <c r="BM460" s="194" t="s">
        <v>957</v>
      </c>
    </row>
    <row r="461" spans="1:65" s="2" customFormat="1" ht="11.25">
      <c r="A461" s="31"/>
      <c r="B461" s="32"/>
      <c r="C461" s="33"/>
      <c r="D461" s="196" t="s">
        <v>155</v>
      </c>
      <c r="E461" s="33"/>
      <c r="F461" s="197" t="s">
        <v>928</v>
      </c>
      <c r="G461" s="33"/>
      <c r="H461" s="33"/>
      <c r="I461" s="198"/>
      <c r="J461" s="33"/>
      <c r="K461" s="33"/>
      <c r="L461" s="36"/>
      <c r="M461" s="199"/>
      <c r="N461" s="200"/>
      <c r="O461" s="68"/>
      <c r="P461" s="68"/>
      <c r="Q461" s="68"/>
      <c r="R461" s="68"/>
      <c r="S461" s="68"/>
      <c r="T461" s="69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T461" s="14" t="s">
        <v>155</v>
      </c>
      <c r="AU461" s="14" t="s">
        <v>88</v>
      </c>
    </row>
    <row r="462" spans="1:65" s="2" customFormat="1" ht="39">
      <c r="A462" s="31"/>
      <c r="B462" s="32"/>
      <c r="C462" s="33"/>
      <c r="D462" s="196" t="s">
        <v>184</v>
      </c>
      <c r="E462" s="33"/>
      <c r="F462" s="202" t="s">
        <v>958</v>
      </c>
      <c r="G462" s="33"/>
      <c r="H462" s="33"/>
      <c r="I462" s="198"/>
      <c r="J462" s="33"/>
      <c r="K462" s="33"/>
      <c r="L462" s="36"/>
      <c r="M462" s="199"/>
      <c r="N462" s="200"/>
      <c r="O462" s="68"/>
      <c r="P462" s="68"/>
      <c r="Q462" s="68"/>
      <c r="R462" s="68"/>
      <c r="S462" s="68"/>
      <c r="T462" s="69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T462" s="14" t="s">
        <v>184</v>
      </c>
      <c r="AU462" s="14" t="s">
        <v>88</v>
      </c>
    </row>
    <row r="463" spans="1:65" s="2" customFormat="1" ht="16.5" customHeight="1">
      <c r="A463" s="31"/>
      <c r="B463" s="32"/>
      <c r="C463" s="209" t="s">
        <v>959</v>
      </c>
      <c r="D463" s="209" t="s">
        <v>521</v>
      </c>
      <c r="E463" s="210" t="s">
        <v>960</v>
      </c>
      <c r="F463" s="211" t="s">
        <v>961</v>
      </c>
      <c r="G463" s="212" t="s">
        <v>274</v>
      </c>
      <c r="H463" s="213">
        <v>1</v>
      </c>
      <c r="I463" s="214"/>
      <c r="J463" s="215">
        <f>ROUND(I463*H463,2)</f>
        <v>0</v>
      </c>
      <c r="K463" s="211" t="s">
        <v>162</v>
      </c>
      <c r="L463" s="216"/>
      <c r="M463" s="217" t="s">
        <v>1</v>
      </c>
      <c r="N463" s="218" t="s">
        <v>43</v>
      </c>
      <c r="O463" s="68"/>
      <c r="P463" s="192">
        <f>O463*H463</f>
        <v>0</v>
      </c>
      <c r="Q463" s="192">
        <v>1.4500000000000001E-2</v>
      </c>
      <c r="R463" s="192">
        <f>Q463*H463</f>
        <v>1.4500000000000001E-2</v>
      </c>
      <c r="S463" s="192">
        <v>0</v>
      </c>
      <c r="T463" s="193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94" t="s">
        <v>295</v>
      </c>
      <c r="AT463" s="194" t="s">
        <v>521</v>
      </c>
      <c r="AU463" s="194" t="s">
        <v>88</v>
      </c>
      <c r="AY463" s="14" t="s">
        <v>146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14" t="s">
        <v>86</v>
      </c>
      <c r="BK463" s="195">
        <f>ROUND(I463*H463,2)</f>
        <v>0</v>
      </c>
      <c r="BL463" s="14" t="s">
        <v>153</v>
      </c>
      <c r="BM463" s="194" t="s">
        <v>962</v>
      </c>
    </row>
    <row r="464" spans="1:65" s="2" customFormat="1" ht="11.25">
      <c r="A464" s="31"/>
      <c r="B464" s="32"/>
      <c r="C464" s="33"/>
      <c r="D464" s="196" t="s">
        <v>155</v>
      </c>
      <c r="E464" s="33"/>
      <c r="F464" s="197" t="s">
        <v>961</v>
      </c>
      <c r="G464" s="33"/>
      <c r="H464" s="33"/>
      <c r="I464" s="198"/>
      <c r="J464" s="33"/>
      <c r="K464" s="33"/>
      <c r="L464" s="36"/>
      <c r="M464" s="199"/>
      <c r="N464" s="200"/>
      <c r="O464" s="68"/>
      <c r="P464" s="68"/>
      <c r="Q464" s="68"/>
      <c r="R464" s="68"/>
      <c r="S464" s="68"/>
      <c r="T464" s="69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T464" s="14" t="s">
        <v>155</v>
      </c>
      <c r="AU464" s="14" t="s">
        <v>88</v>
      </c>
    </row>
    <row r="465" spans="1:65" s="2" customFormat="1" ht="48.75">
      <c r="A465" s="31"/>
      <c r="B465" s="32"/>
      <c r="C465" s="33"/>
      <c r="D465" s="196" t="s">
        <v>184</v>
      </c>
      <c r="E465" s="33"/>
      <c r="F465" s="202" t="s">
        <v>920</v>
      </c>
      <c r="G465" s="33"/>
      <c r="H465" s="33"/>
      <c r="I465" s="198"/>
      <c r="J465" s="33"/>
      <c r="K465" s="33"/>
      <c r="L465" s="36"/>
      <c r="M465" s="199"/>
      <c r="N465" s="200"/>
      <c r="O465" s="68"/>
      <c r="P465" s="68"/>
      <c r="Q465" s="68"/>
      <c r="R465" s="68"/>
      <c r="S465" s="68"/>
      <c r="T465" s="69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T465" s="14" t="s">
        <v>184</v>
      </c>
      <c r="AU465" s="14" t="s">
        <v>88</v>
      </c>
    </row>
    <row r="466" spans="1:65" s="2" customFormat="1" ht="16.5" customHeight="1">
      <c r="A466" s="31"/>
      <c r="B466" s="32"/>
      <c r="C466" s="209" t="s">
        <v>963</v>
      </c>
      <c r="D466" s="209" t="s">
        <v>521</v>
      </c>
      <c r="E466" s="210" t="s">
        <v>964</v>
      </c>
      <c r="F466" s="211" t="s">
        <v>965</v>
      </c>
      <c r="G466" s="212" t="s">
        <v>274</v>
      </c>
      <c r="H466" s="213">
        <v>3</v>
      </c>
      <c r="I466" s="214"/>
      <c r="J466" s="215">
        <f>ROUND(I466*H466,2)</f>
        <v>0</v>
      </c>
      <c r="K466" s="211" t="s">
        <v>162</v>
      </c>
      <c r="L466" s="216"/>
      <c r="M466" s="217" t="s">
        <v>1</v>
      </c>
      <c r="N466" s="218" t="s">
        <v>43</v>
      </c>
      <c r="O466" s="68"/>
      <c r="P466" s="192">
        <f>O466*H466</f>
        <v>0</v>
      </c>
      <c r="Q466" s="192">
        <v>1.4500000000000001E-2</v>
      </c>
      <c r="R466" s="192">
        <f>Q466*H466</f>
        <v>4.3500000000000004E-2</v>
      </c>
      <c r="S466" s="192">
        <v>0</v>
      </c>
      <c r="T466" s="193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94" t="s">
        <v>295</v>
      </c>
      <c r="AT466" s="194" t="s">
        <v>521</v>
      </c>
      <c r="AU466" s="194" t="s">
        <v>88</v>
      </c>
      <c r="AY466" s="14" t="s">
        <v>146</v>
      </c>
      <c r="BE466" s="195">
        <f>IF(N466="základní",J466,0)</f>
        <v>0</v>
      </c>
      <c r="BF466" s="195">
        <f>IF(N466="snížená",J466,0)</f>
        <v>0</v>
      </c>
      <c r="BG466" s="195">
        <f>IF(N466="zákl. přenesená",J466,0)</f>
        <v>0</v>
      </c>
      <c r="BH466" s="195">
        <f>IF(N466="sníž. přenesená",J466,0)</f>
        <v>0</v>
      </c>
      <c r="BI466" s="195">
        <f>IF(N466="nulová",J466,0)</f>
        <v>0</v>
      </c>
      <c r="BJ466" s="14" t="s">
        <v>86</v>
      </c>
      <c r="BK466" s="195">
        <f>ROUND(I466*H466,2)</f>
        <v>0</v>
      </c>
      <c r="BL466" s="14" t="s">
        <v>153</v>
      </c>
      <c r="BM466" s="194" t="s">
        <v>966</v>
      </c>
    </row>
    <row r="467" spans="1:65" s="2" customFormat="1" ht="11.25">
      <c r="A467" s="31"/>
      <c r="B467" s="32"/>
      <c r="C467" s="33"/>
      <c r="D467" s="196" t="s">
        <v>155</v>
      </c>
      <c r="E467" s="33"/>
      <c r="F467" s="197" t="s">
        <v>967</v>
      </c>
      <c r="G467" s="33"/>
      <c r="H467" s="33"/>
      <c r="I467" s="198"/>
      <c r="J467" s="33"/>
      <c r="K467" s="33"/>
      <c r="L467" s="36"/>
      <c r="M467" s="199"/>
      <c r="N467" s="200"/>
      <c r="O467" s="68"/>
      <c r="P467" s="68"/>
      <c r="Q467" s="68"/>
      <c r="R467" s="68"/>
      <c r="S467" s="68"/>
      <c r="T467" s="69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T467" s="14" t="s">
        <v>155</v>
      </c>
      <c r="AU467" s="14" t="s">
        <v>88</v>
      </c>
    </row>
    <row r="468" spans="1:65" s="2" customFormat="1" ht="39">
      <c r="A468" s="31"/>
      <c r="B468" s="32"/>
      <c r="C468" s="33"/>
      <c r="D468" s="196" t="s">
        <v>184</v>
      </c>
      <c r="E468" s="33"/>
      <c r="F468" s="202" t="s">
        <v>925</v>
      </c>
      <c r="G468" s="33"/>
      <c r="H468" s="33"/>
      <c r="I468" s="198"/>
      <c r="J468" s="33"/>
      <c r="K468" s="33"/>
      <c r="L468" s="36"/>
      <c r="M468" s="199"/>
      <c r="N468" s="200"/>
      <c r="O468" s="68"/>
      <c r="P468" s="68"/>
      <c r="Q468" s="68"/>
      <c r="R468" s="68"/>
      <c r="S468" s="68"/>
      <c r="T468" s="69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T468" s="14" t="s">
        <v>184</v>
      </c>
      <c r="AU468" s="14" t="s">
        <v>88</v>
      </c>
    </row>
    <row r="469" spans="1:65" s="2" customFormat="1" ht="16.5" customHeight="1">
      <c r="A469" s="31"/>
      <c r="B469" s="32"/>
      <c r="C469" s="209" t="s">
        <v>968</v>
      </c>
      <c r="D469" s="209" t="s">
        <v>521</v>
      </c>
      <c r="E469" s="210" t="s">
        <v>969</v>
      </c>
      <c r="F469" s="211" t="s">
        <v>970</v>
      </c>
      <c r="G469" s="212" t="s">
        <v>274</v>
      </c>
      <c r="H469" s="213">
        <v>2</v>
      </c>
      <c r="I469" s="214"/>
      <c r="J469" s="215">
        <f>ROUND(I469*H469,2)</f>
        <v>0</v>
      </c>
      <c r="K469" s="211" t="s">
        <v>162</v>
      </c>
      <c r="L469" s="216"/>
      <c r="M469" s="217" t="s">
        <v>1</v>
      </c>
      <c r="N469" s="218" t="s">
        <v>43</v>
      </c>
      <c r="O469" s="68"/>
      <c r="P469" s="192">
        <f>O469*H469</f>
        <v>0</v>
      </c>
      <c r="Q469" s="192">
        <v>1.4500000000000001E-2</v>
      </c>
      <c r="R469" s="192">
        <f>Q469*H469</f>
        <v>2.9000000000000001E-2</v>
      </c>
      <c r="S469" s="192">
        <v>0</v>
      </c>
      <c r="T469" s="193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94" t="s">
        <v>295</v>
      </c>
      <c r="AT469" s="194" t="s">
        <v>521</v>
      </c>
      <c r="AU469" s="194" t="s">
        <v>88</v>
      </c>
      <c r="AY469" s="14" t="s">
        <v>146</v>
      </c>
      <c r="BE469" s="195">
        <f>IF(N469="základní",J469,0)</f>
        <v>0</v>
      </c>
      <c r="BF469" s="195">
        <f>IF(N469="snížená",J469,0)</f>
        <v>0</v>
      </c>
      <c r="BG469" s="195">
        <f>IF(N469="zákl. přenesená",J469,0)</f>
        <v>0</v>
      </c>
      <c r="BH469" s="195">
        <f>IF(N469="sníž. přenesená",J469,0)</f>
        <v>0</v>
      </c>
      <c r="BI469" s="195">
        <f>IF(N469="nulová",J469,0)</f>
        <v>0</v>
      </c>
      <c r="BJ469" s="14" t="s">
        <v>86</v>
      </c>
      <c r="BK469" s="195">
        <f>ROUND(I469*H469,2)</f>
        <v>0</v>
      </c>
      <c r="BL469" s="14" t="s">
        <v>153</v>
      </c>
      <c r="BM469" s="194" t="s">
        <v>971</v>
      </c>
    </row>
    <row r="470" spans="1:65" s="2" customFormat="1" ht="11.25">
      <c r="A470" s="31"/>
      <c r="B470" s="32"/>
      <c r="C470" s="33"/>
      <c r="D470" s="196" t="s">
        <v>155</v>
      </c>
      <c r="E470" s="33"/>
      <c r="F470" s="197" t="s">
        <v>970</v>
      </c>
      <c r="G470" s="33"/>
      <c r="H470" s="33"/>
      <c r="I470" s="198"/>
      <c r="J470" s="33"/>
      <c r="K470" s="33"/>
      <c r="L470" s="36"/>
      <c r="M470" s="199"/>
      <c r="N470" s="200"/>
      <c r="O470" s="68"/>
      <c r="P470" s="68"/>
      <c r="Q470" s="68"/>
      <c r="R470" s="68"/>
      <c r="S470" s="68"/>
      <c r="T470" s="69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T470" s="14" t="s">
        <v>155</v>
      </c>
      <c r="AU470" s="14" t="s">
        <v>88</v>
      </c>
    </row>
    <row r="471" spans="1:65" s="2" customFormat="1" ht="48.75">
      <c r="A471" s="31"/>
      <c r="B471" s="32"/>
      <c r="C471" s="33"/>
      <c r="D471" s="196" t="s">
        <v>184</v>
      </c>
      <c r="E471" s="33"/>
      <c r="F471" s="202" t="s">
        <v>930</v>
      </c>
      <c r="G471" s="33"/>
      <c r="H471" s="33"/>
      <c r="I471" s="198"/>
      <c r="J471" s="33"/>
      <c r="K471" s="33"/>
      <c r="L471" s="36"/>
      <c r="M471" s="199"/>
      <c r="N471" s="200"/>
      <c r="O471" s="68"/>
      <c r="P471" s="68"/>
      <c r="Q471" s="68"/>
      <c r="R471" s="68"/>
      <c r="S471" s="68"/>
      <c r="T471" s="69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T471" s="14" t="s">
        <v>184</v>
      </c>
      <c r="AU471" s="14" t="s">
        <v>88</v>
      </c>
    </row>
    <row r="472" spans="1:65" s="2" customFormat="1" ht="16.5" customHeight="1">
      <c r="A472" s="31"/>
      <c r="B472" s="32"/>
      <c r="C472" s="209" t="s">
        <v>972</v>
      </c>
      <c r="D472" s="209" t="s">
        <v>521</v>
      </c>
      <c r="E472" s="210" t="s">
        <v>973</v>
      </c>
      <c r="F472" s="211" t="s">
        <v>970</v>
      </c>
      <c r="G472" s="212" t="s">
        <v>274</v>
      </c>
      <c r="H472" s="213">
        <v>2</v>
      </c>
      <c r="I472" s="214"/>
      <c r="J472" s="215">
        <f>ROUND(I472*H472,2)</f>
        <v>0</v>
      </c>
      <c r="K472" s="211" t="s">
        <v>162</v>
      </c>
      <c r="L472" s="216"/>
      <c r="M472" s="217" t="s">
        <v>1</v>
      </c>
      <c r="N472" s="218" t="s">
        <v>43</v>
      </c>
      <c r="O472" s="68"/>
      <c r="P472" s="192">
        <f>O472*H472</f>
        <v>0</v>
      </c>
      <c r="Q472" s="192">
        <v>1.4500000000000001E-2</v>
      </c>
      <c r="R472" s="192">
        <f>Q472*H472</f>
        <v>2.9000000000000001E-2</v>
      </c>
      <c r="S472" s="192">
        <v>0</v>
      </c>
      <c r="T472" s="193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94" t="s">
        <v>295</v>
      </c>
      <c r="AT472" s="194" t="s">
        <v>521</v>
      </c>
      <c r="AU472" s="194" t="s">
        <v>88</v>
      </c>
      <c r="AY472" s="14" t="s">
        <v>146</v>
      </c>
      <c r="BE472" s="195">
        <f>IF(N472="základní",J472,0)</f>
        <v>0</v>
      </c>
      <c r="BF472" s="195">
        <f>IF(N472="snížená",J472,0)</f>
        <v>0</v>
      </c>
      <c r="BG472" s="195">
        <f>IF(N472="zákl. přenesená",J472,0)</f>
        <v>0</v>
      </c>
      <c r="BH472" s="195">
        <f>IF(N472="sníž. přenesená",J472,0)</f>
        <v>0</v>
      </c>
      <c r="BI472" s="195">
        <f>IF(N472="nulová",J472,0)</f>
        <v>0</v>
      </c>
      <c r="BJ472" s="14" t="s">
        <v>86</v>
      </c>
      <c r="BK472" s="195">
        <f>ROUND(I472*H472,2)</f>
        <v>0</v>
      </c>
      <c r="BL472" s="14" t="s">
        <v>153</v>
      </c>
      <c r="BM472" s="194" t="s">
        <v>974</v>
      </c>
    </row>
    <row r="473" spans="1:65" s="2" customFormat="1" ht="11.25">
      <c r="A473" s="31"/>
      <c r="B473" s="32"/>
      <c r="C473" s="33"/>
      <c r="D473" s="196" t="s">
        <v>155</v>
      </c>
      <c r="E473" s="33"/>
      <c r="F473" s="197" t="s">
        <v>970</v>
      </c>
      <c r="G473" s="33"/>
      <c r="H473" s="33"/>
      <c r="I473" s="198"/>
      <c r="J473" s="33"/>
      <c r="K473" s="33"/>
      <c r="L473" s="36"/>
      <c r="M473" s="199"/>
      <c r="N473" s="200"/>
      <c r="O473" s="68"/>
      <c r="P473" s="68"/>
      <c r="Q473" s="68"/>
      <c r="R473" s="68"/>
      <c r="S473" s="68"/>
      <c r="T473" s="69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T473" s="14" t="s">
        <v>155</v>
      </c>
      <c r="AU473" s="14" t="s">
        <v>88</v>
      </c>
    </row>
    <row r="474" spans="1:65" s="2" customFormat="1" ht="39">
      <c r="A474" s="31"/>
      <c r="B474" s="32"/>
      <c r="C474" s="33"/>
      <c r="D474" s="196" t="s">
        <v>184</v>
      </c>
      <c r="E474" s="33"/>
      <c r="F474" s="202" t="s">
        <v>934</v>
      </c>
      <c r="G474" s="33"/>
      <c r="H474" s="33"/>
      <c r="I474" s="198"/>
      <c r="J474" s="33"/>
      <c r="K474" s="33"/>
      <c r="L474" s="36"/>
      <c r="M474" s="199"/>
      <c r="N474" s="200"/>
      <c r="O474" s="68"/>
      <c r="P474" s="68"/>
      <c r="Q474" s="68"/>
      <c r="R474" s="68"/>
      <c r="S474" s="68"/>
      <c r="T474" s="69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4" t="s">
        <v>184</v>
      </c>
      <c r="AU474" s="14" t="s">
        <v>88</v>
      </c>
    </row>
    <row r="475" spans="1:65" s="2" customFormat="1" ht="16.5" customHeight="1">
      <c r="A475" s="31"/>
      <c r="B475" s="32"/>
      <c r="C475" s="209" t="s">
        <v>975</v>
      </c>
      <c r="D475" s="209" t="s">
        <v>521</v>
      </c>
      <c r="E475" s="210" t="s">
        <v>976</v>
      </c>
      <c r="F475" s="211" t="s">
        <v>970</v>
      </c>
      <c r="G475" s="212" t="s">
        <v>274</v>
      </c>
      <c r="H475" s="213">
        <v>2</v>
      </c>
      <c r="I475" s="214"/>
      <c r="J475" s="215">
        <f>ROUND(I475*H475,2)</f>
        <v>0</v>
      </c>
      <c r="K475" s="211" t="s">
        <v>162</v>
      </c>
      <c r="L475" s="216"/>
      <c r="M475" s="217" t="s">
        <v>1</v>
      </c>
      <c r="N475" s="218" t="s">
        <v>43</v>
      </c>
      <c r="O475" s="68"/>
      <c r="P475" s="192">
        <f>O475*H475</f>
        <v>0</v>
      </c>
      <c r="Q475" s="192">
        <v>1.4500000000000001E-2</v>
      </c>
      <c r="R475" s="192">
        <f>Q475*H475</f>
        <v>2.9000000000000001E-2</v>
      </c>
      <c r="S475" s="192">
        <v>0</v>
      </c>
      <c r="T475" s="193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94" t="s">
        <v>295</v>
      </c>
      <c r="AT475" s="194" t="s">
        <v>521</v>
      </c>
      <c r="AU475" s="194" t="s">
        <v>88</v>
      </c>
      <c r="AY475" s="14" t="s">
        <v>146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14" t="s">
        <v>86</v>
      </c>
      <c r="BK475" s="195">
        <f>ROUND(I475*H475,2)</f>
        <v>0</v>
      </c>
      <c r="BL475" s="14" t="s">
        <v>153</v>
      </c>
      <c r="BM475" s="194" t="s">
        <v>977</v>
      </c>
    </row>
    <row r="476" spans="1:65" s="2" customFormat="1" ht="11.25">
      <c r="A476" s="31"/>
      <c r="B476" s="32"/>
      <c r="C476" s="33"/>
      <c r="D476" s="196" t="s">
        <v>155</v>
      </c>
      <c r="E476" s="33"/>
      <c r="F476" s="197" t="s">
        <v>970</v>
      </c>
      <c r="G476" s="33"/>
      <c r="H476" s="33"/>
      <c r="I476" s="198"/>
      <c r="J476" s="33"/>
      <c r="K476" s="33"/>
      <c r="L476" s="36"/>
      <c r="M476" s="199"/>
      <c r="N476" s="200"/>
      <c r="O476" s="68"/>
      <c r="P476" s="68"/>
      <c r="Q476" s="68"/>
      <c r="R476" s="68"/>
      <c r="S476" s="68"/>
      <c r="T476" s="69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T476" s="14" t="s">
        <v>155</v>
      </c>
      <c r="AU476" s="14" t="s">
        <v>88</v>
      </c>
    </row>
    <row r="477" spans="1:65" s="2" customFormat="1" ht="39">
      <c r="A477" s="31"/>
      <c r="B477" s="32"/>
      <c r="C477" s="33"/>
      <c r="D477" s="196" t="s">
        <v>184</v>
      </c>
      <c r="E477" s="33"/>
      <c r="F477" s="202" t="s">
        <v>978</v>
      </c>
      <c r="G477" s="33"/>
      <c r="H477" s="33"/>
      <c r="I477" s="198"/>
      <c r="J477" s="33"/>
      <c r="K477" s="33"/>
      <c r="L477" s="36"/>
      <c r="M477" s="199"/>
      <c r="N477" s="200"/>
      <c r="O477" s="68"/>
      <c r="P477" s="68"/>
      <c r="Q477" s="68"/>
      <c r="R477" s="68"/>
      <c r="S477" s="68"/>
      <c r="T477" s="69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T477" s="14" t="s">
        <v>184</v>
      </c>
      <c r="AU477" s="14" t="s">
        <v>88</v>
      </c>
    </row>
    <row r="478" spans="1:65" s="2" customFormat="1" ht="16.5" customHeight="1">
      <c r="A478" s="31"/>
      <c r="B478" s="32"/>
      <c r="C478" s="209" t="s">
        <v>979</v>
      </c>
      <c r="D478" s="209" t="s">
        <v>521</v>
      </c>
      <c r="E478" s="210" t="s">
        <v>980</v>
      </c>
      <c r="F478" s="211" t="s">
        <v>970</v>
      </c>
      <c r="G478" s="212" t="s">
        <v>274</v>
      </c>
      <c r="H478" s="213">
        <v>4</v>
      </c>
      <c r="I478" s="214"/>
      <c r="J478" s="215">
        <f>ROUND(I478*H478,2)</f>
        <v>0</v>
      </c>
      <c r="K478" s="211" t="s">
        <v>162</v>
      </c>
      <c r="L478" s="216"/>
      <c r="M478" s="217" t="s">
        <v>1</v>
      </c>
      <c r="N478" s="218" t="s">
        <v>43</v>
      </c>
      <c r="O478" s="68"/>
      <c r="P478" s="192">
        <f>O478*H478</f>
        <v>0</v>
      </c>
      <c r="Q478" s="192">
        <v>1.4500000000000001E-2</v>
      </c>
      <c r="R478" s="192">
        <f>Q478*H478</f>
        <v>5.8000000000000003E-2</v>
      </c>
      <c r="S478" s="192">
        <v>0</v>
      </c>
      <c r="T478" s="193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94" t="s">
        <v>295</v>
      </c>
      <c r="AT478" s="194" t="s">
        <v>521</v>
      </c>
      <c r="AU478" s="194" t="s">
        <v>88</v>
      </c>
      <c r="AY478" s="14" t="s">
        <v>146</v>
      </c>
      <c r="BE478" s="195">
        <f>IF(N478="základní",J478,0)</f>
        <v>0</v>
      </c>
      <c r="BF478" s="195">
        <f>IF(N478="snížená",J478,0)</f>
        <v>0</v>
      </c>
      <c r="BG478" s="195">
        <f>IF(N478="zákl. přenesená",J478,0)</f>
        <v>0</v>
      </c>
      <c r="BH478" s="195">
        <f>IF(N478="sníž. přenesená",J478,0)</f>
        <v>0</v>
      </c>
      <c r="BI478" s="195">
        <f>IF(N478="nulová",J478,0)</f>
        <v>0</v>
      </c>
      <c r="BJ478" s="14" t="s">
        <v>86</v>
      </c>
      <c r="BK478" s="195">
        <f>ROUND(I478*H478,2)</f>
        <v>0</v>
      </c>
      <c r="BL478" s="14" t="s">
        <v>153</v>
      </c>
      <c r="BM478" s="194" t="s">
        <v>981</v>
      </c>
    </row>
    <row r="479" spans="1:65" s="2" customFormat="1" ht="11.25">
      <c r="A479" s="31"/>
      <c r="B479" s="32"/>
      <c r="C479" s="33"/>
      <c r="D479" s="196" t="s">
        <v>155</v>
      </c>
      <c r="E479" s="33"/>
      <c r="F479" s="197" t="s">
        <v>970</v>
      </c>
      <c r="G479" s="33"/>
      <c r="H479" s="33"/>
      <c r="I479" s="198"/>
      <c r="J479" s="33"/>
      <c r="K479" s="33"/>
      <c r="L479" s="36"/>
      <c r="M479" s="199"/>
      <c r="N479" s="200"/>
      <c r="O479" s="68"/>
      <c r="P479" s="68"/>
      <c r="Q479" s="68"/>
      <c r="R479" s="68"/>
      <c r="S479" s="68"/>
      <c r="T479" s="69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T479" s="14" t="s">
        <v>155</v>
      </c>
      <c r="AU479" s="14" t="s">
        <v>88</v>
      </c>
    </row>
    <row r="480" spans="1:65" s="2" customFormat="1" ht="39">
      <c r="A480" s="31"/>
      <c r="B480" s="32"/>
      <c r="C480" s="33"/>
      <c r="D480" s="196" t="s">
        <v>184</v>
      </c>
      <c r="E480" s="33"/>
      <c r="F480" s="202" t="s">
        <v>982</v>
      </c>
      <c r="G480" s="33"/>
      <c r="H480" s="33"/>
      <c r="I480" s="198"/>
      <c r="J480" s="33"/>
      <c r="K480" s="33"/>
      <c r="L480" s="36"/>
      <c r="M480" s="199"/>
      <c r="N480" s="200"/>
      <c r="O480" s="68"/>
      <c r="P480" s="68"/>
      <c r="Q480" s="68"/>
      <c r="R480" s="68"/>
      <c r="S480" s="68"/>
      <c r="T480" s="69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T480" s="14" t="s">
        <v>184</v>
      </c>
      <c r="AU480" s="14" t="s">
        <v>88</v>
      </c>
    </row>
    <row r="481" spans="1:65" s="2" customFormat="1" ht="16.5" customHeight="1">
      <c r="A481" s="31"/>
      <c r="B481" s="32"/>
      <c r="C481" s="209" t="s">
        <v>983</v>
      </c>
      <c r="D481" s="219" t="s">
        <v>521</v>
      </c>
      <c r="E481" s="210" t="s">
        <v>984</v>
      </c>
      <c r="F481" s="211" t="s">
        <v>985</v>
      </c>
      <c r="G481" s="212" t="s">
        <v>274</v>
      </c>
      <c r="H481" s="213">
        <v>4</v>
      </c>
      <c r="I481" s="214"/>
      <c r="J481" s="215">
        <f>ROUND(I481*H481,2)</f>
        <v>0</v>
      </c>
      <c r="K481" s="211" t="s">
        <v>162</v>
      </c>
      <c r="L481" s="216"/>
      <c r="M481" s="217" t="s">
        <v>1</v>
      </c>
      <c r="N481" s="218" t="s">
        <v>43</v>
      </c>
      <c r="O481" s="68"/>
      <c r="P481" s="192">
        <f>O481*H481</f>
        <v>0</v>
      </c>
      <c r="Q481" s="192">
        <v>1.4500000000000001E-2</v>
      </c>
      <c r="R481" s="192">
        <f>Q481*H481</f>
        <v>5.8000000000000003E-2</v>
      </c>
      <c r="S481" s="192">
        <v>0</v>
      </c>
      <c r="T481" s="193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94" t="s">
        <v>295</v>
      </c>
      <c r="AT481" s="194" t="s">
        <v>521</v>
      </c>
      <c r="AU481" s="194" t="s">
        <v>88</v>
      </c>
      <c r="AY481" s="14" t="s">
        <v>146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14" t="s">
        <v>86</v>
      </c>
      <c r="BK481" s="195">
        <f>ROUND(I481*H481,2)</f>
        <v>0</v>
      </c>
      <c r="BL481" s="14" t="s">
        <v>153</v>
      </c>
      <c r="BM481" s="194" t="s">
        <v>986</v>
      </c>
    </row>
    <row r="482" spans="1:65" s="2" customFormat="1" ht="11.25">
      <c r="A482" s="31"/>
      <c r="B482" s="32"/>
      <c r="C482" s="33"/>
      <c r="D482" s="196" t="s">
        <v>155</v>
      </c>
      <c r="E482" s="33"/>
      <c r="F482" s="197" t="s">
        <v>987</v>
      </c>
      <c r="G482" s="33"/>
      <c r="H482" s="33"/>
      <c r="I482" s="198"/>
      <c r="J482" s="33"/>
      <c r="K482" s="33"/>
      <c r="L482" s="36"/>
      <c r="M482" s="199"/>
      <c r="N482" s="200"/>
      <c r="O482" s="68"/>
      <c r="P482" s="68"/>
      <c r="Q482" s="68"/>
      <c r="R482" s="68"/>
      <c r="S482" s="68"/>
      <c r="T482" s="69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T482" s="14" t="s">
        <v>155</v>
      </c>
      <c r="AU482" s="14" t="s">
        <v>88</v>
      </c>
    </row>
    <row r="483" spans="1:65" s="2" customFormat="1" ht="39">
      <c r="A483" s="31"/>
      <c r="B483" s="32"/>
      <c r="C483" s="33"/>
      <c r="D483" s="196" t="s">
        <v>184</v>
      </c>
      <c r="E483" s="33"/>
      <c r="F483" s="202" t="s">
        <v>946</v>
      </c>
      <c r="G483" s="33"/>
      <c r="H483" s="33"/>
      <c r="I483" s="198"/>
      <c r="J483" s="33"/>
      <c r="K483" s="33"/>
      <c r="L483" s="36"/>
      <c r="M483" s="199"/>
      <c r="N483" s="200"/>
      <c r="O483" s="68"/>
      <c r="P483" s="68"/>
      <c r="Q483" s="68"/>
      <c r="R483" s="68"/>
      <c r="S483" s="68"/>
      <c r="T483" s="69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T483" s="14" t="s">
        <v>184</v>
      </c>
      <c r="AU483" s="14" t="s">
        <v>88</v>
      </c>
    </row>
    <row r="484" spans="1:65" s="2" customFormat="1" ht="16.5" customHeight="1">
      <c r="A484" s="31"/>
      <c r="B484" s="32"/>
      <c r="C484" s="209" t="s">
        <v>988</v>
      </c>
      <c r="D484" s="219" t="s">
        <v>521</v>
      </c>
      <c r="E484" s="210" t="s">
        <v>984</v>
      </c>
      <c r="F484" s="211" t="s">
        <v>985</v>
      </c>
      <c r="G484" s="212" t="s">
        <v>274</v>
      </c>
      <c r="H484" s="213">
        <v>4</v>
      </c>
      <c r="I484" s="214"/>
      <c r="J484" s="215">
        <f>ROUND(I484*H484,2)</f>
        <v>0</v>
      </c>
      <c r="K484" s="211" t="s">
        <v>162</v>
      </c>
      <c r="L484" s="216"/>
      <c r="M484" s="217" t="s">
        <v>1</v>
      </c>
      <c r="N484" s="218" t="s">
        <v>43</v>
      </c>
      <c r="O484" s="68"/>
      <c r="P484" s="192">
        <f>O484*H484</f>
        <v>0</v>
      </c>
      <c r="Q484" s="192">
        <v>1.4500000000000001E-2</v>
      </c>
      <c r="R484" s="192">
        <f>Q484*H484</f>
        <v>5.8000000000000003E-2</v>
      </c>
      <c r="S484" s="192">
        <v>0</v>
      </c>
      <c r="T484" s="193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94" t="s">
        <v>295</v>
      </c>
      <c r="AT484" s="194" t="s">
        <v>521</v>
      </c>
      <c r="AU484" s="194" t="s">
        <v>88</v>
      </c>
      <c r="AY484" s="14" t="s">
        <v>146</v>
      </c>
      <c r="BE484" s="195">
        <f>IF(N484="základní",J484,0)</f>
        <v>0</v>
      </c>
      <c r="BF484" s="195">
        <f>IF(N484="snížená",J484,0)</f>
        <v>0</v>
      </c>
      <c r="BG484" s="195">
        <f>IF(N484="zákl. přenesená",J484,0)</f>
        <v>0</v>
      </c>
      <c r="BH484" s="195">
        <f>IF(N484="sníž. přenesená",J484,0)</f>
        <v>0</v>
      </c>
      <c r="BI484" s="195">
        <f>IF(N484="nulová",J484,0)</f>
        <v>0</v>
      </c>
      <c r="BJ484" s="14" t="s">
        <v>86</v>
      </c>
      <c r="BK484" s="195">
        <f>ROUND(I484*H484,2)</f>
        <v>0</v>
      </c>
      <c r="BL484" s="14" t="s">
        <v>153</v>
      </c>
      <c r="BM484" s="194" t="s">
        <v>989</v>
      </c>
    </row>
    <row r="485" spans="1:65" s="2" customFormat="1" ht="11.25">
      <c r="A485" s="31"/>
      <c r="B485" s="32"/>
      <c r="C485" s="33"/>
      <c r="D485" s="196" t="s">
        <v>155</v>
      </c>
      <c r="E485" s="33"/>
      <c r="F485" s="197" t="s">
        <v>987</v>
      </c>
      <c r="G485" s="33"/>
      <c r="H485" s="33"/>
      <c r="I485" s="198"/>
      <c r="J485" s="33"/>
      <c r="K485" s="33"/>
      <c r="L485" s="36"/>
      <c r="M485" s="199"/>
      <c r="N485" s="200"/>
      <c r="O485" s="68"/>
      <c r="P485" s="68"/>
      <c r="Q485" s="68"/>
      <c r="R485" s="68"/>
      <c r="S485" s="68"/>
      <c r="T485" s="69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T485" s="14" t="s">
        <v>155</v>
      </c>
      <c r="AU485" s="14" t="s">
        <v>88</v>
      </c>
    </row>
    <row r="486" spans="1:65" s="2" customFormat="1" ht="39">
      <c r="A486" s="31"/>
      <c r="B486" s="32"/>
      <c r="C486" s="33"/>
      <c r="D486" s="196" t="s">
        <v>184</v>
      </c>
      <c r="E486" s="33"/>
      <c r="F486" s="202" t="s">
        <v>950</v>
      </c>
      <c r="G486" s="33"/>
      <c r="H486" s="33"/>
      <c r="I486" s="198"/>
      <c r="J486" s="33"/>
      <c r="K486" s="33"/>
      <c r="L486" s="36"/>
      <c r="M486" s="199"/>
      <c r="N486" s="200"/>
      <c r="O486" s="68"/>
      <c r="P486" s="68"/>
      <c r="Q486" s="68"/>
      <c r="R486" s="68"/>
      <c r="S486" s="68"/>
      <c r="T486" s="69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4" t="s">
        <v>184</v>
      </c>
      <c r="AU486" s="14" t="s">
        <v>88</v>
      </c>
    </row>
    <row r="487" spans="1:65" s="2" customFormat="1" ht="16.5" customHeight="1">
      <c r="A487" s="31"/>
      <c r="B487" s="32"/>
      <c r="C487" s="209" t="s">
        <v>990</v>
      </c>
      <c r="D487" s="219" t="s">
        <v>521</v>
      </c>
      <c r="E487" s="210" t="s">
        <v>984</v>
      </c>
      <c r="F487" s="211" t="s">
        <v>985</v>
      </c>
      <c r="G487" s="212" t="s">
        <v>274</v>
      </c>
      <c r="H487" s="213">
        <v>1</v>
      </c>
      <c r="I487" s="214"/>
      <c r="J487" s="215">
        <f>ROUND(I487*H487,2)</f>
        <v>0</v>
      </c>
      <c r="K487" s="211" t="s">
        <v>162</v>
      </c>
      <c r="L487" s="216"/>
      <c r="M487" s="217" t="s">
        <v>1</v>
      </c>
      <c r="N487" s="218" t="s">
        <v>43</v>
      </c>
      <c r="O487" s="68"/>
      <c r="P487" s="192">
        <f>O487*H487</f>
        <v>0</v>
      </c>
      <c r="Q487" s="192">
        <v>1.4500000000000001E-2</v>
      </c>
      <c r="R487" s="192">
        <f>Q487*H487</f>
        <v>1.4500000000000001E-2</v>
      </c>
      <c r="S487" s="192">
        <v>0</v>
      </c>
      <c r="T487" s="193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94" t="s">
        <v>295</v>
      </c>
      <c r="AT487" s="194" t="s">
        <v>521</v>
      </c>
      <c r="AU487" s="194" t="s">
        <v>88</v>
      </c>
      <c r="AY487" s="14" t="s">
        <v>146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4" t="s">
        <v>86</v>
      </c>
      <c r="BK487" s="195">
        <f>ROUND(I487*H487,2)</f>
        <v>0</v>
      </c>
      <c r="BL487" s="14" t="s">
        <v>153</v>
      </c>
      <c r="BM487" s="194" t="s">
        <v>991</v>
      </c>
    </row>
    <row r="488" spans="1:65" s="2" customFormat="1" ht="11.25">
      <c r="A488" s="31"/>
      <c r="B488" s="32"/>
      <c r="C488" s="33"/>
      <c r="D488" s="196" t="s">
        <v>155</v>
      </c>
      <c r="E488" s="33"/>
      <c r="F488" s="197" t="s">
        <v>987</v>
      </c>
      <c r="G488" s="33"/>
      <c r="H488" s="33"/>
      <c r="I488" s="198"/>
      <c r="J488" s="33"/>
      <c r="K488" s="33"/>
      <c r="L488" s="36"/>
      <c r="M488" s="199"/>
      <c r="N488" s="200"/>
      <c r="O488" s="68"/>
      <c r="P488" s="68"/>
      <c r="Q488" s="68"/>
      <c r="R488" s="68"/>
      <c r="S488" s="68"/>
      <c r="T488" s="69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T488" s="14" t="s">
        <v>155</v>
      </c>
      <c r="AU488" s="14" t="s">
        <v>88</v>
      </c>
    </row>
    <row r="489" spans="1:65" s="2" customFormat="1" ht="39">
      <c r="A489" s="31"/>
      <c r="B489" s="32"/>
      <c r="C489" s="33"/>
      <c r="D489" s="196" t="s">
        <v>184</v>
      </c>
      <c r="E489" s="33"/>
      <c r="F489" s="202" t="s">
        <v>954</v>
      </c>
      <c r="G489" s="33"/>
      <c r="H489" s="33"/>
      <c r="I489" s="198"/>
      <c r="J489" s="33"/>
      <c r="K489" s="33"/>
      <c r="L489" s="36"/>
      <c r="M489" s="199"/>
      <c r="N489" s="200"/>
      <c r="O489" s="68"/>
      <c r="P489" s="68"/>
      <c r="Q489" s="68"/>
      <c r="R489" s="68"/>
      <c r="S489" s="68"/>
      <c r="T489" s="69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4" t="s">
        <v>184</v>
      </c>
      <c r="AU489" s="14" t="s">
        <v>88</v>
      </c>
    </row>
    <row r="490" spans="1:65" s="2" customFormat="1" ht="16.5" customHeight="1">
      <c r="A490" s="31"/>
      <c r="B490" s="32"/>
      <c r="C490" s="209" t="s">
        <v>992</v>
      </c>
      <c r="D490" s="219" t="s">
        <v>521</v>
      </c>
      <c r="E490" s="210" t="s">
        <v>984</v>
      </c>
      <c r="F490" s="211" t="s">
        <v>985</v>
      </c>
      <c r="G490" s="212" t="s">
        <v>274</v>
      </c>
      <c r="H490" s="213">
        <v>2</v>
      </c>
      <c r="I490" s="214"/>
      <c r="J490" s="215">
        <f>ROUND(I490*H490,2)</f>
        <v>0</v>
      </c>
      <c r="K490" s="211" t="s">
        <v>162</v>
      </c>
      <c r="L490" s="216"/>
      <c r="M490" s="217" t="s">
        <v>1</v>
      </c>
      <c r="N490" s="218" t="s">
        <v>43</v>
      </c>
      <c r="O490" s="68"/>
      <c r="P490" s="192">
        <f>O490*H490</f>
        <v>0</v>
      </c>
      <c r="Q490" s="192">
        <v>1.4500000000000001E-2</v>
      </c>
      <c r="R490" s="192">
        <f>Q490*H490</f>
        <v>2.9000000000000001E-2</v>
      </c>
      <c r="S490" s="192">
        <v>0</v>
      </c>
      <c r="T490" s="193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94" t="s">
        <v>295</v>
      </c>
      <c r="AT490" s="194" t="s">
        <v>521</v>
      </c>
      <c r="AU490" s="194" t="s">
        <v>88</v>
      </c>
      <c r="AY490" s="14" t="s">
        <v>146</v>
      </c>
      <c r="BE490" s="195">
        <f>IF(N490="základní",J490,0)</f>
        <v>0</v>
      </c>
      <c r="BF490" s="195">
        <f>IF(N490="snížená",J490,0)</f>
        <v>0</v>
      </c>
      <c r="BG490" s="195">
        <f>IF(N490="zákl. přenesená",J490,0)</f>
        <v>0</v>
      </c>
      <c r="BH490" s="195">
        <f>IF(N490="sníž. přenesená",J490,0)</f>
        <v>0</v>
      </c>
      <c r="BI490" s="195">
        <f>IF(N490="nulová",J490,0)</f>
        <v>0</v>
      </c>
      <c r="BJ490" s="14" t="s">
        <v>86</v>
      </c>
      <c r="BK490" s="195">
        <f>ROUND(I490*H490,2)</f>
        <v>0</v>
      </c>
      <c r="BL490" s="14" t="s">
        <v>153</v>
      </c>
      <c r="BM490" s="194" t="s">
        <v>993</v>
      </c>
    </row>
    <row r="491" spans="1:65" s="2" customFormat="1" ht="11.25">
      <c r="A491" s="31"/>
      <c r="B491" s="32"/>
      <c r="C491" s="33"/>
      <c r="D491" s="196" t="s">
        <v>155</v>
      </c>
      <c r="E491" s="33"/>
      <c r="F491" s="197" t="s">
        <v>987</v>
      </c>
      <c r="G491" s="33"/>
      <c r="H491" s="33"/>
      <c r="I491" s="198"/>
      <c r="J491" s="33"/>
      <c r="K491" s="33"/>
      <c r="L491" s="36"/>
      <c r="M491" s="199"/>
      <c r="N491" s="200"/>
      <c r="O491" s="68"/>
      <c r="P491" s="68"/>
      <c r="Q491" s="68"/>
      <c r="R491" s="68"/>
      <c r="S491" s="68"/>
      <c r="T491" s="69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T491" s="14" t="s">
        <v>155</v>
      </c>
      <c r="AU491" s="14" t="s">
        <v>88</v>
      </c>
    </row>
    <row r="492" spans="1:65" s="2" customFormat="1" ht="39">
      <c r="A492" s="31"/>
      <c r="B492" s="32"/>
      <c r="C492" s="33"/>
      <c r="D492" s="196" t="s">
        <v>184</v>
      </c>
      <c r="E492" s="33"/>
      <c r="F492" s="202" t="s">
        <v>958</v>
      </c>
      <c r="G492" s="33"/>
      <c r="H492" s="33"/>
      <c r="I492" s="198"/>
      <c r="J492" s="33"/>
      <c r="K492" s="33"/>
      <c r="L492" s="36"/>
      <c r="M492" s="199"/>
      <c r="N492" s="200"/>
      <c r="O492" s="68"/>
      <c r="P492" s="68"/>
      <c r="Q492" s="68"/>
      <c r="R492" s="68"/>
      <c r="S492" s="68"/>
      <c r="T492" s="69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T492" s="14" t="s">
        <v>184</v>
      </c>
      <c r="AU492" s="14" t="s">
        <v>88</v>
      </c>
    </row>
    <row r="493" spans="1:65" s="2" customFormat="1" ht="24.2" customHeight="1">
      <c r="A493" s="31"/>
      <c r="B493" s="32"/>
      <c r="C493" s="183" t="s">
        <v>994</v>
      </c>
      <c r="D493" s="201" t="s">
        <v>148</v>
      </c>
      <c r="E493" s="184" t="s">
        <v>995</v>
      </c>
      <c r="F493" s="185" t="s">
        <v>996</v>
      </c>
      <c r="G493" s="186" t="s">
        <v>243</v>
      </c>
      <c r="H493" s="187">
        <v>14</v>
      </c>
      <c r="I493" s="188"/>
      <c r="J493" s="189">
        <f>ROUND(I493*H493,2)</f>
        <v>0</v>
      </c>
      <c r="K493" s="185" t="s">
        <v>162</v>
      </c>
      <c r="L493" s="36"/>
      <c r="M493" s="190" t="s">
        <v>1</v>
      </c>
      <c r="N493" s="191" t="s">
        <v>43</v>
      </c>
      <c r="O493" s="68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94" t="s">
        <v>223</v>
      </c>
      <c r="AT493" s="194" t="s">
        <v>148</v>
      </c>
      <c r="AU493" s="194" t="s">
        <v>88</v>
      </c>
      <c r="AY493" s="14" t="s">
        <v>146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4" t="s">
        <v>86</v>
      </c>
      <c r="BK493" s="195">
        <f>ROUND(I493*H493,2)</f>
        <v>0</v>
      </c>
      <c r="BL493" s="14" t="s">
        <v>223</v>
      </c>
      <c r="BM493" s="194" t="s">
        <v>997</v>
      </c>
    </row>
    <row r="494" spans="1:65" s="2" customFormat="1" ht="19.5">
      <c r="A494" s="31"/>
      <c r="B494" s="32"/>
      <c r="C494" s="33"/>
      <c r="D494" s="196" t="s">
        <v>155</v>
      </c>
      <c r="E494" s="33"/>
      <c r="F494" s="197" t="s">
        <v>998</v>
      </c>
      <c r="G494" s="33"/>
      <c r="H494" s="33"/>
      <c r="I494" s="198"/>
      <c r="J494" s="33"/>
      <c r="K494" s="33"/>
      <c r="L494" s="36"/>
      <c r="M494" s="199"/>
      <c r="N494" s="200"/>
      <c r="O494" s="68"/>
      <c r="P494" s="68"/>
      <c r="Q494" s="68"/>
      <c r="R494" s="68"/>
      <c r="S494" s="68"/>
      <c r="T494" s="69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T494" s="14" t="s">
        <v>155</v>
      </c>
      <c r="AU494" s="14" t="s">
        <v>88</v>
      </c>
    </row>
    <row r="495" spans="1:65" s="2" customFormat="1" ht="68.25">
      <c r="A495" s="31"/>
      <c r="B495" s="32"/>
      <c r="C495" s="33"/>
      <c r="D495" s="196" t="s">
        <v>184</v>
      </c>
      <c r="E495" s="33"/>
      <c r="F495" s="202" t="s">
        <v>999</v>
      </c>
      <c r="G495" s="33"/>
      <c r="H495" s="33"/>
      <c r="I495" s="198"/>
      <c r="J495" s="33"/>
      <c r="K495" s="33"/>
      <c r="L495" s="36"/>
      <c r="M495" s="199"/>
      <c r="N495" s="200"/>
      <c r="O495" s="68"/>
      <c r="P495" s="68"/>
      <c r="Q495" s="68"/>
      <c r="R495" s="68"/>
      <c r="S495" s="68"/>
      <c r="T495" s="69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T495" s="14" t="s">
        <v>184</v>
      </c>
      <c r="AU495" s="14" t="s">
        <v>88</v>
      </c>
    </row>
    <row r="496" spans="1:65" s="2" customFormat="1" ht="24.2" customHeight="1">
      <c r="A496" s="31"/>
      <c r="B496" s="32"/>
      <c r="C496" s="209" t="s">
        <v>1000</v>
      </c>
      <c r="D496" s="219" t="s">
        <v>521</v>
      </c>
      <c r="E496" s="210" t="s">
        <v>1001</v>
      </c>
      <c r="F496" s="211" t="s">
        <v>1002</v>
      </c>
      <c r="G496" s="212" t="s">
        <v>243</v>
      </c>
      <c r="H496" s="213">
        <v>14</v>
      </c>
      <c r="I496" s="214"/>
      <c r="J496" s="215">
        <f>ROUND(I496*H496,2)</f>
        <v>0</v>
      </c>
      <c r="K496" s="211" t="s">
        <v>162</v>
      </c>
      <c r="L496" s="216"/>
      <c r="M496" s="217" t="s">
        <v>1</v>
      </c>
      <c r="N496" s="218" t="s">
        <v>43</v>
      </c>
      <c r="O496" s="68"/>
      <c r="P496" s="192">
        <f>O496*H496</f>
        <v>0</v>
      </c>
      <c r="Q496" s="192">
        <v>3.0000000000000001E-3</v>
      </c>
      <c r="R496" s="192">
        <f>Q496*H496</f>
        <v>4.2000000000000003E-2</v>
      </c>
      <c r="S496" s="192">
        <v>0</v>
      </c>
      <c r="T496" s="193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94" t="s">
        <v>283</v>
      </c>
      <c r="AT496" s="194" t="s">
        <v>521</v>
      </c>
      <c r="AU496" s="194" t="s">
        <v>88</v>
      </c>
      <c r="AY496" s="14" t="s">
        <v>146</v>
      </c>
      <c r="BE496" s="195">
        <f>IF(N496="základní",J496,0)</f>
        <v>0</v>
      </c>
      <c r="BF496" s="195">
        <f>IF(N496="snížená",J496,0)</f>
        <v>0</v>
      </c>
      <c r="BG496" s="195">
        <f>IF(N496="zákl. přenesená",J496,0)</f>
        <v>0</v>
      </c>
      <c r="BH496" s="195">
        <f>IF(N496="sníž. přenesená",J496,0)</f>
        <v>0</v>
      </c>
      <c r="BI496" s="195">
        <f>IF(N496="nulová",J496,0)</f>
        <v>0</v>
      </c>
      <c r="BJ496" s="14" t="s">
        <v>86</v>
      </c>
      <c r="BK496" s="195">
        <f>ROUND(I496*H496,2)</f>
        <v>0</v>
      </c>
      <c r="BL496" s="14" t="s">
        <v>223</v>
      </c>
      <c r="BM496" s="194" t="s">
        <v>1003</v>
      </c>
    </row>
    <row r="497" spans="1:65" s="2" customFormat="1" ht="11.25">
      <c r="A497" s="31"/>
      <c r="B497" s="32"/>
      <c r="C497" s="33"/>
      <c r="D497" s="196" t="s">
        <v>155</v>
      </c>
      <c r="E497" s="33"/>
      <c r="F497" s="197" t="s">
        <v>1002</v>
      </c>
      <c r="G497" s="33"/>
      <c r="H497" s="33"/>
      <c r="I497" s="198"/>
      <c r="J497" s="33"/>
      <c r="K497" s="33"/>
      <c r="L497" s="36"/>
      <c r="M497" s="199"/>
      <c r="N497" s="200"/>
      <c r="O497" s="68"/>
      <c r="P497" s="68"/>
      <c r="Q497" s="68"/>
      <c r="R497" s="68"/>
      <c r="S497" s="68"/>
      <c r="T497" s="69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T497" s="14" t="s">
        <v>155</v>
      </c>
      <c r="AU497" s="14" t="s">
        <v>88</v>
      </c>
    </row>
    <row r="498" spans="1:65" s="2" customFormat="1" ht="24.2" customHeight="1">
      <c r="A498" s="31"/>
      <c r="B498" s="32"/>
      <c r="C498" s="183" t="s">
        <v>1004</v>
      </c>
      <c r="D498" s="201" t="s">
        <v>148</v>
      </c>
      <c r="E498" s="184" t="s">
        <v>995</v>
      </c>
      <c r="F498" s="185" t="s">
        <v>996</v>
      </c>
      <c r="G498" s="186" t="s">
        <v>243</v>
      </c>
      <c r="H498" s="187">
        <v>6</v>
      </c>
      <c r="I498" s="188"/>
      <c r="J498" s="189">
        <f>ROUND(I498*H498,2)</f>
        <v>0</v>
      </c>
      <c r="K498" s="185" t="s">
        <v>162</v>
      </c>
      <c r="L498" s="36"/>
      <c r="M498" s="190" t="s">
        <v>1</v>
      </c>
      <c r="N498" s="191" t="s">
        <v>43</v>
      </c>
      <c r="O498" s="68"/>
      <c r="P498" s="192">
        <f>O498*H498</f>
        <v>0</v>
      </c>
      <c r="Q498" s="192">
        <v>0</v>
      </c>
      <c r="R498" s="192">
        <f>Q498*H498</f>
        <v>0</v>
      </c>
      <c r="S498" s="192">
        <v>0</v>
      </c>
      <c r="T498" s="193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94" t="s">
        <v>223</v>
      </c>
      <c r="AT498" s="194" t="s">
        <v>148</v>
      </c>
      <c r="AU498" s="194" t="s">
        <v>88</v>
      </c>
      <c r="AY498" s="14" t="s">
        <v>146</v>
      </c>
      <c r="BE498" s="195">
        <f>IF(N498="základní",J498,0)</f>
        <v>0</v>
      </c>
      <c r="BF498" s="195">
        <f>IF(N498="snížená",J498,0)</f>
        <v>0</v>
      </c>
      <c r="BG498" s="195">
        <f>IF(N498="zákl. přenesená",J498,0)</f>
        <v>0</v>
      </c>
      <c r="BH498" s="195">
        <f>IF(N498="sníž. přenesená",J498,0)</f>
        <v>0</v>
      </c>
      <c r="BI498" s="195">
        <f>IF(N498="nulová",J498,0)</f>
        <v>0</v>
      </c>
      <c r="BJ498" s="14" t="s">
        <v>86</v>
      </c>
      <c r="BK498" s="195">
        <f>ROUND(I498*H498,2)</f>
        <v>0</v>
      </c>
      <c r="BL498" s="14" t="s">
        <v>223</v>
      </c>
      <c r="BM498" s="194" t="s">
        <v>1005</v>
      </c>
    </row>
    <row r="499" spans="1:65" s="2" customFormat="1" ht="19.5">
      <c r="A499" s="31"/>
      <c r="B499" s="32"/>
      <c r="C499" s="33"/>
      <c r="D499" s="196" t="s">
        <v>155</v>
      </c>
      <c r="E499" s="33"/>
      <c r="F499" s="197" t="s">
        <v>998</v>
      </c>
      <c r="G499" s="33"/>
      <c r="H499" s="33"/>
      <c r="I499" s="198"/>
      <c r="J499" s="33"/>
      <c r="K499" s="33"/>
      <c r="L499" s="36"/>
      <c r="M499" s="199"/>
      <c r="N499" s="200"/>
      <c r="O499" s="68"/>
      <c r="P499" s="68"/>
      <c r="Q499" s="68"/>
      <c r="R499" s="68"/>
      <c r="S499" s="68"/>
      <c r="T499" s="69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T499" s="14" t="s">
        <v>155</v>
      </c>
      <c r="AU499" s="14" t="s">
        <v>88</v>
      </c>
    </row>
    <row r="500" spans="1:65" s="2" customFormat="1" ht="68.25">
      <c r="A500" s="31"/>
      <c r="B500" s="32"/>
      <c r="C500" s="33"/>
      <c r="D500" s="196" t="s">
        <v>184</v>
      </c>
      <c r="E500" s="33"/>
      <c r="F500" s="202" t="s">
        <v>1006</v>
      </c>
      <c r="G500" s="33"/>
      <c r="H500" s="33"/>
      <c r="I500" s="198"/>
      <c r="J500" s="33"/>
      <c r="K500" s="33"/>
      <c r="L500" s="36"/>
      <c r="M500" s="199"/>
      <c r="N500" s="200"/>
      <c r="O500" s="68"/>
      <c r="P500" s="68"/>
      <c r="Q500" s="68"/>
      <c r="R500" s="68"/>
      <c r="S500" s="68"/>
      <c r="T500" s="69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T500" s="14" t="s">
        <v>184</v>
      </c>
      <c r="AU500" s="14" t="s">
        <v>88</v>
      </c>
    </row>
    <row r="501" spans="1:65" s="2" customFormat="1" ht="24.2" customHeight="1">
      <c r="A501" s="31"/>
      <c r="B501" s="32"/>
      <c r="C501" s="209" t="s">
        <v>1007</v>
      </c>
      <c r="D501" s="219" t="s">
        <v>521</v>
      </c>
      <c r="E501" s="210" t="s">
        <v>1008</v>
      </c>
      <c r="F501" s="211" t="s">
        <v>1009</v>
      </c>
      <c r="G501" s="212" t="s">
        <v>243</v>
      </c>
      <c r="H501" s="213">
        <v>6</v>
      </c>
      <c r="I501" s="214"/>
      <c r="J501" s="215">
        <f>ROUND(I501*H501,2)</f>
        <v>0</v>
      </c>
      <c r="K501" s="211" t="s">
        <v>162</v>
      </c>
      <c r="L501" s="216"/>
      <c r="M501" s="217" t="s">
        <v>1</v>
      </c>
      <c r="N501" s="218" t="s">
        <v>43</v>
      </c>
      <c r="O501" s="68"/>
      <c r="P501" s="192">
        <f>O501*H501</f>
        <v>0</v>
      </c>
      <c r="Q501" s="192">
        <v>3.0000000000000001E-3</v>
      </c>
      <c r="R501" s="192">
        <f>Q501*H501</f>
        <v>1.8000000000000002E-2</v>
      </c>
      <c r="S501" s="192">
        <v>0</v>
      </c>
      <c r="T501" s="193">
        <f>S501*H501</f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94" t="s">
        <v>283</v>
      </c>
      <c r="AT501" s="194" t="s">
        <v>521</v>
      </c>
      <c r="AU501" s="194" t="s">
        <v>88</v>
      </c>
      <c r="AY501" s="14" t="s">
        <v>146</v>
      </c>
      <c r="BE501" s="195">
        <f>IF(N501="základní",J501,0)</f>
        <v>0</v>
      </c>
      <c r="BF501" s="195">
        <f>IF(N501="snížená",J501,0)</f>
        <v>0</v>
      </c>
      <c r="BG501" s="195">
        <f>IF(N501="zákl. přenesená",J501,0)</f>
        <v>0</v>
      </c>
      <c r="BH501" s="195">
        <f>IF(N501="sníž. přenesená",J501,0)</f>
        <v>0</v>
      </c>
      <c r="BI501" s="195">
        <f>IF(N501="nulová",J501,0)</f>
        <v>0</v>
      </c>
      <c r="BJ501" s="14" t="s">
        <v>86</v>
      </c>
      <c r="BK501" s="195">
        <f>ROUND(I501*H501,2)</f>
        <v>0</v>
      </c>
      <c r="BL501" s="14" t="s">
        <v>223</v>
      </c>
      <c r="BM501" s="194" t="s">
        <v>1010</v>
      </c>
    </row>
    <row r="502" spans="1:65" s="2" customFormat="1" ht="11.25">
      <c r="A502" s="31"/>
      <c r="B502" s="32"/>
      <c r="C502" s="33"/>
      <c r="D502" s="196" t="s">
        <v>155</v>
      </c>
      <c r="E502" s="33"/>
      <c r="F502" s="197" t="s">
        <v>1009</v>
      </c>
      <c r="G502" s="33"/>
      <c r="H502" s="33"/>
      <c r="I502" s="198"/>
      <c r="J502" s="33"/>
      <c r="K502" s="33"/>
      <c r="L502" s="36"/>
      <c r="M502" s="199"/>
      <c r="N502" s="200"/>
      <c r="O502" s="68"/>
      <c r="P502" s="68"/>
      <c r="Q502" s="68"/>
      <c r="R502" s="68"/>
      <c r="S502" s="68"/>
      <c r="T502" s="69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T502" s="14" t="s">
        <v>155</v>
      </c>
      <c r="AU502" s="14" t="s">
        <v>88</v>
      </c>
    </row>
    <row r="503" spans="1:65" s="2" customFormat="1" ht="24.2" customHeight="1">
      <c r="A503" s="31"/>
      <c r="B503" s="32"/>
      <c r="C503" s="183" t="s">
        <v>1011</v>
      </c>
      <c r="D503" s="183" t="s">
        <v>148</v>
      </c>
      <c r="E503" s="184" t="s">
        <v>1012</v>
      </c>
      <c r="F503" s="185" t="s">
        <v>1013</v>
      </c>
      <c r="G503" s="186" t="s">
        <v>211</v>
      </c>
      <c r="H503" s="187">
        <v>2.6059999999999999</v>
      </c>
      <c r="I503" s="188"/>
      <c r="J503" s="189">
        <f>ROUND(I503*H503,2)</f>
        <v>0</v>
      </c>
      <c r="K503" s="185" t="s">
        <v>162</v>
      </c>
      <c r="L503" s="36"/>
      <c r="M503" s="190" t="s">
        <v>1</v>
      </c>
      <c r="N503" s="191" t="s">
        <v>43</v>
      </c>
      <c r="O503" s="68"/>
      <c r="P503" s="192">
        <f>O503*H503</f>
        <v>0</v>
      </c>
      <c r="Q503" s="192">
        <v>0</v>
      </c>
      <c r="R503" s="192">
        <f>Q503*H503</f>
        <v>0</v>
      </c>
      <c r="S503" s="192">
        <v>0</v>
      </c>
      <c r="T503" s="193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94" t="s">
        <v>223</v>
      </c>
      <c r="AT503" s="194" t="s">
        <v>148</v>
      </c>
      <c r="AU503" s="194" t="s">
        <v>88</v>
      </c>
      <c r="AY503" s="14" t="s">
        <v>146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14" t="s">
        <v>86</v>
      </c>
      <c r="BK503" s="195">
        <f>ROUND(I503*H503,2)</f>
        <v>0</v>
      </c>
      <c r="BL503" s="14" t="s">
        <v>223</v>
      </c>
      <c r="BM503" s="194" t="s">
        <v>1014</v>
      </c>
    </row>
    <row r="504" spans="1:65" s="2" customFormat="1" ht="29.25">
      <c r="A504" s="31"/>
      <c r="B504" s="32"/>
      <c r="C504" s="33"/>
      <c r="D504" s="196" t="s">
        <v>155</v>
      </c>
      <c r="E504" s="33"/>
      <c r="F504" s="197" t="s">
        <v>1015</v>
      </c>
      <c r="G504" s="33"/>
      <c r="H504" s="33"/>
      <c r="I504" s="198"/>
      <c r="J504" s="33"/>
      <c r="K504" s="33"/>
      <c r="L504" s="36"/>
      <c r="M504" s="199"/>
      <c r="N504" s="200"/>
      <c r="O504" s="68"/>
      <c r="P504" s="68"/>
      <c r="Q504" s="68"/>
      <c r="R504" s="68"/>
      <c r="S504" s="68"/>
      <c r="T504" s="69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T504" s="14" t="s">
        <v>155</v>
      </c>
      <c r="AU504" s="14" t="s">
        <v>88</v>
      </c>
    </row>
    <row r="505" spans="1:65" s="12" customFormat="1" ht="22.9" customHeight="1">
      <c r="B505" s="167"/>
      <c r="C505" s="168"/>
      <c r="D505" s="169" t="s">
        <v>77</v>
      </c>
      <c r="E505" s="181" t="s">
        <v>288</v>
      </c>
      <c r="F505" s="181" t="s">
        <v>289</v>
      </c>
      <c r="G505" s="168"/>
      <c r="H505" s="168"/>
      <c r="I505" s="171"/>
      <c r="J505" s="182">
        <f>BK505</f>
        <v>0</v>
      </c>
      <c r="K505" s="168"/>
      <c r="L505" s="173"/>
      <c r="M505" s="174"/>
      <c r="N505" s="175"/>
      <c r="O505" s="175"/>
      <c r="P505" s="176">
        <f>SUM(P506:P572)</f>
        <v>0</v>
      </c>
      <c r="Q505" s="175"/>
      <c r="R505" s="176">
        <f>SUM(R506:R572)</f>
        <v>3.5332517999999999</v>
      </c>
      <c r="S505" s="175"/>
      <c r="T505" s="177">
        <f>SUM(T506:T572)</f>
        <v>0</v>
      </c>
      <c r="AR505" s="178" t="s">
        <v>88</v>
      </c>
      <c r="AT505" s="179" t="s">
        <v>77</v>
      </c>
      <c r="AU505" s="179" t="s">
        <v>86</v>
      </c>
      <c r="AY505" s="178" t="s">
        <v>146</v>
      </c>
      <c r="BK505" s="180">
        <f>SUM(BK506:BK572)</f>
        <v>0</v>
      </c>
    </row>
    <row r="506" spans="1:65" s="2" customFormat="1" ht="21.75" customHeight="1">
      <c r="A506" s="31"/>
      <c r="B506" s="32"/>
      <c r="C506" s="183" t="s">
        <v>1016</v>
      </c>
      <c r="D506" s="183" t="s">
        <v>148</v>
      </c>
      <c r="E506" s="184" t="s">
        <v>1017</v>
      </c>
      <c r="F506" s="185" t="s">
        <v>1018</v>
      </c>
      <c r="G506" s="186" t="s">
        <v>181</v>
      </c>
      <c r="H506" s="187">
        <v>6.06</v>
      </c>
      <c r="I506" s="188"/>
      <c r="J506" s="189">
        <f>ROUND(I506*H506,2)</f>
        <v>0</v>
      </c>
      <c r="K506" s="185" t="s">
        <v>162</v>
      </c>
      <c r="L506" s="36"/>
      <c r="M506" s="190" t="s">
        <v>1</v>
      </c>
      <c r="N506" s="191" t="s">
        <v>43</v>
      </c>
      <c r="O506" s="68"/>
      <c r="P506" s="192">
        <f>O506*H506</f>
        <v>0</v>
      </c>
      <c r="Q506" s="192">
        <v>5.0000000000000002E-5</v>
      </c>
      <c r="R506" s="192">
        <f>Q506*H506</f>
        <v>3.0299999999999999E-4</v>
      </c>
      <c r="S506" s="192">
        <v>0</v>
      </c>
      <c r="T506" s="193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94" t="s">
        <v>223</v>
      </c>
      <c r="AT506" s="194" t="s">
        <v>148</v>
      </c>
      <c r="AU506" s="194" t="s">
        <v>88</v>
      </c>
      <c r="AY506" s="14" t="s">
        <v>146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14" t="s">
        <v>86</v>
      </c>
      <c r="BK506" s="195">
        <f>ROUND(I506*H506,2)</f>
        <v>0</v>
      </c>
      <c r="BL506" s="14" t="s">
        <v>223</v>
      </c>
      <c r="BM506" s="194" t="s">
        <v>1019</v>
      </c>
    </row>
    <row r="507" spans="1:65" s="2" customFormat="1" ht="19.5">
      <c r="A507" s="31"/>
      <c r="B507" s="32"/>
      <c r="C507" s="33"/>
      <c r="D507" s="196" t="s">
        <v>155</v>
      </c>
      <c r="E507" s="33"/>
      <c r="F507" s="197" t="s">
        <v>1020</v>
      </c>
      <c r="G507" s="33"/>
      <c r="H507" s="33"/>
      <c r="I507" s="198"/>
      <c r="J507" s="33"/>
      <c r="K507" s="33"/>
      <c r="L507" s="36"/>
      <c r="M507" s="199"/>
      <c r="N507" s="200"/>
      <c r="O507" s="68"/>
      <c r="P507" s="68"/>
      <c r="Q507" s="68"/>
      <c r="R507" s="68"/>
      <c r="S507" s="68"/>
      <c r="T507" s="69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T507" s="14" t="s">
        <v>155</v>
      </c>
      <c r="AU507" s="14" t="s">
        <v>88</v>
      </c>
    </row>
    <row r="508" spans="1:65" s="2" customFormat="1" ht="37.9" customHeight="1">
      <c r="A508" s="31"/>
      <c r="B508" s="32"/>
      <c r="C508" s="209" t="s">
        <v>1021</v>
      </c>
      <c r="D508" s="209" t="s">
        <v>521</v>
      </c>
      <c r="E508" s="210" t="s">
        <v>1022</v>
      </c>
      <c r="F508" s="211" t="s">
        <v>1023</v>
      </c>
      <c r="G508" s="212" t="s">
        <v>274</v>
      </c>
      <c r="H508" s="213">
        <v>1</v>
      </c>
      <c r="I508" s="214"/>
      <c r="J508" s="215">
        <f>ROUND(I508*H508,2)</f>
        <v>0</v>
      </c>
      <c r="K508" s="211" t="s">
        <v>162</v>
      </c>
      <c r="L508" s="216"/>
      <c r="M508" s="217" t="s">
        <v>1</v>
      </c>
      <c r="N508" s="218" t="s">
        <v>43</v>
      </c>
      <c r="O508" s="68"/>
      <c r="P508" s="192">
        <f>O508*H508</f>
        <v>0</v>
      </c>
      <c r="Q508" s="192">
        <v>4.4999999999999998E-2</v>
      </c>
      <c r="R508" s="192">
        <f>Q508*H508</f>
        <v>4.4999999999999998E-2</v>
      </c>
      <c r="S508" s="192">
        <v>0</v>
      </c>
      <c r="T508" s="193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94" t="s">
        <v>283</v>
      </c>
      <c r="AT508" s="194" t="s">
        <v>521</v>
      </c>
      <c r="AU508" s="194" t="s">
        <v>88</v>
      </c>
      <c r="AY508" s="14" t="s">
        <v>146</v>
      </c>
      <c r="BE508" s="195">
        <f>IF(N508="základní",J508,0)</f>
        <v>0</v>
      </c>
      <c r="BF508" s="195">
        <f>IF(N508="snížená",J508,0)</f>
        <v>0</v>
      </c>
      <c r="BG508" s="195">
        <f>IF(N508="zákl. přenesená",J508,0)</f>
        <v>0</v>
      </c>
      <c r="BH508" s="195">
        <f>IF(N508="sníž. přenesená",J508,0)</f>
        <v>0</v>
      </c>
      <c r="BI508" s="195">
        <f>IF(N508="nulová",J508,0)</f>
        <v>0</v>
      </c>
      <c r="BJ508" s="14" t="s">
        <v>86</v>
      </c>
      <c r="BK508" s="195">
        <f>ROUND(I508*H508,2)</f>
        <v>0</v>
      </c>
      <c r="BL508" s="14" t="s">
        <v>223</v>
      </c>
      <c r="BM508" s="194" t="s">
        <v>1024</v>
      </c>
    </row>
    <row r="509" spans="1:65" s="2" customFormat="1" ht="19.5">
      <c r="A509" s="31"/>
      <c r="B509" s="32"/>
      <c r="C509" s="33"/>
      <c r="D509" s="196" t="s">
        <v>155</v>
      </c>
      <c r="E509" s="33"/>
      <c r="F509" s="197" t="s">
        <v>1023</v>
      </c>
      <c r="G509" s="33"/>
      <c r="H509" s="33"/>
      <c r="I509" s="198"/>
      <c r="J509" s="33"/>
      <c r="K509" s="33"/>
      <c r="L509" s="36"/>
      <c r="M509" s="199"/>
      <c r="N509" s="200"/>
      <c r="O509" s="68"/>
      <c r="P509" s="68"/>
      <c r="Q509" s="68"/>
      <c r="R509" s="68"/>
      <c r="S509" s="68"/>
      <c r="T509" s="69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T509" s="14" t="s">
        <v>155</v>
      </c>
      <c r="AU509" s="14" t="s">
        <v>88</v>
      </c>
    </row>
    <row r="510" spans="1:65" s="2" customFormat="1" ht="21.75" customHeight="1">
      <c r="A510" s="31"/>
      <c r="B510" s="32"/>
      <c r="C510" s="183" t="s">
        <v>1025</v>
      </c>
      <c r="D510" s="183" t="s">
        <v>148</v>
      </c>
      <c r="E510" s="184" t="s">
        <v>1026</v>
      </c>
      <c r="F510" s="185" t="s">
        <v>1027</v>
      </c>
      <c r="G510" s="186" t="s">
        <v>181</v>
      </c>
      <c r="H510" s="187">
        <v>125.488</v>
      </c>
      <c r="I510" s="188"/>
      <c r="J510" s="189">
        <f>ROUND(I510*H510,2)</f>
        <v>0</v>
      </c>
      <c r="K510" s="185" t="s">
        <v>162</v>
      </c>
      <c r="L510" s="36"/>
      <c r="M510" s="190" t="s">
        <v>1</v>
      </c>
      <c r="N510" s="191" t="s">
        <v>43</v>
      </c>
      <c r="O510" s="68"/>
      <c r="P510" s="192">
        <f>O510*H510</f>
        <v>0</v>
      </c>
      <c r="Q510" s="192">
        <v>1E-4</v>
      </c>
      <c r="R510" s="192">
        <f>Q510*H510</f>
        <v>1.2548800000000001E-2</v>
      </c>
      <c r="S510" s="192">
        <v>0</v>
      </c>
      <c r="T510" s="193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94" t="s">
        <v>223</v>
      </c>
      <c r="AT510" s="194" t="s">
        <v>148</v>
      </c>
      <c r="AU510" s="194" t="s">
        <v>88</v>
      </c>
      <c r="AY510" s="14" t="s">
        <v>146</v>
      </c>
      <c r="BE510" s="195">
        <f>IF(N510="základní",J510,0)</f>
        <v>0</v>
      </c>
      <c r="BF510" s="195">
        <f>IF(N510="snížená",J510,0)</f>
        <v>0</v>
      </c>
      <c r="BG510" s="195">
        <f>IF(N510="zákl. přenesená",J510,0)</f>
        <v>0</v>
      </c>
      <c r="BH510" s="195">
        <f>IF(N510="sníž. přenesená",J510,0)</f>
        <v>0</v>
      </c>
      <c r="BI510" s="195">
        <f>IF(N510="nulová",J510,0)</f>
        <v>0</v>
      </c>
      <c r="BJ510" s="14" t="s">
        <v>86</v>
      </c>
      <c r="BK510" s="195">
        <f>ROUND(I510*H510,2)</f>
        <v>0</v>
      </c>
      <c r="BL510" s="14" t="s">
        <v>223</v>
      </c>
      <c r="BM510" s="194" t="s">
        <v>1028</v>
      </c>
    </row>
    <row r="511" spans="1:65" s="2" customFormat="1" ht="19.5">
      <c r="A511" s="31"/>
      <c r="B511" s="32"/>
      <c r="C511" s="33"/>
      <c r="D511" s="196" t="s">
        <v>155</v>
      </c>
      <c r="E511" s="33"/>
      <c r="F511" s="197" t="s">
        <v>1029</v>
      </c>
      <c r="G511" s="33"/>
      <c r="H511" s="33"/>
      <c r="I511" s="198"/>
      <c r="J511" s="33"/>
      <c r="K511" s="33"/>
      <c r="L511" s="36"/>
      <c r="M511" s="199"/>
      <c r="N511" s="200"/>
      <c r="O511" s="68"/>
      <c r="P511" s="68"/>
      <c r="Q511" s="68"/>
      <c r="R511" s="68"/>
      <c r="S511" s="68"/>
      <c r="T511" s="69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T511" s="14" t="s">
        <v>155</v>
      </c>
      <c r="AU511" s="14" t="s">
        <v>88</v>
      </c>
    </row>
    <row r="512" spans="1:65" s="2" customFormat="1" ht="58.5">
      <c r="A512" s="31"/>
      <c r="B512" s="32"/>
      <c r="C512" s="33"/>
      <c r="D512" s="196" t="s">
        <v>184</v>
      </c>
      <c r="E512" s="33"/>
      <c r="F512" s="202" t="s">
        <v>1030</v>
      </c>
      <c r="G512" s="33"/>
      <c r="H512" s="33"/>
      <c r="I512" s="198"/>
      <c r="J512" s="33"/>
      <c r="K512" s="33"/>
      <c r="L512" s="36"/>
      <c r="M512" s="199"/>
      <c r="N512" s="200"/>
      <c r="O512" s="68"/>
      <c r="P512" s="68"/>
      <c r="Q512" s="68"/>
      <c r="R512" s="68"/>
      <c r="S512" s="68"/>
      <c r="T512" s="69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T512" s="14" t="s">
        <v>184</v>
      </c>
      <c r="AU512" s="14" t="s">
        <v>88</v>
      </c>
    </row>
    <row r="513" spans="1:65" s="2" customFormat="1" ht="16.5" customHeight="1">
      <c r="A513" s="31"/>
      <c r="B513" s="32"/>
      <c r="C513" s="209" t="s">
        <v>1031</v>
      </c>
      <c r="D513" s="209" t="s">
        <v>521</v>
      </c>
      <c r="E513" s="210" t="s">
        <v>1032</v>
      </c>
      <c r="F513" s="211" t="s">
        <v>1033</v>
      </c>
      <c r="G513" s="212" t="s">
        <v>211</v>
      </c>
      <c r="H513" s="213">
        <v>0.88</v>
      </c>
      <c r="I513" s="214"/>
      <c r="J513" s="215">
        <f>ROUND(I513*H513,2)</f>
        <v>0</v>
      </c>
      <c r="K513" s="211" t="s">
        <v>162</v>
      </c>
      <c r="L513" s="216"/>
      <c r="M513" s="217" t="s">
        <v>1</v>
      </c>
      <c r="N513" s="218" t="s">
        <v>43</v>
      </c>
      <c r="O513" s="68"/>
      <c r="P513" s="192">
        <f>O513*H513</f>
        <v>0</v>
      </c>
      <c r="Q513" s="192">
        <v>1</v>
      </c>
      <c r="R513" s="192">
        <f>Q513*H513</f>
        <v>0.88</v>
      </c>
      <c r="S513" s="192">
        <v>0</v>
      </c>
      <c r="T513" s="193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94" t="s">
        <v>283</v>
      </c>
      <c r="AT513" s="194" t="s">
        <v>521</v>
      </c>
      <c r="AU513" s="194" t="s">
        <v>88</v>
      </c>
      <c r="AY513" s="14" t="s">
        <v>146</v>
      </c>
      <c r="BE513" s="195">
        <f>IF(N513="základní",J513,0)</f>
        <v>0</v>
      </c>
      <c r="BF513" s="195">
        <f>IF(N513="snížená",J513,0)</f>
        <v>0</v>
      </c>
      <c r="BG513" s="195">
        <f>IF(N513="zákl. přenesená",J513,0)</f>
        <v>0</v>
      </c>
      <c r="BH513" s="195">
        <f>IF(N513="sníž. přenesená",J513,0)</f>
        <v>0</v>
      </c>
      <c r="BI513" s="195">
        <f>IF(N513="nulová",J513,0)</f>
        <v>0</v>
      </c>
      <c r="BJ513" s="14" t="s">
        <v>86</v>
      </c>
      <c r="BK513" s="195">
        <f>ROUND(I513*H513,2)</f>
        <v>0</v>
      </c>
      <c r="BL513" s="14" t="s">
        <v>223</v>
      </c>
      <c r="BM513" s="194" t="s">
        <v>1034</v>
      </c>
    </row>
    <row r="514" spans="1:65" s="2" customFormat="1" ht="11.25">
      <c r="A514" s="31"/>
      <c r="B514" s="32"/>
      <c r="C514" s="33"/>
      <c r="D514" s="196" t="s">
        <v>155</v>
      </c>
      <c r="E514" s="33"/>
      <c r="F514" s="197" t="s">
        <v>1033</v>
      </c>
      <c r="G514" s="33"/>
      <c r="H514" s="33"/>
      <c r="I514" s="198"/>
      <c r="J514" s="33"/>
      <c r="K514" s="33"/>
      <c r="L514" s="36"/>
      <c r="M514" s="199"/>
      <c r="N514" s="200"/>
      <c r="O514" s="68"/>
      <c r="P514" s="68"/>
      <c r="Q514" s="68"/>
      <c r="R514" s="68"/>
      <c r="S514" s="68"/>
      <c r="T514" s="69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T514" s="14" t="s">
        <v>155</v>
      </c>
      <c r="AU514" s="14" t="s">
        <v>88</v>
      </c>
    </row>
    <row r="515" spans="1:65" s="2" customFormat="1" ht="16.5" customHeight="1">
      <c r="A515" s="31"/>
      <c r="B515" s="32"/>
      <c r="C515" s="209" t="s">
        <v>1035</v>
      </c>
      <c r="D515" s="209" t="s">
        <v>521</v>
      </c>
      <c r="E515" s="210" t="s">
        <v>1036</v>
      </c>
      <c r="F515" s="211" t="s">
        <v>1037</v>
      </c>
      <c r="G515" s="212" t="s">
        <v>211</v>
      </c>
      <c r="H515" s="213">
        <v>6.5000000000000002E-2</v>
      </c>
      <c r="I515" s="214"/>
      <c r="J515" s="215">
        <f>ROUND(I515*H515,2)</f>
        <v>0</v>
      </c>
      <c r="K515" s="211" t="s">
        <v>162</v>
      </c>
      <c r="L515" s="216"/>
      <c r="M515" s="217" t="s">
        <v>1</v>
      </c>
      <c r="N515" s="218" t="s">
        <v>43</v>
      </c>
      <c r="O515" s="68"/>
      <c r="P515" s="192">
        <f>O515*H515</f>
        <v>0</v>
      </c>
      <c r="Q515" s="192">
        <v>1</v>
      </c>
      <c r="R515" s="192">
        <f>Q515*H515</f>
        <v>6.5000000000000002E-2</v>
      </c>
      <c r="S515" s="192">
        <v>0</v>
      </c>
      <c r="T515" s="193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94" t="s">
        <v>283</v>
      </c>
      <c r="AT515" s="194" t="s">
        <v>521</v>
      </c>
      <c r="AU515" s="194" t="s">
        <v>88</v>
      </c>
      <c r="AY515" s="14" t="s">
        <v>146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14" t="s">
        <v>86</v>
      </c>
      <c r="BK515" s="195">
        <f>ROUND(I515*H515,2)</f>
        <v>0</v>
      </c>
      <c r="BL515" s="14" t="s">
        <v>223</v>
      </c>
      <c r="BM515" s="194" t="s">
        <v>1038</v>
      </c>
    </row>
    <row r="516" spans="1:65" s="2" customFormat="1" ht="11.25">
      <c r="A516" s="31"/>
      <c r="B516" s="32"/>
      <c r="C516" s="33"/>
      <c r="D516" s="196" t="s">
        <v>155</v>
      </c>
      <c r="E516" s="33"/>
      <c r="F516" s="197" t="s">
        <v>1037</v>
      </c>
      <c r="G516" s="33"/>
      <c r="H516" s="33"/>
      <c r="I516" s="198"/>
      <c r="J516" s="33"/>
      <c r="K516" s="33"/>
      <c r="L516" s="36"/>
      <c r="M516" s="199"/>
      <c r="N516" s="200"/>
      <c r="O516" s="68"/>
      <c r="P516" s="68"/>
      <c r="Q516" s="68"/>
      <c r="R516" s="68"/>
      <c r="S516" s="68"/>
      <c r="T516" s="69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T516" s="14" t="s">
        <v>155</v>
      </c>
      <c r="AU516" s="14" t="s">
        <v>88</v>
      </c>
    </row>
    <row r="517" spans="1:65" s="2" customFormat="1" ht="21.75" customHeight="1">
      <c r="A517" s="31"/>
      <c r="B517" s="32"/>
      <c r="C517" s="209" t="s">
        <v>1039</v>
      </c>
      <c r="D517" s="209" t="s">
        <v>521</v>
      </c>
      <c r="E517" s="210" t="s">
        <v>1040</v>
      </c>
      <c r="F517" s="211" t="s">
        <v>1041</v>
      </c>
      <c r="G517" s="212" t="s">
        <v>211</v>
      </c>
      <c r="H517" s="213">
        <v>1.022</v>
      </c>
      <c r="I517" s="214"/>
      <c r="J517" s="215">
        <f>ROUND(I517*H517,2)</f>
        <v>0</v>
      </c>
      <c r="K517" s="211" t="s">
        <v>162</v>
      </c>
      <c r="L517" s="216"/>
      <c r="M517" s="217" t="s">
        <v>1</v>
      </c>
      <c r="N517" s="218" t="s">
        <v>43</v>
      </c>
      <c r="O517" s="68"/>
      <c r="P517" s="192">
        <f>O517*H517</f>
        <v>0</v>
      </c>
      <c r="Q517" s="192">
        <v>1</v>
      </c>
      <c r="R517" s="192">
        <f>Q517*H517</f>
        <v>1.022</v>
      </c>
      <c r="S517" s="192">
        <v>0</v>
      </c>
      <c r="T517" s="193">
        <f>S517*H517</f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94" t="s">
        <v>283</v>
      </c>
      <c r="AT517" s="194" t="s">
        <v>521</v>
      </c>
      <c r="AU517" s="194" t="s">
        <v>88</v>
      </c>
      <c r="AY517" s="14" t="s">
        <v>146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14" t="s">
        <v>86</v>
      </c>
      <c r="BK517" s="195">
        <f>ROUND(I517*H517,2)</f>
        <v>0</v>
      </c>
      <c r="BL517" s="14" t="s">
        <v>223</v>
      </c>
      <c r="BM517" s="194" t="s">
        <v>1042</v>
      </c>
    </row>
    <row r="518" spans="1:65" s="2" customFormat="1" ht="11.25">
      <c r="A518" s="31"/>
      <c r="B518" s="32"/>
      <c r="C518" s="33"/>
      <c r="D518" s="196" t="s">
        <v>155</v>
      </c>
      <c r="E518" s="33"/>
      <c r="F518" s="197" t="s">
        <v>1041</v>
      </c>
      <c r="G518" s="33"/>
      <c r="H518" s="33"/>
      <c r="I518" s="198"/>
      <c r="J518" s="33"/>
      <c r="K518" s="33"/>
      <c r="L518" s="36"/>
      <c r="M518" s="199"/>
      <c r="N518" s="200"/>
      <c r="O518" s="68"/>
      <c r="P518" s="68"/>
      <c r="Q518" s="68"/>
      <c r="R518" s="68"/>
      <c r="S518" s="68"/>
      <c r="T518" s="69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T518" s="14" t="s">
        <v>155</v>
      </c>
      <c r="AU518" s="14" t="s">
        <v>88</v>
      </c>
    </row>
    <row r="519" spans="1:65" s="2" customFormat="1" ht="16.5" customHeight="1">
      <c r="A519" s="31"/>
      <c r="B519" s="32"/>
      <c r="C519" s="183" t="s">
        <v>1043</v>
      </c>
      <c r="D519" s="201" t="s">
        <v>148</v>
      </c>
      <c r="E519" s="184" t="s">
        <v>1044</v>
      </c>
      <c r="F519" s="185" t="s">
        <v>1045</v>
      </c>
      <c r="G519" s="186" t="s">
        <v>181</v>
      </c>
      <c r="H519" s="187">
        <v>2</v>
      </c>
      <c r="I519" s="188"/>
      <c r="J519" s="189">
        <f>ROUND(I519*H519,2)</f>
        <v>0</v>
      </c>
      <c r="K519" s="185" t="s">
        <v>162</v>
      </c>
      <c r="L519" s="36"/>
      <c r="M519" s="190" t="s">
        <v>1</v>
      </c>
      <c r="N519" s="191" t="s">
        <v>43</v>
      </c>
      <c r="O519" s="68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94" t="s">
        <v>223</v>
      </c>
      <c r="AT519" s="194" t="s">
        <v>148</v>
      </c>
      <c r="AU519" s="194" t="s">
        <v>88</v>
      </c>
      <c r="AY519" s="14" t="s">
        <v>146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14" t="s">
        <v>86</v>
      </c>
      <c r="BK519" s="195">
        <f>ROUND(I519*H519,2)</f>
        <v>0</v>
      </c>
      <c r="BL519" s="14" t="s">
        <v>223</v>
      </c>
      <c r="BM519" s="194" t="s">
        <v>1046</v>
      </c>
    </row>
    <row r="520" spans="1:65" s="2" customFormat="1" ht="11.25">
      <c r="A520" s="31"/>
      <c r="B520" s="32"/>
      <c r="C520" s="33"/>
      <c r="D520" s="196" t="s">
        <v>155</v>
      </c>
      <c r="E520" s="33"/>
      <c r="F520" s="197" t="s">
        <v>1047</v>
      </c>
      <c r="G520" s="33"/>
      <c r="H520" s="33"/>
      <c r="I520" s="198"/>
      <c r="J520" s="33"/>
      <c r="K520" s="33"/>
      <c r="L520" s="36"/>
      <c r="M520" s="199"/>
      <c r="N520" s="200"/>
      <c r="O520" s="68"/>
      <c r="P520" s="68"/>
      <c r="Q520" s="68"/>
      <c r="R520" s="68"/>
      <c r="S520" s="68"/>
      <c r="T520" s="69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T520" s="14" t="s">
        <v>155</v>
      </c>
      <c r="AU520" s="14" t="s">
        <v>88</v>
      </c>
    </row>
    <row r="521" spans="1:65" s="2" customFormat="1" ht="39">
      <c r="A521" s="31"/>
      <c r="B521" s="32"/>
      <c r="C521" s="33"/>
      <c r="D521" s="196" t="s">
        <v>184</v>
      </c>
      <c r="E521" s="33"/>
      <c r="F521" s="202" t="s">
        <v>1048</v>
      </c>
      <c r="G521" s="33"/>
      <c r="H521" s="33"/>
      <c r="I521" s="198"/>
      <c r="J521" s="33"/>
      <c r="K521" s="33"/>
      <c r="L521" s="36"/>
      <c r="M521" s="199"/>
      <c r="N521" s="200"/>
      <c r="O521" s="68"/>
      <c r="P521" s="68"/>
      <c r="Q521" s="68"/>
      <c r="R521" s="68"/>
      <c r="S521" s="68"/>
      <c r="T521" s="69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T521" s="14" t="s">
        <v>184</v>
      </c>
      <c r="AU521" s="14" t="s">
        <v>88</v>
      </c>
    </row>
    <row r="522" spans="1:65" s="2" customFormat="1" ht="21.75" customHeight="1">
      <c r="A522" s="31"/>
      <c r="B522" s="32"/>
      <c r="C522" s="209" t="s">
        <v>1049</v>
      </c>
      <c r="D522" s="219" t="s">
        <v>521</v>
      </c>
      <c r="E522" s="210" t="s">
        <v>1050</v>
      </c>
      <c r="F522" s="211" t="s">
        <v>1051</v>
      </c>
      <c r="G522" s="212" t="s">
        <v>181</v>
      </c>
      <c r="H522" s="213">
        <v>2</v>
      </c>
      <c r="I522" s="214"/>
      <c r="J522" s="215">
        <f>ROUND(I522*H522,2)</f>
        <v>0</v>
      </c>
      <c r="K522" s="211" t="s">
        <v>162</v>
      </c>
      <c r="L522" s="216"/>
      <c r="M522" s="217" t="s">
        <v>1</v>
      </c>
      <c r="N522" s="218" t="s">
        <v>43</v>
      </c>
      <c r="O522" s="68"/>
      <c r="P522" s="192">
        <f>O522*H522</f>
        <v>0</v>
      </c>
      <c r="Q522" s="192">
        <v>2.5000000000000001E-2</v>
      </c>
      <c r="R522" s="192">
        <f>Q522*H522</f>
        <v>0.05</v>
      </c>
      <c r="S522" s="192">
        <v>0</v>
      </c>
      <c r="T522" s="193">
        <f>S522*H522</f>
        <v>0</v>
      </c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R522" s="194" t="s">
        <v>283</v>
      </c>
      <c r="AT522" s="194" t="s">
        <v>521</v>
      </c>
      <c r="AU522" s="194" t="s">
        <v>88</v>
      </c>
      <c r="AY522" s="14" t="s">
        <v>146</v>
      </c>
      <c r="BE522" s="195">
        <f>IF(N522="základní",J522,0)</f>
        <v>0</v>
      </c>
      <c r="BF522" s="195">
        <f>IF(N522="snížená",J522,0)</f>
        <v>0</v>
      </c>
      <c r="BG522" s="195">
        <f>IF(N522="zákl. přenesená",J522,0)</f>
        <v>0</v>
      </c>
      <c r="BH522" s="195">
        <f>IF(N522="sníž. přenesená",J522,0)</f>
        <v>0</v>
      </c>
      <c r="BI522" s="195">
        <f>IF(N522="nulová",J522,0)</f>
        <v>0</v>
      </c>
      <c r="BJ522" s="14" t="s">
        <v>86</v>
      </c>
      <c r="BK522" s="195">
        <f>ROUND(I522*H522,2)</f>
        <v>0</v>
      </c>
      <c r="BL522" s="14" t="s">
        <v>223</v>
      </c>
      <c r="BM522" s="194" t="s">
        <v>1052</v>
      </c>
    </row>
    <row r="523" spans="1:65" s="2" customFormat="1" ht="11.25">
      <c r="A523" s="31"/>
      <c r="B523" s="32"/>
      <c r="C523" s="33"/>
      <c r="D523" s="196" t="s">
        <v>155</v>
      </c>
      <c r="E523" s="33"/>
      <c r="F523" s="197" t="s">
        <v>1053</v>
      </c>
      <c r="G523" s="33"/>
      <c r="H523" s="33"/>
      <c r="I523" s="198"/>
      <c r="J523" s="33"/>
      <c r="K523" s="33"/>
      <c r="L523" s="36"/>
      <c r="M523" s="199"/>
      <c r="N523" s="200"/>
      <c r="O523" s="68"/>
      <c r="P523" s="68"/>
      <c r="Q523" s="68"/>
      <c r="R523" s="68"/>
      <c r="S523" s="68"/>
      <c r="T523" s="69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T523" s="14" t="s">
        <v>155</v>
      </c>
      <c r="AU523" s="14" t="s">
        <v>88</v>
      </c>
    </row>
    <row r="524" spans="1:65" s="2" customFormat="1" ht="29.25">
      <c r="A524" s="31"/>
      <c r="B524" s="32"/>
      <c r="C524" s="33"/>
      <c r="D524" s="196" t="s">
        <v>184</v>
      </c>
      <c r="E524" s="33"/>
      <c r="F524" s="202" t="s">
        <v>1054</v>
      </c>
      <c r="G524" s="33"/>
      <c r="H524" s="33"/>
      <c r="I524" s="198"/>
      <c r="J524" s="33"/>
      <c r="K524" s="33"/>
      <c r="L524" s="36"/>
      <c r="M524" s="199"/>
      <c r="N524" s="200"/>
      <c r="O524" s="68"/>
      <c r="P524" s="68"/>
      <c r="Q524" s="68"/>
      <c r="R524" s="68"/>
      <c r="S524" s="68"/>
      <c r="T524" s="69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T524" s="14" t="s">
        <v>184</v>
      </c>
      <c r="AU524" s="14" t="s">
        <v>88</v>
      </c>
    </row>
    <row r="525" spans="1:65" s="2" customFormat="1" ht="24.2" customHeight="1">
      <c r="A525" s="31"/>
      <c r="B525" s="32"/>
      <c r="C525" s="183" t="s">
        <v>1055</v>
      </c>
      <c r="D525" s="183" t="s">
        <v>148</v>
      </c>
      <c r="E525" s="184" t="s">
        <v>1056</v>
      </c>
      <c r="F525" s="185" t="s">
        <v>1057</v>
      </c>
      <c r="G525" s="186" t="s">
        <v>243</v>
      </c>
      <c r="H525" s="187">
        <v>5.97</v>
      </c>
      <c r="I525" s="188"/>
      <c r="J525" s="189">
        <f>ROUND(I525*H525,2)</f>
        <v>0</v>
      </c>
      <c r="K525" s="185" t="s">
        <v>162</v>
      </c>
      <c r="L525" s="36"/>
      <c r="M525" s="190" t="s">
        <v>1</v>
      </c>
      <c r="N525" s="191" t="s">
        <v>43</v>
      </c>
      <c r="O525" s="68"/>
      <c r="P525" s="192">
        <f>O525*H525</f>
        <v>0</v>
      </c>
      <c r="Q525" s="192">
        <v>4.0000000000000002E-4</v>
      </c>
      <c r="R525" s="192">
        <f>Q525*H525</f>
        <v>2.3879999999999999E-3</v>
      </c>
      <c r="S525" s="192">
        <v>0</v>
      </c>
      <c r="T525" s="193">
        <f>S525*H525</f>
        <v>0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R525" s="194" t="s">
        <v>223</v>
      </c>
      <c r="AT525" s="194" t="s">
        <v>148</v>
      </c>
      <c r="AU525" s="194" t="s">
        <v>88</v>
      </c>
      <c r="AY525" s="14" t="s">
        <v>146</v>
      </c>
      <c r="BE525" s="195">
        <f>IF(N525="základní",J525,0)</f>
        <v>0</v>
      </c>
      <c r="BF525" s="195">
        <f>IF(N525="snížená",J525,0)</f>
        <v>0</v>
      </c>
      <c r="BG525" s="195">
        <f>IF(N525="zákl. přenesená",J525,0)</f>
        <v>0</v>
      </c>
      <c r="BH525" s="195">
        <f>IF(N525="sníž. přenesená",J525,0)</f>
        <v>0</v>
      </c>
      <c r="BI525" s="195">
        <f>IF(N525="nulová",J525,0)</f>
        <v>0</v>
      </c>
      <c r="BJ525" s="14" t="s">
        <v>86</v>
      </c>
      <c r="BK525" s="195">
        <f>ROUND(I525*H525,2)</f>
        <v>0</v>
      </c>
      <c r="BL525" s="14" t="s">
        <v>223</v>
      </c>
      <c r="BM525" s="194" t="s">
        <v>1058</v>
      </c>
    </row>
    <row r="526" spans="1:65" s="2" customFormat="1" ht="19.5">
      <c r="A526" s="31"/>
      <c r="B526" s="32"/>
      <c r="C526" s="33"/>
      <c r="D526" s="196" t="s">
        <v>155</v>
      </c>
      <c r="E526" s="33"/>
      <c r="F526" s="197" t="s">
        <v>1059</v>
      </c>
      <c r="G526" s="33"/>
      <c r="H526" s="33"/>
      <c r="I526" s="198"/>
      <c r="J526" s="33"/>
      <c r="K526" s="33"/>
      <c r="L526" s="36"/>
      <c r="M526" s="199"/>
      <c r="N526" s="200"/>
      <c r="O526" s="68"/>
      <c r="P526" s="68"/>
      <c r="Q526" s="68"/>
      <c r="R526" s="68"/>
      <c r="S526" s="68"/>
      <c r="T526" s="69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T526" s="14" t="s">
        <v>155</v>
      </c>
      <c r="AU526" s="14" t="s">
        <v>88</v>
      </c>
    </row>
    <row r="527" spans="1:65" s="2" customFormat="1" ht="21.75" customHeight="1">
      <c r="A527" s="31"/>
      <c r="B527" s="32"/>
      <c r="C527" s="209" t="s">
        <v>1060</v>
      </c>
      <c r="D527" s="209" t="s">
        <v>521</v>
      </c>
      <c r="E527" s="210" t="s">
        <v>1061</v>
      </c>
      <c r="F527" s="211" t="s">
        <v>1062</v>
      </c>
      <c r="G527" s="212" t="s">
        <v>243</v>
      </c>
      <c r="H527" s="213">
        <v>5.97</v>
      </c>
      <c r="I527" s="214"/>
      <c r="J527" s="215">
        <f>ROUND(I527*H527,2)</f>
        <v>0</v>
      </c>
      <c r="K527" s="211" t="s">
        <v>162</v>
      </c>
      <c r="L527" s="216"/>
      <c r="M527" s="217" t="s">
        <v>1</v>
      </c>
      <c r="N527" s="218" t="s">
        <v>43</v>
      </c>
      <c r="O527" s="68"/>
      <c r="P527" s="192">
        <f>O527*H527</f>
        <v>0</v>
      </c>
      <c r="Q527" s="192">
        <v>0</v>
      </c>
      <c r="R527" s="192">
        <f>Q527*H527</f>
        <v>0</v>
      </c>
      <c r="S527" s="192">
        <v>0</v>
      </c>
      <c r="T527" s="193">
        <f>S527*H527</f>
        <v>0</v>
      </c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R527" s="194" t="s">
        <v>283</v>
      </c>
      <c r="AT527" s="194" t="s">
        <v>521</v>
      </c>
      <c r="AU527" s="194" t="s">
        <v>88</v>
      </c>
      <c r="AY527" s="14" t="s">
        <v>146</v>
      </c>
      <c r="BE527" s="195">
        <f>IF(N527="základní",J527,0)</f>
        <v>0</v>
      </c>
      <c r="BF527" s="195">
        <f>IF(N527="snížená",J527,0)</f>
        <v>0</v>
      </c>
      <c r="BG527" s="195">
        <f>IF(N527="zákl. přenesená",J527,0)</f>
        <v>0</v>
      </c>
      <c r="BH527" s="195">
        <f>IF(N527="sníž. přenesená",J527,0)</f>
        <v>0</v>
      </c>
      <c r="BI527" s="195">
        <f>IF(N527="nulová",J527,0)</f>
        <v>0</v>
      </c>
      <c r="BJ527" s="14" t="s">
        <v>86</v>
      </c>
      <c r="BK527" s="195">
        <f>ROUND(I527*H527,2)</f>
        <v>0</v>
      </c>
      <c r="BL527" s="14" t="s">
        <v>223</v>
      </c>
      <c r="BM527" s="194" t="s">
        <v>1063</v>
      </c>
    </row>
    <row r="528" spans="1:65" s="2" customFormat="1" ht="11.25">
      <c r="A528" s="31"/>
      <c r="B528" s="32"/>
      <c r="C528" s="33"/>
      <c r="D528" s="196" t="s">
        <v>155</v>
      </c>
      <c r="E528" s="33"/>
      <c r="F528" s="197" t="s">
        <v>1062</v>
      </c>
      <c r="G528" s="33"/>
      <c r="H528" s="33"/>
      <c r="I528" s="198"/>
      <c r="J528" s="33"/>
      <c r="K528" s="33"/>
      <c r="L528" s="36"/>
      <c r="M528" s="199"/>
      <c r="N528" s="200"/>
      <c r="O528" s="68"/>
      <c r="P528" s="68"/>
      <c r="Q528" s="68"/>
      <c r="R528" s="68"/>
      <c r="S528" s="68"/>
      <c r="T528" s="69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T528" s="14" t="s">
        <v>155</v>
      </c>
      <c r="AU528" s="14" t="s">
        <v>88</v>
      </c>
    </row>
    <row r="529" spans="1:65" s="2" customFormat="1" ht="16.5" customHeight="1">
      <c r="A529" s="31"/>
      <c r="B529" s="32"/>
      <c r="C529" s="183" t="s">
        <v>1064</v>
      </c>
      <c r="D529" s="183" t="s">
        <v>148</v>
      </c>
      <c r="E529" s="184" t="s">
        <v>1065</v>
      </c>
      <c r="F529" s="185" t="s">
        <v>1066</v>
      </c>
      <c r="G529" s="186" t="s">
        <v>243</v>
      </c>
      <c r="H529" s="187">
        <v>11.94</v>
      </c>
      <c r="I529" s="188"/>
      <c r="J529" s="189">
        <f>ROUND(I529*H529,2)</f>
        <v>0</v>
      </c>
      <c r="K529" s="185" t="s">
        <v>162</v>
      </c>
      <c r="L529" s="36"/>
      <c r="M529" s="190" t="s">
        <v>1</v>
      </c>
      <c r="N529" s="191" t="s">
        <v>43</v>
      </c>
      <c r="O529" s="68"/>
      <c r="P529" s="192">
        <f>O529*H529</f>
        <v>0</v>
      </c>
      <c r="Q529" s="192">
        <v>0</v>
      </c>
      <c r="R529" s="192">
        <f>Q529*H529</f>
        <v>0</v>
      </c>
      <c r="S529" s="192">
        <v>0</v>
      </c>
      <c r="T529" s="193">
        <f>S529*H529</f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94" t="s">
        <v>223</v>
      </c>
      <c r="AT529" s="194" t="s">
        <v>148</v>
      </c>
      <c r="AU529" s="194" t="s">
        <v>88</v>
      </c>
      <c r="AY529" s="14" t="s">
        <v>146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14" t="s">
        <v>86</v>
      </c>
      <c r="BK529" s="195">
        <f>ROUND(I529*H529,2)</f>
        <v>0</v>
      </c>
      <c r="BL529" s="14" t="s">
        <v>223</v>
      </c>
      <c r="BM529" s="194" t="s">
        <v>1067</v>
      </c>
    </row>
    <row r="530" spans="1:65" s="2" customFormat="1" ht="11.25">
      <c r="A530" s="31"/>
      <c r="B530" s="32"/>
      <c r="C530" s="33"/>
      <c r="D530" s="196" t="s">
        <v>155</v>
      </c>
      <c r="E530" s="33"/>
      <c r="F530" s="197" t="s">
        <v>1068</v>
      </c>
      <c r="G530" s="33"/>
      <c r="H530" s="33"/>
      <c r="I530" s="198"/>
      <c r="J530" s="33"/>
      <c r="K530" s="33"/>
      <c r="L530" s="36"/>
      <c r="M530" s="199"/>
      <c r="N530" s="200"/>
      <c r="O530" s="68"/>
      <c r="P530" s="68"/>
      <c r="Q530" s="68"/>
      <c r="R530" s="68"/>
      <c r="S530" s="68"/>
      <c r="T530" s="69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T530" s="14" t="s">
        <v>155</v>
      </c>
      <c r="AU530" s="14" t="s">
        <v>88</v>
      </c>
    </row>
    <row r="531" spans="1:65" s="2" customFormat="1" ht="37.9" customHeight="1">
      <c r="A531" s="31"/>
      <c r="B531" s="32"/>
      <c r="C531" s="209" t="s">
        <v>1069</v>
      </c>
      <c r="D531" s="209" t="s">
        <v>521</v>
      </c>
      <c r="E531" s="210" t="s">
        <v>1070</v>
      </c>
      <c r="F531" s="211" t="s">
        <v>1071</v>
      </c>
      <c r="G531" s="212" t="s">
        <v>274</v>
      </c>
      <c r="H531" s="213">
        <v>1</v>
      </c>
      <c r="I531" s="214"/>
      <c r="J531" s="215">
        <f>ROUND(I531*H531,2)</f>
        <v>0</v>
      </c>
      <c r="K531" s="211" t="s">
        <v>162</v>
      </c>
      <c r="L531" s="216"/>
      <c r="M531" s="217" t="s">
        <v>1</v>
      </c>
      <c r="N531" s="218" t="s">
        <v>43</v>
      </c>
      <c r="O531" s="68"/>
      <c r="P531" s="192">
        <f>O531*H531</f>
        <v>0</v>
      </c>
      <c r="Q531" s="192">
        <v>0.156</v>
      </c>
      <c r="R531" s="192">
        <f>Q531*H531</f>
        <v>0.156</v>
      </c>
      <c r="S531" s="192">
        <v>0</v>
      </c>
      <c r="T531" s="193">
        <f>S531*H531</f>
        <v>0</v>
      </c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R531" s="194" t="s">
        <v>283</v>
      </c>
      <c r="AT531" s="194" t="s">
        <v>521</v>
      </c>
      <c r="AU531" s="194" t="s">
        <v>88</v>
      </c>
      <c r="AY531" s="14" t="s">
        <v>146</v>
      </c>
      <c r="BE531" s="195">
        <f>IF(N531="základní",J531,0)</f>
        <v>0</v>
      </c>
      <c r="BF531" s="195">
        <f>IF(N531="snížená",J531,0)</f>
        <v>0</v>
      </c>
      <c r="BG531" s="195">
        <f>IF(N531="zákl. přenesená",J531,0)</f>
        <v>0</v>
      </c>
      <c r="BH531" s="195">
        <f>IF(N531="sníž. přenesená",J531,0)</f>
        <v>0</v>
      </c>
      <c r="BI531" s="195">
        <f>IF(N531="nulová",J531,0)</f>
        <v>0</v>
      </c>
      <c r="BJ531" s="14" t="s">
        <v>86</v>
      </c>
      <c r="BK531" s="195">
        <f>ROUND(I531*H531,2)</f>
        <v>0</v>
      </c>
      <c r="BL531" s="14" t="s">
        <v>223</v>
      </c>
      <c r="BM531" s="194" t="s">
        <v>1072</v>
      </c>
    </row>
    <row r="532" spans="1:65" s="2" customFormat="1" ht="19.5">
      <c r="A532" s="31"/>
      <c r="B532" s="32"/>
      <c r="C532" s="33"/>
      <c r="D532" s="196" t="s">
        <v>155</v>
      </c>
      <c r="E532" s="33"/>
      <c r="F532" s="197" t="s">
        <v>1071</v>
      </c>
      <c r="G532" s="33"/>
      <c r="H532" s="33"/>
      <c r="I532" s="198"/>
      <c r="J532" s="33"/>
      <c r="K532" s="33"/>
      <c r="L532" s="36"/>
      <c r="M532" s="199"/>
      <c r="N532" s="200"/>
      <c r="O532" s="68"/>
      <c r="P532" s="68"/>
      <c r="Q532" s="68"/>
      <c r="R532" s="68"/>
      <c r="S532" s="68"/>
      <c r="T532" s="69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T532" s="14" t="s">
        <v>155</v>
      </c>
      <c r="AU532" s="14" t="s">
        <v>88</v>
      </c>
    </row>
    <row r="533" spans="1:65" s="2" customFormat="1" ht="16.5" customHeight="1">
      <c r="A533" s="31"/>
      <c r="B533" s="32"/>
      <c r="C533" s="183" t="s">
        <v>1073</v>
      </c>
      <c r="D533" s="183" t="s">
        <v>148</v>
      </c>
      <c r="E533" s="184" t="s">
        <v>1074</v>
      </c>
      <c r="F533" s="185" t="s">
        <v>1075</v>
      </c>
      <c r="G533" s="186" t="s">
        <v>181</v>
      </c>
      <c r="H533" s="187">
        <v>560</v>
      </c>
      <c r="I533" s="188"/>
      <c r="J533" s="189">
        <f>ROUND(I533*H533,2)</f>
        <v>0</v>
      </c>
      <c r="K533" s="185" t="s">
        <v>162</v>
      </c>
      <c r="L533" s="36"/>
      <c r="M533" s="190" t="s">
        <v>1</v>
      </c>
      <c r="N533" s="191" t="s">
        <v>43</v>
      </c>
      <c r="O533" s="68"/>
      <c r="P533" s="192">
        <f>O533*H533</f>
        <v>0</v>
      </c>
      <c r="Q533" s="192">
        <v>2.7999999999999998E-4</v>
      </c>
      <c r="R533" s="192">
        <f>Q533*H533</f>
        <v>0.15679999999999999</v>
      </c>
      <c r="S533" s="192">
        <v>0</v>
      </c>
      <c r="T533" s="193">
        <f>S533*H533</f>
        <v>0</v>
      </c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94" t="s">
        <v>153</v>
      </c>
      <c r="AT533" s="194" t="s">
        <v>148</v>
      </c>
      <c r="AU533" s="194" t="s">
        <v>88</v>
      </c>
      <c r="AY533" s="14" t="s">
        <v>146</v>
      </c>
      <c r="BE533" s="195">
        <f>IF(N533="základní",J533,0)</f>
        <v>0</v>
      </c>
      <c r="BF533" s="195">
        <f>IF(N533="snížená",J533,0)</f>
        <v>0</v>
      </c>
      <c r="BG533" s="195">
        <f>IF(N533="zákl. přenesená",J533,0)</f>
        <v>0</v>
      </c>
      <c r="BH533" s="195">
        <f>IF(N533="sníž. přenesená",J533,0)</f>
        <v>0</v>
      </c>
      <c r="BI533" s="195">
        <f>IF(N533="nulová",J533,0)</f>
        <v>0</v>
      </c>
      <c r="BJ533" s="14" t="s">
        <v>86</v>
      </c>
      <c r="BK533" s="195">
        <f>ROUND(I533*H533,2)</f>
        <v>0</v>
      </c>
      <c r="BL533" s="14" t="s">
        <v>153</v>
      </c>
      <c r="BM533" s="194" t="s">
        <v>1076</v>
      </c>
    </row>
    <row r="534" spans="1:65" s="2" customFormat="1" ht="19.5">
      <c r="A534" s="31"/>
      <c r="B534" s="32"/>
      <c r="C534" s="33"/>
      <c r="D534" s="196" t="s">
        <v>155</v>
      </c>
      <c r="E534" s="33"/>
      <c r="F534" s="197" t="s">
        <v>1077</v>
      </c>
      <c r="G534" s="33"/>
      <c r="H534" s="33"/>
      <c r="I534" s="198"/>
      <c r="J534" s="33"/>
      <c r="K534" s="33"/>
      <c r="L534" s="36"/>
      <c r="M534" s="199"/>
      <c r="N534" s="200"/>
      <c r="O534" s="68"/>
      <c r="P534" s="68"/>
      <c r="Q534" s="68"/>
      <c r="R534" s="68"/>
      <c r="S534" s="68"/>
      <c r="T534" s="69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T534" s="14" t="s">
        <v>155</v>
      </c>
      <c r="AU534" s="14" t="s">
        <v>88</v>
      </c>
    </row>
    <row r="535" spans="1:65" s="2" customFormat="1" ht="19.5">
      <c r="A535" s="31"/>
      <c r="B535" s="32"/>
      <c r="C535" s="33"/>
      <c r="D535" s="196" t="s">
        <v>184</v>
      </c>
      <c r="E535" s="33"/>
      <c r="F535" s="202" t="s">
        <v>1078</v>
      </c>
      <c r="G535" s="33"/>
      <c r="H535" s="33"/>
      <c r="I535" s="198"/>
      <c r="J535" s="33"/>
      <c r="K535" s="33"/>
      <c r="L535" s="36"/>
      <c r="M535" s="199"/>
      <c r="N535" s="200"/>
      <c r="O535" s="68"/>
      <c r="P535" s="68"/>
      <c r="Q535" s="68"/>
      <c r="R535" s="68"/>
      <c r="S535" s="68"/>
      <c r="T535" s="69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T535" s="14" t="s">
        <v>184</v>
      </c>
      <c r="AU535" s="14" t="s">
        <v>88</v>
      </c>
    </row>
    <row r="536" spans="1:65" s="2" customFormat="1" ht="16.5" customHeight="1">
      <c r="A536" s="31"/>
      <c r="B536" s="32"/>
      <c r="C536" s="209" t="s">
        <v>1079</v>
      </c>
      <c r="D536" s="209" t="s">
        <v>521</v>
      </c>
      <c r="E536" s="210" t="s">
        <v>1080</v>
      </c>
      <c r="F536" s="211" t="s">
        <v>1081</v>
      </c>
      <c r="G536" s="212" t="s">
        <v>181</v>
      </c>
      <c r="H536" s="213">
        <v>560</v>
      </c>
      <c r="I536" s="214"/>
      <c r="J536" s="215">
        <f>ROUND(I536*H536,2)</f>
        <v>0</v>
      </c>
      <c r="K536" s="211" t="s">
        <v>162</v>
      </c>
      <c r="L536" s="216"/>
      <c r="M536" s="217" t="s">
        <v>1</v>
      </c>
      <c r="N536" s="218" t="s">
        <v>43</v>
      </c>
      <c r="O536" s="68"/>
      <c r="P536" s="192">
        <f>O536*H536</f>
        <v>0</v>
      </c>
      <c r="Q536" s="192">
        <v>0</v>
      </c>
      <c r="R536" s="192">
        <f>Q536*H536</f>
        <v>0</v>
      </c>
      <c r="S536" s="192">
        <v>0</v>
      </c>
      <c r="T536" s="193">
        <f>S536*H536</f>
        <v>0</v>
      </c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94" t="s">
        <v>295</v>
      </c>
      <c r="AT536" s="194" t="s">
        <v>521</v>
      </c>
      <c r="AU536" s="194" t="s">
        <v>88</v>
      </c>
      <c r="AY536" s="14" t="s">
        <v>146</v>
      </c>
      <c r="BE536" s="195">
        <f>IF(N536="základní",J536,0)</f>
        <v>0</v>
      </c>
      <c r="BF536" s="195">
        <f>IF(N536="snížená",J536,0)</f>
        <v>0</v>
      </c>
      <c r="BG536" s="195">
        <f>IF(N536="zákl. přenesená",J536,0)</f>
        <v>0</v>
      </c>
      <c r="BH536" s="195">
        <f>IF(N536="sníž. přenesená",J536,0)</f>
        <v>0</v>
      </c>
      <c r="BI536" s="195">
        <f>IF(N536="nulová",J536,0)</f>
        <v>0</v>
      </c>
      <c r="BJ536" s="14" t="s">
        <v>86</v>
      </c>
      <c r="BK536" s="195">
        <f>ROUND(I536*H536,2)</f>
        <v>0</v>
      </c>
      <c r="BL536" s="14" t="s">
        <v>153</v>
      </c>
      <c r="BM536" s="194" t="s">
        <v>1082</v>
      </c>
    </row>
    <row r="537" spans="1:65" s="2" customFormat="1" ht="11.25">
      <c r="A537" s="31"/>
      <c r="B537" s="32"/>
      <c r="C537" s="33"/>
      <c r="D537" s="196" t="s">
        <v>155</v>
      </c>
      <c r="E537" s="33"/>
      <c r="F537" s="197" t="s">
        <v>1081</v>
      </c>
      <c r="G537" s="33"/>
      <c r="H537" s="33"/>
      <c r="I537" s="198"/>
      <c r="J537" s="33"/>
      <c r="K537" s="33"/>
      <c r="L537" s="36"/>
      <c r="M537" s="199"/>
      <c r="N537" s="200"/>
      <c r="O537" s="68"/>
      <c r="P537" s="68"/>
      <c r="Q537" s="68"/>
      <c r="R537" s="68"/>
      <c r="S537" s="68"/>
      <c r="T537" s="69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T537" s="14" t="s">
        <v>155</v>
      </c>
      <c r="AU537" s="14" t="s">
        <v>88</v>
      </c>
    </row>
    <row r="538" spans="1:65" s="2" customFormat="1" ht="24.2" customHeight="1">
      <c r="A538" s="31"/>
      <c r="B538" s="32"/>
      <c r="C538" s="183" t="s">
        <v>1083</v>
      </c>
      <c r="D538" s="183" t="s">
        <v>148</v>
      </c>
      <c r="E538" s="184" t="s">
        <v>1084</v>
      </c>
      <c r="F538" s="185" t="s">
        <v>1085</v>
      </c>
      <c r="G538" s="186" t="s">
        <v>181</v>
      </c>
      <c r="H538" s="187">
        <v>0.72</v>
      </c>
      <c r="I538" s="188"/>
      <c r="J538" s="189">
        <f>ROUND(I538*H538,2)</f>
        <v>0</v>
      </c>
      <c r="K538" s="185" t="s">
        <v>162</v>
      </c>
      <c r="L538" s="36"/>
      <c r="M538" s="190" t="s">
        <v>1</v>
      </c>
      <c r="N538" s="191" t="s">
        <v>43</v>
      </c>
      <c r="O538" s="68"/>
      <c r="P538" s="192">
        <f>O538*H538</f>
        <v>0</v>
      </c>
      <c r="Q538" s="192">
        <v>0</v>
      </c>
      <c r="R538" s="192">
        <f>Q538*H538</f>
        <v>0</v>
      </c>
      <c r="S538" s="192">
        <v>0</v>
      </c>
      <c r="T538" s="193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94" t="s">
        <v>223</v>
      </c>
      <c r="AT538" s="194" t="s">
        <v>148</v>
      </c>
      <c r="AU538" s="194" t="s">
        <v>88</v>
      </c>
      <c r="AY538" s="14" t="s">
        <v>146</v>
      </c>
      <c r="BE538" s="195">
        <f>IF(N538="základní",J538,0)</f>
        <v>0</v>
      </c>
      <c r="BF538" s="195">
        <f>IF(N538="snížená",J538,0)</f>
        <v>0</v>
      </c>
      <c r="BG538" s="195">
        <f>IF(N538="zákl. přenesená",J538,0)</f>
        <v>0</v>
      </c>
      <c r="BH538" s="195">
        <f>IF(N538="sníž. přenesená",J538,0)</f>
        <v>0</v>
      </c>
      <c r="BI538" s="195">
        <f>IF(N538="nulová",J538,0)</f>
        <v>0</v>
      </c>
      <c r="BJ538" s="14" t="s">
        <v>86</v>
      </c>
      <c r="BK538" s="195">
        <f>ROUND(I538*H538,2)</f>
        <v>0</v>
      </c>
      <c r="BL538" s="14" t="s">
        <v>223</v>
      </c>
      <c r="BM538" s="194" t="s">
        <v>1086</v>
      </c>
    </row>
    <row r="539" spans="1:65" s="2" customFormat="1" ht="11.25">
      <c r="A539" s="31"/>
      <c r="B539" s="32"/>
      <c r="C539" s="33"/>
      <c r="D539" s="196" t="s">
        <v>155</v>
      </c>
      <c r="E539" s="33"/>
      <c r="F539" s="197" t="s">
        <v>1087</v>
      </c>
      <c r="G539" s="33"/>
      <c r="H539" s="33"/>
      <c r="I539" s="198"/>
      <c r="J539" s="33"/>
      <c r="K539" s="33"/>
      <c r="L539" s="36"/>
      <c r="M539" s="199"/>
      <c r="N539" s="200"/>
      <c r="O539" s="68"/>
      <c r="P539" s="68"/>
      <c r="Q539" s="68"/>
      <c r="R539" s="68"/>
      <c r="S539" s="68"/>
      <c r="T539" s="69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T539" s="14" t="s">
        <v>155</v>
      </c>
      <c r="AU539" s="14" t="s">
        <v>88</v>
      </c>
    </row>
    <row r="540" spans="1:65" s="2" customFormat="1" ht="29.25">
      <c r="A540" s="31"/>
      <c r="B540" s="32"/>
      <c r="C540" s="33"/>
      <c r="D540" s="196" t="s">
        <v>184</v>
      </c>
      <c r="E540" s="33"/>
      <c r="F540" s="202" t="s">
        <v>1088</v>
      </c>
      <c r="G540" s="33"/>
      <c r="H540" s="33"/>
      <c r="I540" s="198"/>
      <c r="J540" s="33"/>
      <c r="K540" s="33"/>
      <c r="L540" s="36"/>
      <c r="M540" s="199"/>
      <c r="N540" s="200"/>
      <c r="O540" s="68"/>
      <c r="P540" s="68"/>
      <c r="Q540" s="68"/>
      <c r="R540" s="68"/>
      <c r="S540" s="68"/>
      <c r="T540" s="69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T540" s="14" t="s">
        <v>184</v>
      </c>
      <c r="AU540" s="14" t="s">
        <v>88</v>
      </c>
    </row>
    <row r="541" spans="1:65" s="2" customFormat="1" ht="16.5" customHeight="1">
      <c r="A541" s="31"/>
      <c r="B541" s="32"/>
      <c r="C541" s="209" t="s">
        <v>1089</v>
      </c>
      <c r="D541" s="209" t="s">
        <v>521</v>
      </c>
      <c r="E541" s="210" t="s">
        <v>1090</v>
      </c>
      <c r="F541" s="211" t="s">
        <v>1091</v>
      </c>
      <c r="G541" s="212" t="s">
        <v>181</v>
      </c>
      <c r="H541" s="213">
        <v>0.79200000000000004</v>
      </c>
      <c r="I541" s="214"/>
      <c r="J541" s="215">
        <f>ROUND(I541*H541,2)</f>
        <v>0</v>
      </c>
      <c r="K541" s="211" t="s">
        <v>162</v>
      </c>
      <c r="L541" s="216"/>
      <c r="M541" s="217" t="s">
        <v>1</v>
      </c>
      <c r="N541" s="218" t="s">
        <v>43</v>
      </c>
      <c r="O541" s="68"/>
      <c r="P541" s="192">
        <f>O541*H541</f>
        <v>0</v>
      </c>
      <c r="Q541" s="192">
        <v>1.6E-2</v>
      </c>
      <c r="R541" s="192">
        <f>Q541*H541</f>
        <v>1.2672000000000001E-2</v>
      </c>
      <c r="S541" s="192">
        <v>0</v>
      </c>
      <c r="T541" s="193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94" t="s">
        <v>283</v>
      </c>
      <c r="AT541" s="194" t="s">
        <v>521</v>
      </c>
      <c r="AU541" s="194" t="s">
        <v>88</v>
      </c>
      <c r="AY541" s="14" t="s">
        <v>146</v>
      </c>
      <c r="BE541" s="195">
        <f>IF(N541="základní",J541,0)</f>
        <v>0</v>
      </c>
      <c r="BF541" s="195">
        <f>IF(N541="snížená",J541,0)</f>
        <v>0</v>
      </c>
      <c r="BG541" s="195">
        <f>IF(N541="zákl. přenesená",J541,0)</f>
        <v>0</v>
      </c>
      <c r="BH541" s="195">
        <f>IF(N541="sníž. přenesená",J541,0)</f>
        <v>0</v>
      </c>
      <c r="BI541" s="195">
        <f>IF(N541="nulová",J541,0)</f>
        <v>0</v>
      </c>
      <c r="BJ541" s="14" t="s">
        <v>86</v>
      </c>
      <c r="BK541" s="195">
        <f>ROUND(I541*H541,2)</f>
        <v>0</v>
      </c>
      <c r="BL541" s="14" t="s">
        <v>223</v>
      </c>
      <c r="BM541" s="194" t="s">
        <v>1092</v>
      </c>
    </row>
    <row r="542" spans="1:65" s="2" customFormat="1" ht="11.25">
      <c r="A542" s="31"/>
      <c r="B542" s="32"/>
      <c r="C542" s="33"/>
      <c r="D542" s="196" t="s">
        <v>155</v>
      </c>
      <c r="E542" s="33"/>
      <c r="F542" s="197" t="s">
        <v>1091</v>
      </c>
      <c r="G542" s="33"/>
      <c r="H542" s="33"/>
      <c r="I542" s="198"/>
      <c r="J542" s="33"/>
      <c r="K542" s="33"/>
      <c r="L542" s="36"/>
      <c r="M542" s="199"/>
      <c r="N542" s="200"/>
      <c r="O542" s="68"/>
      <c r="P542" s="68"/>
      <c r="Q542" s="68"/>
      <c r="R542" s="68"/>
      <c r="S542" s="68"/>
      <c r="T542" s="69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T542" s="14" t="s">
        <v>155</v>
      </c>
      <c r="AU542" s="14" t="s">
        <v>88</v>
      </c>
    </row>
    <row r="543" spans="1:65" s="2" customFormat="1" ht="16.5" customHeight="1">
      <c r="A543" s="31"/>
      <c r="B543" s="32"/>
      <c r="C543" s="183" t="s">
        <v>1093</v>
      </c>
      <c r="D543" s="201" t="s">
        <v>148</v>
      </c>
      <c r="E543" s="184" t="s">
        <v>1094</v>
      </c>
      <c r="F543" s="185" t="s">
        <v>1095</v>
      </c>
      <c r="G543" s="186" t="s">
        <v>274</v>
      </c>
      <c r="H543" s="187">
        <v>1</v>
      </c>
      <c r="I543" s="188"/>
      <c r="J543" s="189">
        <f>ROUND(I543*H543,2)</f>
        <v>0</v>
      </c>
      <c r="K543" s="185" t="s">
        <v>162</v>
      </c>
      <c r="L543" s="36"/>
      <c r="M543" s="190" t="s">
        <v>1</v>
      </c>
      <c r="N543" s="191" t="s">
        <v>43</v>
      </c>
      <c r="O543" s="68"/>
      <c r="P543" s="192">
        <f>O543*H543</f>
        <v>0</v>
      </c>
      <c r="Q543" s="192">
        <v>1.0000000000000001E-5</v>
      </c>
      <c r="R543" s="192">
        <f>Q543*H543</f>
        <v>1.0000000000000001E-5</v>
      </c>
      <c r="S543" s="192">
        <v>0</v>
      </c>
      <c r="T543" s="193">
        <f>S543*H543</f>
        <v>0</v>
      </c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R543" s="194" t="s">
        <v>223</v>
      </c>
      <c r="AT543" s="194" t="s">
        <v>148</v>
      </c>
      <c r="AU543" s="194" t="s">
        <v>88</v>
      </c>
      <c r="AY543" s="14" t="s">
        <v>146</v>
      </c>
      <c r="BE543" s="195">
        <f>IF(N543="základní",J543,0)</f>
        <v>0</v>
      </c>
      <c r="BF543" s="195">
        <f>IF(N543="snížená",J543,0)</f>
        <v>0</v>
      </c>
      <c r="BG543" s="195">
        <f>IF(N543="zákl. přenesená",J543,0)</f>
        <v>0</v>
      </c>
      <c r="BH543" s="195">
        <f>IF(N543="sníž. přenesená",J543,0)</f>
        <v>0</v>
      </c>
      <c r="BI543" s="195">
        <f>IF(N543="nulová",J543,0)</f>
        <v>0</v>
      </c>
      <c r="BJ543" s="14" t="s">
        <v>86</v>
      </c>
      <c r="BK543" s="195">
        <f>ROUND(I543*H543,2)</f>
        <v>0</v>
      </c>
      <c r="BL543" s="14" t="s">
        <v>223</v>
      </c>
      <c r="BM543" s="194" t="s">
        <v>1096</v>
      </c>
    </row>
    <row r="544" spans="1:65" s="2" customFormat="1" ht="11.25">
      <c r="A544" s="31"/>
      <c r="B544" s="32"/>
      <c r="C544" s="33"/>
      <c r="D544" s="196" t="s">
        <v>155</v>
      </c>
      <c r="E544" s="33"/>
      <c r="F544" s="197" t="s">
        <v>1095</v>
      </c>
      <c r="G544" s="33"/>
      <c r="H544" s="33"/>
      <c r="I544" s="198"/>
      <c r="J544" s="33"/>
      <c r="K544" s="33"/>
      <c r="L544" s="36"/>
      <c r="M544" s="199"/>
      <c r="N544" s="200"/>
      <c r="O544" s="68"/>
      <c r="P544" s="68"/>
      <c r="Q544" s="68"/>
      <c r="R544" s="68"/>
      <c r="S544" s="68"/>
      <c r="T544" s="69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T544" s="14" t="s">
        <v>155</v>
      </c>
      <c r="AU544" s="14" t="s">
        <v>88</v>
      </c>
    </row>
    <row r="545" spans="1:65" s="2" customFormat="1" ht="48.75">
      <c r="A545" s="31"/>
      <c r="B545" s="32"/>
      <c r="C545" s="33"/>
      <c r="D545" s="196" t="s">
        <v>184</v>
      </c>
      <c r="E545" s="33"/>
      <c r="F545" s="202" t="s">
        <v>1097</v>
      </c>
      <c r="G545" s="33"/>
      <c r="H545" s="33"/>
      <c r="I545" s="198"/>
      <c r="J545" s="33"/>
      <c r="K545" s="33"/>
      <c r="L545" s="36"/>
      <c r="M545" s="199"/>
      <c r="N545" s="200"/>
      <c r="O545" s="68"/>
      <c r="P545" s="68"/>
      <c r="Q545" s="68"/>
      <c r="R545" s="68"/>
      <c r="S545" s="68"/>
      <c r="T545" s="69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T545" s="14" t="s">
        <v>184</v>
      </c>
      <c r="AU545" s="14" t="s">
        <v>88</v>
      </c>
    </row>
    <row r="546" spans="1:65" s="2" customFormat="1" ht="16.5" customHeight="1">
      <c r="A546" s="31"/>
      <c r="B546" s="32"/>
      <c r="C546" s="209" t="s">
        <v>1098</v>
      </c>
      <c r="D546" s="219" t="s">
        <v>521</v>
      </c>
      <c r="E546" s="210" t="s">
        <v>1099</v>
      </c>
      <c r="F546" s="211" t="s">
        <v>1100</v>
      </c>
      <c r="G546" s="212" t="s">
        <v>274</v>
      </c>
      <c r="H546" s="213">
        <v>1</v>
      </c>
      <c r="I546" s="214"/>
      <c r="J546" s="215">
        <f>ROUND(I546*H546,2)</f>
        <v>0</v>
      </c>
      <c r="K546" s="211" t="s">
        <v>162</v>
      </c>
      <c r="L546" s="216"/>
      <c r="M546" s="217" t="s">
        <v>1</v>
      </c>
      <c r="N546" s="218" t="s">
        <v>43</v>
      </c>
      <c r="O546" s="68"/>
      <c r="P546" s="192">
        <f>O546*H546</f>
        <v>0</v>
      </c>
      <c r="Q546" s="192">
        <v>2.4000000000000001E-4</v>
      </c>
      <c r="R546" s="192">
        <f>Q546*H546</f>
        <v>2.4000000000000001E-4</v>
      </c>
      <c r="S546" s="192">
        <v>0</v>
      </c>
      <c r="T546" s="193">
        <f>S546*H546</f>
        <v>0</v>
      </c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R546" s="194" t="s">
        <v>283</v>
      </c>
      <c r="AT546" s="194" t="s">
        <v>521</v>
      </c>
      <c r="AU546" s="194" t="s">
        <v>88</v>
      </c>
      <c r="AY546" s="14" t="s">
        <v>146</v>
      </c>
      <c r="BE546" s="195">
        <f>IF(N546="základní",J546,0)</f>
        <v>0</v>
      </c>
      <c r="BF546" s="195">
        <f>IF(N546="snížená",J546,0)</f>
        <v>0</v>
      </c>
      <c r="BG546" s="195">
        <f>IF(N546="zákl. přenesená",J546,0)</f>
        <v>0</v>
      </c>
      <c r="BH546" s="195">
        <f>IF(N546="sníž. přenesená",J546,0)</f>
        <v>0</v>
      </c>
      <c r="BI546" s="195">
        <f>IF(N546="nulová",J546,0)</f>
        <v>0</v>
      </c>
      <c r="BJ546" s="14" t="s">
        <v>86</v>
      </c>
      <c r="BK546" s="195">
        <f>ROUND(I546*H546,2)</f>
        <v>0</v>
      </c>
      <c r="BL546" s="14" t="s">
        <v>223</v>
      </c>
      <c r="BM546" s="194" t="s">
        <v>1101</v>
      </c>
    </row>
    <row r="547" spans="1:65" s="2" customFormat="1" ht="11.25">
      <c r="A547" s="31"/>
      <c r="B547" s="32"/>
      <c r="C547" s="33"/>
      <c r="D547" s="196" t="s">
        <v>155</v>
      </c>
      <c r="E547" s="33"/>
      <c r="F547" s="197" t="s">
        <v>1102</v>
      </c>
      <c r="G547" s="33"/>
      <c r="H547" s="33"/>
      <c r="I547" s="198"/>
      <c r="J547" s="33"/>
      <c r="K547" s="33"/>
      <c r="L547" s="36"/>
      <c r="M547" s="199"/>
      <c r="N547" s="200"/>
      <c r="O547" s="68"/>
      <c r="P547" s="68"/>
      <c r="Q547" s="68"/>
      <c r="R547" s="68"/>
      <c r="S547" s="68"/>
      <c r="T547" s="69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T547" s="14" t="s">
        <v>155</v>
      </c>
      <c r="AU547" s="14" t="s">
        <v>88</v>
      </c>
    </row>
    <row r="548" spans="1:65" s="2" customFormat="1" ht="39">
      <c r="A548" s="31"/>
      <c r="B548" s="32"/>
      <c r="C548" s="33"/>
      <c r="D548" s="196" t="s">
        <v>184</v>
      </c>
      <c r="E548" s="33"/>
      <c r="F548" s="202" t="s">
        <v>1103</v>
      </c>
      <c r="G548" s="33"/>
      <c r="H548" s="33"/>
      <c r="I548" s="198"/>
      <c r="J548" s="33"/>
      <c r="K548" s="33"/>
      <c r="L548" s="36"/>
      <c r="M548" s="199"/>
      <c r="N548" s="200"/>
      <c r="O548" s="68"/>
      <c r="P548" s="68"/>
      <c r="Q548" s="68"/>
      <c r="R548" s="68"/>
      <c r="S548" s="68"/>
      <c r="T548" s="69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T548" s="14" t="s">
        <v>184</v>
      </c>
      <c r="AU548" s="14" t="s">
        <v>88</v>
      </c>
    </row>
    <row r="549" spans="1:65" s="2" customFormat="1" ht="16.5" customHeight="1">
      <c r="A549" s="31"/>
      <c r="B549" s="32"/>
      <c r="C549" s="209" t="s">
        <v>1104</v>
      </c>
      <c r="D549" s="219" t="s">
        <v>521</v>
      </c>
      <c r="E549" s="210" t="s">
        <v>1105</v>
      </c>
      <c r="F549" s="211" t="s">
        <v>1106</v>
      </c>
      <c r="G549" s="212" t="s">
        <v>181</v>
      </c>
      <c r="H549" s="213">
        <v>1</v>
      </c>
      <c r="I549" s="214"/>
      <c r="J549" s="215">
        <f>ROUND(I549*H549,2)</f>
        <v>0</v>
      </c>
      <c r="K549" s="211" t="s">
        <v>162</v>
      </c>
      <c r="L549" s="216"/>
      <c r="M549" s="217" t="s">
        <v>1</v>
      </c>
      <c r="N549" s="218" t="s">
        <v>43</v>
      </c>
      <c r="O549" s="68"/>
      <c r="P549" s="192">
        <f>O549*H549</f>
        <v>0</v>
      </c>
      <c r="Q549" s="192">
        <v>1.7430000000000001E-2</v>
      </c>
      <c r="R549" s="192">
        <f>Q549*H549</f>
        <v>1.7430000000000001E-2</v>
      </c>
      <c r="S549" s="192">
        <v>0</v>
      </c>
      <c r="T549" s="193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94" t="s">
        <v>283</v>
      </c>
      <c r="AT549" s="194" t="s">
        <v>521</v>
      </c>
      <c r="AU549" s="194" t="s">
        <v>88</v>
      </c>
      <c r="AY549" s="14" t="s">
        <v>146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14" t="s">
        <v>86</v>
      </c>
      <c r="BK549" s="195">
        <f>ROUND(I549*H549,2)</f>
        <v>0</v>
      </c>
      <c r="BL549" s="14" t="s">
        <v>223</v>
      </c>
      <c r="BM549" s="194" t="s">
        <v>1107</v>
      </c>
    </row>
    <row r="550" spans="1:65" s="2" customFormat="1" ht="11.25">
      <c r="A550" s="31"/>
      <c r="B550" s="32"/>
      <c r="C550" s="33"/>
      <c r="D550" s="196" t="s">
        <v>155</v>
      </c>
      <c r="E550" s="33"/>
      <c r="F550" s="197" t="s">
        <v>1106</v>
      </c>
      <c r="G550" s="33"/>
      <c r="H550" s="33"/>
      <c r="I550" s="198"/>
      <c r="J550" s="33"/>
      <c r="K550" s="33"/>
      <c r="L550" s="36"/>
      <c r="M550" s="199"/>
      <c r="N550" s="200"/>
      <c r="O550" s="68"/>
      <c r="P550" s="68"/>
      <c r="Q550" s="68"/>
      <c r="R550" s="68"/>
      <c r="S550" s="68"/>
      <c r="T550" s="69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T550" s="14" t="s">
        <v>155</v>
      </c>
      <c r="AU550" s="14" t="s">
        <v>88</v>
      </c>
    </row>
    <row r="551" spans="1:65" s="2" customFormat="1" ht="39">
      <c r="A551" s="31"/>
      <c r="B551" s="32"/>
      <c r="C551" s="33"/>
      <c r="D551" s="196" t="s">
        <v>184</v>
      </c>
      <c r="E551" s="33"/>
      <c r="F551" s="202" t="s">
        <v>1108</v>
      </c>
      <c r="G551" s="33"/>
      <c r="H551" s="33"/>
      <c r="I551" s="198"/>
      <c r="J551" s="33"/>
      <c r="K551" s="33"/>
      <c r="L551" s="36"/>
      <c r="M551" s="199"/>
      <c r="N551" s="200"/>
      <c r="O551" s="68"/>
      <c r="P551" s="68"/>
      <c r="Q551" s="68"/>
      <c r="R551" s="68"/>
      <c r="S551" s="68"/>
      <c r="T551" s="69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T551" s="14" t="s">
        <v>184</v>
      </c>
      <c r="AU551" s="14" t="s">
        <v>88</v>
      </c>
    </row>
    <row r="552" spans="1:65" s="2" customFormat="1" ht="16.5" customHeight="1">
      <c r="A552" s="31"/>
      <c r="B552" s="32"/>
      <c r="C552" s="183" t="s">
        <v>1109</v>
      </c>
      <c r="D552" s="201" t="s">
        <v>148</v>
      </c>
      <c r="E552" s="184" t="s">
        <v>1110</v>
      </c>
      <c r="F552" s="185" t="s">
        <v>1095</v>
      </c>
      <c r="G552" s="186" t="s">
        <v>274</v>
      </c>
      <c r="H552" s="187">
        <v>1</v>
      </c>
      <c r="I552" s="188"/>
      <c r="J552" s="189">
        <f>ROUND(I552*H552,2)</f>
        <v>0</v>
      </c>
      <c r="K552" s="185" t="s">
        <v>162</v>
      </c>
      <c r="L552" s="36"/>
      <c r="M552" s="190" t="s">
        <v>1</v>
      </c>
      <c r="N552" s="191" t="s">
        <v>43</v>
      </c>
      <c r="O552" s="68"/>
      <c r="P552" s="192">
        <f>O552*H552</f>
        <v>0</v>
      </c>
      <c r="Q552" s="192">
        <v>1.0000000000000001E-5</v>
      </c>
      <c r="R552" s="192">
        <f>Q552*H552</f>
        <v>1.0000000000000001E-5</v>
      </c>
      <c r="S552" s="192">
        <v>0</v>
      </c>
      <c r="T552" s="193">
        <f>S552*H552</f>
        <v>0</v>
      </c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R552" s="194" t="s">
        <v>223</v>
      </c>
      <c r="AT552" s="194" t="s">
        <v>148</v>
      </c>
      <c r="AU552" s="194" t="s">
        <v>88</v>
      </c>
      <c r="AY552" s="14" t="s">
        <v>146</v>
      </c>
      <c r="BE552" s="195">
        <f>IF(N552="základní",J552,0)</f>
        <v>0</v>
      </c>
      <c r="BF552" s="195">
        <f>IF(N552="snížená",J552,0)</f>
        <v>0</v>
      </c>
      <c r="BG552" s="195">
        <f>IF(N552="zákl. přenesená",J552,0)</f>
        <v>0</v>
      </c>
      <c r="BH552" s="195">
        <f>IF(N552="sníž. přenesená",J552,0)</f>
        <v>0</v>
      </c>
      <c r="BI552" s="195">
        <f>IF(N552="nulová",J552,0)</f>
        <v>0</v>
      </c>
      <c r="BJ552" s="14" t="s">
        <v>86</v>
      </c>
      <c r="BK552" s="195">
        <f>ROUND(I552*H552,2)</f>
        <v>0</v>
      </c>
      <c r="BL552" s="14" t="s">
        <v>223</v>
      </c>
      <c r="BM552" s="194" t="s">
        <v>1111</v>
      </c>
    </row>
    <row r="553" spans="1:65" s="2" customFormat="1" ht="11.25">
      <c r="A553" s="31"/>
      <c r="B553" s="32"/>
      <c r="C553" s="33"/>
      <c r="D553" s="196" t="s">
        <v>155</v>
      </c>
      <c r="E553" s="33"/>
      <c r="F553" s="197" t="s">
        <v>1095</v>
      </c>
      <c r="G553" s="33"/>
      <c r="H553" s="33"/>
      <c r="I553" s="198"/>
      <c r="J553" s="33"/>
      <c r="K553" s="33"/>
      <c r="L553" s="36"/>
      <c r="M553" s="199"/>
      <c r="N553" s="200"/>
      <c r="O553" s="68"/>
      <c r="P553" s="68"/>
      <c r="Q553" s="68"/>
      <c r="R553" s="68"/>
      <c r="S553" s="68"/>
      <c r="T553" s="69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T553" s="14" t="s">
        <v>155</v>
      </c>
      <c r="AU553" s="14" t="s">
        <v>88</v>
      </c>
    </row>
    <row r="554" spans="1:65" s="2" customFormat="1" ht="48.75">
      <c r="A554" s="31"/>
      <c r="B554" s="32"/>
      <c r="C554" s="33"/>
      <c r="D554" s="196" t="s">
        <v>184</v>
      </c>
      <c r="E554" s="33"/>
      <c r="F554" s="202" t="s">
        <v>1112</v>
      </c>
      <c r="G554" s="33"/>
      <c r="H554" s="33"/>
      <c r="I554" s="198"/>
      <c r="J554" s="33"/>
      <c r="K554" s="33"/>
      <c r="L554" s="36"/>
      <c r="M554" s="199"/>
      <c r="N554" s="200"/>
      <c r="O554" s="68"/>
      <c r="P554" s="68"/>
      <c r="Q554" s="68"/>
      <c r="R554" s="68"/>
      <c r="S554" s="68"/>
      <c r="T554" s="69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T554" s="14" t="s">
        <v>184</v>
      </c>
      <c r="AU554" s="14" t="s">
        <v>88</v>
      </c>
    </row>
    <row r="555" spans="1:65" s="2" customFormat="1" ht="16.5" customHeight="1">
      <c r="A555" s="31"/>
      <c r="B555" s="32"/>
      <c r="C555" s="183" t="s">
        <v>1113</v>
      </c>
      <c r="D555" s="201" t="s">
        <v>148</v>
      </c>
      <c r="E555" s="184" t="s">
        <v>1114</v>
      </c>
      <c r="F555" s="185" t="s">
        <v>1115</v>
      </c>
      <c r="G555" s="186" t="s">
        <v>274</v>
      </c>
      <c r="H555" s="187">
        <v>8</v>
      </c>
      <c r="I555" s="188"/>
      <c r="J555" s="189">
        <f>ROUND(I555*H555,2)</f>
        <v>0</v>
      </c>
      <c r="K555" s="185" t="s">
        <v>162</v>
      </c>
      <c r="L555" s="36"/>
      <c r="M555" s="190" t="s">
        <v>1</v>
      </c>
      <c r="N555" s="191" t="s">
        <v>43</v>
      </c>
      <c r="O555" s="68"/>
      <c r="P555" s="192">
        <f>O555*H555</f>
        <v>0</v>
      </c>
      <c r="Q555" s="192">
        <v>0</v>
      </c>
      <c r="R555" s="192">
        <f>Q555*H555</f>
        <v>0</v>
      </c>
      <c r="S555" s="192">
        <v>0</v>
      </c>
      <c r="T555" s="193">
        <f>S555*H555</f>
        <v>0</v>
      </c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R555" s="194" t="s">
        <v>223</v>
      </c>
      <c r="AT555" s="194" t="s">
        <v>148</v>
      </c>
      <c r="AU555" s="194" t="s">
        <v>88</v>
      </c>
      <c r="AY555" s="14" t="s">
        <v>146</v>
      </c>
      <c r="BE555" s="195">
        <f>IF(N555="základní",J555,0)</f>
        <v>0</v>
      </c>
      <c r="BF555" s="195">
        <f>IF(N555="snížená",J555,0)</f>
        <v>0</v>
      </c>
      <c r="BG555" s="195">
        <f>IF(N555="zákl. přenesená",J555,0)</f>
        <v>0</v>
      </c>
      <c r="BH555" s="195">
        <f>IF(N555="sníž. přenesená",J555,0)</f>
        <v>0</v>
      </c>
      <c r="BI555" s="195">
        <f>IF(N555="nulová",J555,0)</f>
        <v>0</v>
      </c>
      <c r="BJ555" s="14" t="s">
        <v>86</v>
      </c>
      <c r="BK555" s="195">
        <f>ROUND(I555*H555,2)</f>
        <v>0</v>
      </c>
      <c r="BL555" s="14" t="s">
        <v>223</v>
      </c>
      <c r="BM555" s="194" t="s">
        <v>1116</v>
      </c>
    </row>
    <row r="556" spans="1:65" s="2" customFormat="1" ht="19.5">
      <c r="A556" s="31"/>
      <c r="B556" s="32"/>
      <c r="C556" s="33"/>
      <c r="D556" s="196" t="s">
        <v>155</v>
      </c>
      <c r="E556" s="33"/>
      <c r="F556" s="197" t="s">
        <v>1117</v>
      </c>
      <c r="G556" s="33"/>
      <c r="H556" s="33"/>
      <c r="I556" s="198"/>
      <c r="J556" s="33"/>
      <c r="K556" s="33"/>
      <c r="L556" s="36"/>
      <c r="M556" s="199"/>
      <c r="N556" s="200"/>
      <c r="O556" s="68"/>
      <c r="P556" s="68"/>
      <c r="Q556" s="68"/>
      <c r="R556" s="68"/>
      <c r="S556" s="68"/>
      <c r="T556" s="69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T556" s="14" t="s">
        <v>155</v>
      </c>
      <c r="AU556" s="14" t="s">
        <v>88</v>
      </c>
    </row>
    <row r="557" spans="1:65" s="2" customFormat="1" ht="16.5" customHeight="1">
      <c r="A557" s="31"/>
      <c r="B557" s="32"/>
      <c r="C557" s="209" t="s">
        <v>1118</v>
      </c>
      <c r="D557" s="219" t="s">
        <v>521</v>
      </c>
      <c r="E557" s="210" t="s">
        <v>1119</v>
      </c>
      <c r="F557" s="211" t="s">
        <v>1120</v>
      </c>
      <c r="G557" s="212" t="s">
        <v>274</v>
      </c>
      <c r="H557" s="213">
        <v>8</v>
      </c>
      <c r="I557" s="214"/>
      <c r="J557" s="215">
        <f>ROUND(I557*H557,2)</f>
        <v>0</v>
      </c>
      <c r="K557" s="211" t="s">
        <v>162</v>
      </c>
      <c r="L557" s="216"/>
      <c r="M557" s="217" t="s">
        <v>1</v>
      </c>
      <c r="N557" s="218" t="s">
        <v>43</v>
      </c>
      <c r="O557" s="68"/>
      <c r="P557" s="192">
        <f>O557*H557</f>
        <v>0</v>
      </c>
      <c r="Q557" s="192">
        <v>1E-3</v>
      </c>
      <c r="R557" s="192">
        <f>Q557*H557</f>
        <v>8.0000000000000002E-3</v>
      </c>
      <c r="S557" s="192">
        <v>0</v>
      </c>
      <c r="T557" s="193">
        <f>S557*H557</f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94" t="s">
        <v>283</v>
      </c>
      <c r="AT557" s="194" t="s">
        <v>521</v>
      </c>
      <c r="AU557" s="194" t="s">
        <v>88</v>
      </c>
      <c r="AY557" s="14" t="s">
        <v>146</v>
      </c>
      <c r="BE557" s="195">
        <f>IF(N557="základní",J557,0)</f>
        <v>0</v>
      </c>
      <c r="BF557" s="195">
        <f>IF(N557="snížená",J557,0)</f>
        <v>0</v>
      </c>
      <c r="BG557" s="195">
        <f>IF(N557="zákl. přenesená",J557,0)</f>
        <v>0</v>
      </c>
      <c r="BH557" s="195">
        <f>IF(N557="sníž. přenesená",J557,0)</f>
        <v>0</v>
      </c>
      <c r="BI557" s="195">
        <f>IF(N557="nulová",J557,0)</f>
        <v>0</v>
      </c>
      <c r="BJ557" s="14" t="s">
        <v>86</v>
      </c>
      <c r="BK557" s="195">
        <f>ROUND(I557*H557,2)</f>
        <v>0</v>
      </c>
      <c r="BL557" s="14" t="s">
        <v>223</v>
      </c>
      <c r="BM557" s="194" t="s">
        <v>1121</v>
      </c>
    </row>
    <row r="558" spans="1:65" s="2" customFormat="1" ht="11.25">
      <c r="A558" s="31"/>
      <c r="B558" s="32"/>
      <c r="C558" s="33"/>
      <c r="D558" s="196" t="s">
        <v>155</v>
      </c>
      <c r="E558" s="33"/>
      <c r="F558" s="197" t="s">
        <v>1120</v>
      </c>
      <c r="G558" s="33"/>
      <c r="H558" s="33"/>
      <c r="I558" s="198"/>
      <c r="J558" s="33"/>
      <c r="K558" s="33"/>
      <c r="L558" s="36"/>
      <c r="M558" s="199"/>
      <c r="N558" s="200"/>
      <c r="O558" s="68"/>
      <c r="P558" s="68"/>
      <c r="Q558" s="68"/>
      <c r="R558" s="68"/>
      <c r="S558" s="68"/>
      <c r="T558" s="69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T558" s="14" t="s">
        <v>155</v>
      </c>
      <c r="AU558" s="14" t="s">
        <v>88</v>
      </c>
    </row>
    <row r="559" spans="1:65" s="2" customFormat="1" ht="24.2" customHeight="1">
      <c r="A559" s="31"/>
      <c r="B559" s="32"/>
      <c r="C559" s="183" t="s">
        <v>1122</v>
      </c>
      <c r="D559" s="201" t="s">
        <v>148</v>
      </c>
      <c r="E559" s="184" t="s">
        <v>1123</v>
      </c>
      <c r="F559" s="185" t="s">
        <v>1124</v>
      </c>
      <c r="G559" s="186" t="s">
        <v>274</v>
      </c>
      <c r="H559" s="187">
        <v>12</v>
      </c>
      <c r="I559" s="188"/>
      <c r="J559" s="189">
        <f>ROUND(I559*H559,2)</f>
        <v>0</v>
      </c>
      <c r="K559" s="185" t="s">
        <v>162</v>
      </c>
      <c r="L559" s="36"/>
      <c r="M559" s="190" t="s">
        <v>1</v>
      </c>
      <c r="N559" s="191" t="s">
        <v>43</v>
      </c>
      <c r="O559" s="68"/>
      <c r="P559" s="192">
        <f>O559*H559</f>
        <v>0</v>
      </c>
      <c r="Q559" s="192">
        <v>0</v>
      </c>
      <c r="R559" s="192">
        <f>Q559*H559</f>
        <v>0</v>
      </c>
      <c r="S559" s="192">
        <v>0</v>
      </c>
      <c r="T559" s="193">
        <f>S559*H559</f>
        <v>0</v>
      </c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R559" s="194" t="s">
        <v>223</v>
      </c>
      <c r="AT559" s="194" t="s">
        <v>148</v>
      </c>
      <c r="AU559" s="194" t="s">
        <v>88</v>
      </c>
      <c r="AY559" s="14" t="s">
        <v>146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14" t="s">
        <v>86</v>
      </c>
      <c r="BK559" s="195">
        <f>ROUND(I559*H559,2)</f>
        <v>0</v>
      </c>
      <c r="BL559" s="14" t="s">
        <v>223</v>
      </c>
      <c r="BM559" s="194" t="s">
        <v>1125</v>
      </c>
    </row>
    <row r="560" spans="1:65" s="2" customFormat="1" ht="11.25">
      <c r="A560" s="31"/>
      <c r="B560" s="32"/>
      <c r="C560" s="33"/>
      <c r="D560" s="196" t="s">
        <v>155</v>
      </c>
      <c r="E560" s="33"/>
      <c r="F560" s="197" t="s">
        <v>1124</v>
      </c>
      <c r="G560" s="33"/>
      <c r="H560" s="33"/>
      <c r="I560" s="198"/>
      <c r="J560" s="33"/>
      <c r="K560" s="33"/>
      <c r="L560" s="36"/>
      <c r="M560" s="199"/>
      <c r="N560" s="200"/>
      <c r="O560" s="68"/>
      <c r="P560" s="68"/>
      <c r="Q560" s="68"/>
      <c r="R560" s="68"/>
      <c r="S560" s="68"/>
      <c r="T560" s="69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T560" s="14" t="s">
        <v>155</v>
      </c>
      <c r="AU560" s="14" t="s">
        <v>88</v>
      </c>
    </row>
    <row r="561" spans="1:65" s="2" customFormat="1" ht="29.25">
      <c r="A561" s="31"/>
      <c r="B561" s="32"/>
      <c r="C561" s="33"/>
      <c r="D561" s="196" t="s">
        <v>184</v>
      </c>
      <c r="E561" s="33"/>
      <c r="F561" s="202" t="s">
        <v>1126</v>
      </c>
      <c r="G561" s="33"/>
      <c r="H561" s="33"/>
      <c r="I561" s="198"/>
      <c r="J561" s="33"/>
      <c r="K561" s="33"/>
      <c r="L561" s="36"/>
      <c r="M561" s="199"/>
      <c r="N561" s="200"/>
      <c r="O561" s="68"/>
      <c r="P561" s="68"/>
      <c r="Q561" s="68"/>
      <c r="R561" s="68"/>
      <c r="S561" s="68"/>
      <c r="T561" s="69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T561" s="14" t="s">
        <v>184</v>
      </c>
      <c r="AU561" s="14" t="s">
        <v>88</v>
      </c>
    </row>
    <row r="562" spans="1:65" s="2" customFormat="1" ht="24.2" customHeight="1">
      <c r="A562" s="31"/>
      <c r="B562" s="32"/>
      <c r="C562" s="209" t="s">
        <v>1127</v>
      </c>
      <c r="D562" s="219" t="s">
        <v>521</v>
      </c>
      <c r="E562" s="210" t="s">
        <v>1128</v>
      </c>
      <c r="F562" s="211" t="s">
        <v>1129</v>
      </c>
      <c r="G562" s="212" t="s">
        <v>181</v>
      </c>
      <c r="H562" s="213">
        <v>21.6</v>
      </c>
      <c r="I562" s="214"/>
      <c r="J562" s="215">
        <f>ROUND(I562*H562,2)</f>
        <v>0</v>
      </c>
      <c r="K562" s="211" t="s">
        <v>162</v>
      </c>
      <c r="L562" s="216"/>
      <c r="M562" s="217" t="s">
        <v>1</v>
      </c>
      <c r="N562" s="218" t="s">
        <v>43</v>
      </c>
      <c r="O562" s="68"/>
      <c r="P562" s="192">
        <f>O562*H562</f>
        <v>0</v>
      </c>
      <c r="Q562" s="192">
        <v>4.8000000000000001E-2</v>
      </c>
      <c r="R562" s="192">
        <f>Q562*H562</f>
        <v>1.0368000000000002</v>
      </c>
      <c r="S562" s="192">
        <v>0</v>
      </c>
      <c r="T562" s="193">
        <f>S562*H562</f>
        <v>0</v>
      </c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R562" s="194" t="s">
        <v>283</v>
      </c>
      <c r="AT562" s="194" t="s">
        <v>521</v>
      </c>
      <c r="AU562" s="194" t="s">
        <v>88</v>
      </c>
      <c r="AY562" s="14" t="s">
        <v>146</v>
      </c>
      <c r="BE562" s="195">
        <f>IF(N562="základní",J562,0)</f>
        <v>0</v>
      </c>
      <c r="BF562" s="195">
        <f>IF(N562="snížená",J562,0)</f>
        <v>0</v>
      </c>
      <c r="BG562" s="195">
        <f>IF(N562="zákl. přenesená",J562,0)</f>
        <v>0</v>
      </c>
      <c r="BH562" s="195">
        <f>IF(N562="sníž. přenesená",J562,0)</f>
        <v>0</v>
      </c>
      <c r="BI562" s="195">
        <f>IF(N562="nulová",J562,0)</f>
        <v>0</v>
      </c>
      <c r="BJ562" s="14" t="s">
        <v>86</v>
      </c>
      <c r="BK562" s="195">
        <f>ROUND(I562*H562,2)</f>
        <v>0</v>
      </c>
      <c r="BL562" s="14" t="s">
        <v>223</v>
      </c>
      <c r="BM562" s="194" t="s">
        <v>1130</v>
      </c>
    </row>
    <row r="563" spans="1:65" s="2" customFormat="1" ht="11.25">
      <c r="A563" s="31"/>
      <c r="B563" s="32"/>
      <c r="C563" s="33"/>
      <c r="D563" s="196" t="s">
        <v>155</v>
      </c>
      <c r="E563" s="33"/>
      <c r="F563" s="197" t="s">
        <v>1131</v>
      </c>
      <c r="G563" s="33"/>
      <c r="H563" s="33"/>
      <c r="I563" s="198"/>
      <c r="J563" s="33"/>
      <c r="K563" s="33"/>
      <c r="L563" s="36"/>
      <c r="M563" s="199"/>
      <c r="N563" s="200"/>
      <c r="O563" s="68"/>
      <c r="P563" s="68"/>
      <c r="Q563" s="68"/>
      <c r="R563" s="68"/>
      <c r="S563" s="68"/>
      <c r="T563" s="69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T563" s="14" t="s">
        <v>155</v>
      </c>
      <c r="AU563" s="14" t="s">
        <v>88</v>
      </c>
    </row>
    <row r="564" spans="1:65" s="2" customFormat="1" ht="29.25">
      <c r="A564" s="31"/>
      <c r="B564" s="32"/>
      <c r="C564" s="33"/>
      <c r="D564" s="196" t="s">
        <v>184</v>
      </c>
      <c r="E564" s="33"/>
      <c r="F564" s="202" t="s">
        <v>1126</v>
      </c>
      <c r="G564" s="33"/>
      <c r="H564" s="33"/>
      <c r="I564" s="198"/>
      <c r="J564" s="33"/>
      <c r="K564" s="33"/>
      <c r="L564" s="36"/>
      <c r="M564" s="199"/>
      <c r="N564" s="200"/>
      <c r="O564" s="68"/>
      <c r="P564" s="68"/>
      <c r="Q564" s="68"/>
      <c r="R564" s="68"/>
      <c r="S564" s="68"/>
      <c r="T564" s="69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T564" s="14" t="s">
        <v>184</v>
      </c>
      <c r="AU564" s="14" t="s">
        <v>88</v>
      </c>
    </row>
    <row r="565" spans="1:65" s="2" customFormat="1" ht="37.9" customHeight="1">
      <c r="A565" s="31"/>
      <c r="B565" s="32"/>
      <c r="C565" s="183" t="s">
        <v>1132</v>
      </c>
      <c r="D565" s="201" t="s">
        <v>148</v>
      </c>
      <c r="E565" s="184" t="s">
        <v>1133</v>
      </c>
      <c r="F565" s="185" t="s">
        <v>1134</v>
      </c>
      <c r="G565" s="186" t="s">
        <v>274</v>
      </c>
      <c r="H565" s="187">
        <v>1</v>
      </c>
      <c r="I565" s="188"/>
      <c r="J565" s="189">
        <f>ROUND(I565*H565,2)</f>
        <v>0</v>
      </c>
      <c r="K565" s="185" t="s">
        <v>162</v>
      </c>
      <c r="L565" s="36"/>
      <c r="M565" s="190" t="s">
        <v>1</v>
      </c>
      <c r="N565" s="191" t="s">
        <v>43</v>
      </c>
      <c r="O565" s="68"/>
      <c r="P565" s="192">
        <f>O565*H565</f>
        <v>0</v>
      </c>
      <c r="Q565" s="192">
        <v>5.0000000000000002E-5</v>
      </c>
      <c r="R565" s="192">
        <f>Q565*H565</f>
        <v>5.0000000000000002E-5</v>
      </c>
      <c r="S565" s="192">
        <v>0</v>
      </c>
      <c r="T565" s="193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94" t="s">
        <v>223</v>
      </c>
      <c r="AT565" s="194" t="s">
        <v>148</v>
      </c>
      <c r="AU565" s="194" t="s">
        <v>88</v>
      </c>
      <c r="AY565" s="14" t="s">
        <v>146</v>
      </c>
      <c r="BE565" s="195">
        <f>IF(N565="základní",J565,0)</f>
        <v>0</v>
      </c>
      <c r="BF565" s="195">
        <f>IF(N565="snížená",J565,0)</f>
        <v>0</v>
      </c>
      <c r="BG565" s="195">
        <f>IF(N565="zákl. přenesená",J565,0)</f>
        <v>0</v>
      </c>
      <c r="BH565" s="195">
        <f>IF(N565="sníž. přenesená",J565,0)</f>
        <v>0</v>
      </c>
      <c r="BI565" s="195">
        <f>IF(N565="nulová",J565,0)</f>
        <v>0</v>
      </c>
      <c r="BJ565" s="14" t="s">
        <v>86</v>
      </c>
      <c r="BK565" s="195">
        <f>ROUND(I565*H565,2)</f>
        <v>0</v>
      </c>
      <c r="BL565" s="14" t="s">
        <v>223</v>
      </c>
      <c r="BM565" s="194" t="s">
        <v>1135</v>
      </c>
    </row>
    <row r="566" spans="1:65" s="2" customFormat="1" ht="19.5">
      <c r="A566" s="31"/>
      <c r="B566" s="32"/>
      <c r="C566" s="33"/>
      <c r="D566" s="196" t="s">
        <v>155</v>
      </c>
      <c r="E566" s="33"/>
      <c r="F566" s="197" t="s">
        <v>1134</v>
      </c>
      <c r="G566" s="33"/>
      <c r="H566" s="33"/>
      <c r="I566" s="198"/>
      <c r="J566" s="33"/>
      <c r="K566" s="33"/>
      <c r="L566" s="36"/>
      <c r="M566" s="199"/>
      <c r="N566" s="200"/>
      <c r="O566" s="68"/>
      <c r="P566" s="68"/>
      <c r="Q566" s="68"/>
      <c r="R566" s="68"/>
      <c r="S566" s="68"/>
      <c r="T566" s="69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T566" s="14" t="s">
        <v>155</v>
      </c>
      <c r="AU566" s="14" t="s">
        <v>88</v>
      </c>
    </row>
    <row r="567" spans="1:65" s="2" customFormat="1" ht="29.25">
      <c r="A567" s="31"/>
      <c r="B567" s="32"/>
      <c r="C567" s="33"/>
      <c r="D567" s="196" t="s">
        <v>184</v>
      </c>
      <c r="E567" s="33"/>
      <c r="F567" s="202" t="s">
        <v>1136</v>
      </c>
      <c r="G567" s="33"/>
      <c r="H567" s="33"/>
      <c r="I567" s="198"/>
      <c r="J567" s="33"/>
      <c r="K567" s="33"/>
      <c r="L567" s="36"/>
      <c r="M567" s="199"/>
      <c r="N567" s="200"/>
      <c r="O567" s="68"/>
      <c r="P567" s="68"/>
      <c r="Q567" s="68"/>
      <c r="R567" s="68"/>
      <c r="S567" s="68"/>
      <c r="T567" s="69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T567" s="14" t="s">
        <v>184</v>
      </c>
      <c r="AU567" s="14" t="s">
        <v>88</v>
      </c>
    </row>
    <row r="568" spans="1:65" s="2" customFormat="1" ht="16.5" customHeight="1">
      <c r="A568" s="31"/>
      <c r="B568" s="32"/>
      <c r="C568" s="183" t="s">
        <v>1137</v>
      </c>
      <c r="D568" s="183" t="s">
        <v>148</v>
      </c>
      <c r="E568" s="184" t="s">
        <v>1138</v>
      </c>
      <c r="F568" s="185" t="s">
        <v>1139</v>
      </c>
      <c r="G568" s="186" t="s">
        <v>612</v>
      </c>
      <c r="H568" s="187">
        <v>1</v>
      </c>
      <c r="I568" s="188"/>
      <c r="J568" s="189">
        <f>ROUND(I568*H568,2)</f>
        <v>0</v>
      </c>
      <c r="K568" s="185" t="s">
        <v>162</v>
      </c>
      <c r="L568" s="36"/>
      <c r="M568" s="190" t="s">
        <v>1</v>
      </c>
      <c r="N568" s="191" t="s">
        <v>43</v>
      </c>
      <c r="O568" s="68"/>
      <c r="P568" s="192">
        <f>O568*H568</f>
        <v>0</v>
      </c>
      <c r="Q568" s="192">
        <v>6.8000000000000005E-2</v>
      </c>
      <c r="R568" s="192">
        <f>Q568*H568</f>
        <v>6.8000000000000005E-2</v>
      </c>
      <c r="S568" s="192">
        <v>0</v>
      </c>
      <c r="T568" s="193">
        <f>S568*H568</f>
        <v>0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R568" s="194" t="s">
        <v>223</v>
      </c>
      <c r="AT568" s="194" t="s">
        <v>148</v>
      </c>
      <c r="AU568" s="194" t="s">
        <v>88</v>
      </c>
      <c r="AY568" s="14" t="s">
        <v>146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14" t="s">
        <v>86</v>
      </c>
      <c r="BK568" s="195">
        <f>ROUND(I568*H568,2)</f>
        <v>0</v>
      </c>
      <c r="BL568" s="14" t="s">
        <v>223</v>
      </c>
      <c r="BM568" s="194" t="s">
        <v>1140</v>
      </c>
    </row>
    <row r="569" spans="1:65" s="2" customFormat="1" ht="11.25">
      <c r="A569" s="31"/>
      <c r="B569" s="32"/>
      <c r="C569" s="33"/>
      <c r="D569" s="196" t="s">
        <v>155</v>
      </c>
      <c r="E569" s="33"/>
      <c r="F569" s="197" t="s">
        <v>1139</v>
      </c>
      <c r="G569" s="33"/>
      <c r="H569" s="33"/>
      <c r="I569" s="198"/>
      <c r="J569" s="33"/>
      <c r="K569" s="33"/>
      <c r="L569" s="36"/>
      <c r="M569" s="199"/>
      <c r="N569" s="200"/>
      <c r="O569" s="68"/>
      <c r="P569" s="68"/>
      <c r="Q569" s="68"/>
      <c r="R569" s="68"/>
      <c r="S569" s="68"/>
      <c r="T569" s="69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T569" s="14" t="s">
        <v>155</v>
      </c>
      <c r="AU569" s="14" t="s">
        <v>88</v>
      </c>
    </row>
    <row r="570" spans="1:65" s="2" customFormat="1" ht="19.5">
      <c r="A570" s="31"/>
      <c r="B570" s="32"/>
      <c r="C570" s="33"/>
      <c r="D570" s="196" t="s">
        <v>184</v>
      </c>
      <c r="E570" s="33"/>
      <c r="F570" s="202" t="s">
        <v>1141</v>
      </c>
      <c r="G570" s="33"/>
      <c r="H570" s="33"/>
      <c r="I570" s="198"/>
      <c r="J570" s="33"/>
      <c r="K570" s="33"/>
      <c r="L570" s="36"/>
      <c r="M570" s="199"/>
      <c r="N570" s="200"/>
      <c r="O570" s="68"/>
      <c r="P570" s="68"/>
      <c r="Q570" s="68"/>
      <c r="R570" s="68"/>
      <c r="S570" s="68"/>
      <c r="T570" s="69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T570" s="14" t="s">
        <v>184</v>
      </c>
      <c r="AU570" s="14" t="s">
        <v>88</v>
      </c>
    </row>
    <row r="571" spans="1:65" s="2" customFormat="1" ht="24.2" customHeight="1">
      <c r="A571" s="31"/>
      <c r="B571" s="32"/>
      <c r="C571" s="183" t="s">
        <v>1142</v>
      </c>
      <c r="D571" s="183" t="s">
        <v>148</v>
      </c>
      <c r="E571" s="184" t="s">
        <v>1143</v>
      </c>
      <c r="F571" s="185" t="s">
        <v>1144</v>
      </c>
      <c r="G571" s="186" t="s">
        <v>211</v>
      </c>
      <c r="H571" s="187">
        <v>3.3759999999999999</v>
      </c>
      <c r="I571" s="188"/>
      <c r="J571" s="189">
        <f>ROUND(I571*H571,2)</f>
        <v>0</v>
      </c>
      <c r="K571" s="185" t="s">
        <v>162</v>
      </c>
      <c r="L571" s="36"/>
      <c r="M571" s="190" t="s">
        <v>1</v>
      </c>
      <c r="N571" s="191" t="s">
        <v>43</v>
      </c>
      <c r="O571" s="68"/>
      <c r="P571" s="192">
        <f>O571*H571</f>
        <v>0</v>
      </c>
      <c r="Q571" s="192">
        <v>0</v>
      </c>
      <c r="R571" s="192">
        <f>Q571*H571</f>
        <v>0</v>
      </c>
      <c r="S571" s="192">
        <v>0</v>
      </c>
      <c r="T571" s="193">
        <f>S571*H571</f>
        <v>0</v>
      </c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R571" s="194" t="s">
        <v>223</v>
      </c>
      <c r="AT571" s="194" t="s">
        <v>148</v>
      </c>
      <c r="AU571" s="194" t="s">
        <v>88</v>
      </c>
      <c r="AY571" s="14" t="s">
        <v>146</v>
      </c>
      <c r="BE571" s="195">
        <f>IF(N571="základní",J571,0)</f>
        <v>0</v>
      </c>
      <c r="BF571" s="195">
        <f>IF(N571="snížená",J571,0)</f>
        <v>0</v>
      </c>
      <c r="BG571" s="195">
        <f>IF(N571="zákl. přenesená",J571,0)</f>
        <v>0</v>
      </c>
      <c r="BH571" s="195">
        <f>IF(N571="sníž. přenesená",J571,0)</f>
        <v>0</v>
      </c>
      <c r="BI571" s="195">
        <f>IF(N571="nulová",J571,0)</f>
        <v>0</v>
      </c>
      <c r="BJ571" s="14" t="s">
        <v>86</v>
      </c>
      <c r="BK571" s="195">
        <f>ROUND(I571*H571,2)</f>
        <v>0</v>
      </c>
      <c r="BL571" s="14" t="s">
        <v>223</v>
      </c>
      <c r="BM571" s="194" t="s">
        <v>1145</v>
      </c>
    </row>
    <row r="572" spans="1:65" s="2" customFormat="1" ht="29.25">
      <c r="A572" s="31"/>
      <c r="B572" s="32"/>
      <c r="C572" s="33"/>
      <c r="D572" s="196" t="s">
        <v>155</v>
      </c>
      <c r="E572" s="33"/>
      <c r="F572" s="197" t="s">
        <v>1146</v>
      </c>
      <c r="G572" s="33"/>
      <c r="H572" s="33"/>
      <c r="I572" s="198"/>
      <c r="J572" s="33"/>
      <c r="K572" s="33"/>
      <c r="L572" s="36"/>
      <c r="M572" s="199"/>
      <c r="N572" s="200"/>
      <c r="O572" s="68"/>
      <c r="P572" s="68"/>
      <c r="Q572" s="68"/>
      <c r="R572" s="68"/>
      <c r="S572" s="68"/>
      <c r="T572" s="69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T572" s="14" t="s">
        <v>155</v>
      </c>
      <c r="AU572" s="14" t="s">
        <v>88</v>
      </c>
    </row>
    <row r="573" spans="1:65" s="12" customFormat="1" ht="22.9" customHeight="1">
      <c r="B573" s="167"/>
      <c r="C573" s="168"/>
      <c r="D573" s="169" t="s">
        <v>77</v>
      </c>
      <c r="E573" s="181" t="s">
        <v>1147</v>
      </c>
      <c r="F573" s="181" t="s">
        <v>1148</v>
      </c>
      <c r="G573" s="168"/>
      <c r="H573" s="168"/>
      <c r="I573" s="171"/>
      <c r="J573" s="182">
        <f>BK573</f>
        <v>0</v>
      </c>
      <c r="K573" s="168"/>
      <c r="L573" s="173"/>
      <c r="M573" s="174"/>
      <c r="N573" s="175"/>
      <c r="O573" s="175"/>
      <c r="P573" s="176">
        <f>SUM(P574:P594)</f>
        <v>0</v>
      </c>
      <c r="Q573" s="175"/>
      <c r="R573" s="176">
        <f>SUM(R574:R594)</f>
        <v>6.1195653999999999</v>
      </c>
      <c r="S573" s="175"/>
      <c r="T573" s="177">
        <f>SUM(T574:T594)</f>
        <v>0</v>
      </c>
      <c r="AR573" s="178" t="s">
        <v>88</v>
      </c>
      <c r="AT573" s="179" t="s">
        <v>77</v>
      </c>
      <c r="AU573" s="179" t="s">
        <v>86</v>
      </c>
      <c r="AY573" s="178" t="s">
        <v>146</v>
      </c>
      <c r="BK573" s="180">
        <f>SUM(BK574:BK594)</f>
        <v>0</v>
      </c>
    </row>
    <row r="574" spans="1:65" s="2" customFormat="1" ht="16.5" customHeight="1">
      <c r="A574" s="31"/>
      <c r="B574" s="32"/>
      <c r="C574" s="183" t="s">
        <v>1149</v>
      </c>
      <c r="D574" s="183" t="s">
        <v>148</v>
      </c>
      <c r="E574" s="184" t="s">
        <v>1150</v>
      </c>
      <c r="F574" s="185" t="s">
        <v>1151</v>
      </c>
      <c r="G574" s="186" t="s">
        <v>181</v>
      </c>
      <c r="H574" s="187">
        <v>38.369999999999997</v>
      </c>
      <c r="I574" s="188"/>
      <c r="J574" s="189">
        <f>ROUND(I574*H574,2)</f>
        <v>0</v>
      </c>
      <c r="K574" s="185" t="s">
        <v>162</v>
      </c>
      <c r="L574" s="36"/>
      <c r="M574" s="190" t="s">
        <v>1</v>
      </c>
      <c r="N574" s="191" t="s">
        <v>43</v>
      </c>
      <c r="O574" s="68"/>
      <c r="P574" s="192">
        <f>O574*H574</f>
        <v>0</v>
      </c>
      <c r="Q574" s="192">
        <v>2.9999999999999997E-4</v>
      </c>
      <c r="R574" s="192">
        <f>Q574*H574</f>
        <v>1.1510999999999999E-2</v>
      </c>
      <c r="S574" s="192">
        <v>0</v>
      </c>
      <c r="T574" s="193">
        <f>S574*H574</f>
        <v>0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R574" s="194" t="s">
        <v>223</v>
      </c>
      <c r="AT574" s="194" t="s">
        <v>148</v>
      </c>
      <c r="AU574" s="194" t="s">
        <v>88</v>
      </c>
      <c r="AY574" s="14" t="s">
        <v>146</v>
      </c>
      <c r="BE574" s="195">
        <f>IF(N574="základní",J574,0)</f>
        <v>0</v>
      </c>
      <c r="BF574" s="195">
        <f>IF(N574="snížená",J574,0)</f>
        <v>0</v>
      </c>
      <c r="BG574" s="195">
        <f>IF(N574="zákl. přenesená",J574,0)</f>
        <v>0</v>
      </c>
      <c r="BH574" s="195">
        <f>IF(N574="sníž. přenesená",J574,0)</f>
        <v>0</v>
      </c>
      <c r="BI574" s="195">
        <f>IF(N574="nulová",J574,0)</f>
        <v>0</v>
      </c>
      <c r="BJ574" s="14" t="s">
        <v>86</v>
      </c>
      <c r="BK574" s="195">
        <f>ROUND(I574*H574,2)</f>
        <v>0</v>
      </c>
      <c r="BL574" s="14" t="s">
        <v>223</v>
      </c>
      <c r="BM574" s="194" t="s">
        <v>1152</v>
      </c>
    </row>
    <row r="575" spans="1:65" s="2" customFormat="1" ht="19.5">
      <c r="A575" s="31"/>
      <c r="B575" s="32"/>
      <c r="C575" s="33"/>
      <c r="D575" s="196" t="s">
        <v>155</v>
      </c>
      <c r="E575" s="33"/>
      <c r="F575" s="197" t="s">
        <v>1153</v>
      </c>
      <c r="G575" s="33"/>
      <c r="H575" s="33"/>
      <c r="I575" s="198"/>
      <c r="J575" s="33"/>
      <c r="K575" s="33"/>
      <c r="L575" s="36"/>
      <c r="M575" s="199"/>
      <c r="N575" s="200"/>
      <c r="O575" s="68"/>
      <c r="P575" s="68"/>
      <c r="Q575" s="68"/>
      <c r="R575" s="68"/>
      <c r="S575" s="68"/>
      <c r="T575" s="69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T575" s="14" t="s">
        <v>155</v>
      </c>
      <c r="AU575" s="14" t="s">
        <v>88</v>
      </c>
    </row>
    <row r="576" spans="1:65" s="2" customFormat="1" ht="21.75" customHeight="1">
      <c r="A576" s="31"/>
      <c r="B576" s="32"/>
      <c r="C576" s="183" t="s">
        <v>1154</v>
      </c>
      <c r="D576" s="183" t="s">
        <v>148</v>
      </c>
      <c r="E576" s="184" t="s">
        <v>1155</v>
      </c>
      <c r="F576" s="185" t="s">
        <v>1156</v>
      </c>
      <c r="G576" s="186" t="s">
        <v>181</v>
      </c>
      <c r="H576" s="187">
        <v>164.17</v>
      </c>
      <c r="I576" s="188"/>
      <c r="J576" s="189">
        <f>ROUND(I576*H576,2)</f>
        <v>0</v>
      </c>
      <c r="K576" s="185" t="s">
        <v>162</v>
      </c>
      <c r="L576" s="36"/>
      <c r="M576" s="190" t="s">
        <v>1</v>
      </c>
      <c r="N576" s="191" t="s">
        <v>43</v>
      </c>
      <c r="O576" s="68"/>
      <c r="P576" s="192">
        <f>O576*H576</f>
        <v>0</v>
      </c>
      <c r="Q576" s="192">
        <v>4.5500000000000002E-3</v>
      </c>
      <c r="R576" s="192">
        <f>Q576*H576</f>
        <v>0.74697349999999996</v>
      </c>
      <c r="S576" s="192">
        <v>0</v>
      </c>
      <c r="T576" s="193">
        <f>S576*H576</f>
        <v>0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R576" s="194" t="s">
        <v>223</v>
      </c>
      <c r="AT576" s="194" t="s">
        <v>148</v>
      </c>
      <c r="AU576" s="194" t="s">
        <v>88</v>
      </c>
      <c r="AY576" s="14" t="s">
        <v>146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14" t="s">
        <v>86</v>
      </c>
      <c r="BK576" s="195">
        <f>ROUND(I576*H576,2)</f>
        <v>0</v>
      </c>
      <c r="BL576" s="14" t="s">
        <v>223</v>
      </c>
      <c r="BM576" s="194" t="s">
        <v>1157</v>
      </c>
    </row>
    <row r="577" spans="1:65" s="2" customFormat="1" ht="19.5">
      <c r="A577" s="31"/>
      <c r="B577" s="32"/>
      <c r="C577" s="33"/>
      <c r="D577" s="196" t="s">
        <v>155</v>
      </c>
      <c r="E577" s="33"/>
      <c r="F577" s="197" t="s">
        <v>1158</v>
      </c>
      <c r="G577" s="33"/>
      <c r="H577" s="33"/>
      <c r="I577" s="198"/>
      <c r="J577" s="33"/>
      <c r="K577" s="33"/>
      <c r="L577" s="36"/>
      <c r="M577" s="199"/>
      <c r="N577" s="200"/>
      <c r="O577" s="68"/>
      <c r="P577" s="68"/>
      <c r="Q577" s="68"/>
      <c r="R577" s="68"/>
      <c r="S577" s="68"/>
      <c r="T577" s="69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T577" s="14" t="s">
        <v>155</v>
      </c>
      <c r="AU577" s="14" t="s">
        <v>88</v>
      </c>
    </row>
    <row r="578" spans="1:65" s="2" customFormat="1" ht="24.2" customHeight="1">
      <c r="A578" s="31"/>
      <c r="B578" s="32"/>
      <c r="C578" s="183" t="s">
        <v>1159</v>
      </c>
      <c r="D578" s="183" t="s">
        <v>148</v>
      </c>
      <c r="E578" s="184" t="s">
        <v>1160</v>
      </c>
      <c r="F578" s="185" t="s">
        <v>1161</v>
      </c>
      <c r="G578" s="186" t="s">
        <v>243</v>
      </c>
      <c r="H578" s="187">
        <v>15.19</v>
      </c>
      <c r="I578" s="188"/>
      <c r="J578" s="189">
        <f>ROUND(I578*H578,2)</f>
        <v>0</v>
      </c>
      <c r="K578" s="185" t="s">
        <v>162</v>
      </c>
      <c r="L578" s="36"/>
      <c r="M578" s="190" t="s">
        <v>1</v>
      </c>
      <c r="N578" s="191" t="s">
        <v>43</v>
      </c>
      <c r="O578" s="68"/>
      <c r="P578" s="192">
        <f>O578*H578</f>
        <v>0</v>
      </c>
      <c r="Q578" s="192">
        <v>4.2999999999999999E-4</v>
      </c>
      <c r="R578" s="192">
        <f>Q578*H578</f>
        <v>6.5316999999999997E-3</v>
      </c>
      <c r="S578" s="192">
        <v>0</v>
      </c>
      <c r="T578" s="193">
        <f>S578*H578</f>
        <v>0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R578" s="194" t="s">
        <v>223</v>
      </c>
      <c r="AT578" s="194" t="s">
        <v>148</v>
      </c>
      <c r="AU578" s="194" t="s">
        <v>88</v>
      </c>
      <c r="AY578" s="14" t="s">
        <v>146</v>
      </c>
      <c r="BE578" s="195">
        <f>IF(N578="základní",J578,0)</f>
        <v>0</v>
      </c>
      <c r="BF578" s="195">
        <f>IF(N578="snížená",J578,0)</f>
        <v>0</v>
      </c>
      <c r="BG578" s="195">
        <f>IF(N578="zákl. přenesená",J578,0)</f>
        <v>0</v>
      </c>
      <c r="BH578" s="195">
        <f>IF(N578="sníž. přenesená",J578,0)</f>
        <v>0</v>
      </c>
      <c r="BI578" s="195">
        <f>IF(N578="nulová",J578,0)</f>
        <v>0</v>
      </c>
      <c r="BJ578" s="14" t="s">
        <v>86</v>
      </c>
      <c r="BK578" s="195">
        <f>ROUND(I578*H578,2)</f>
        <v>0</v>
      </c>
      <c r="BL578" s="14" t="s">
        <v>223</v>
      </c>
      <c r="BM578" s="194" t="s">
        <v>1162</v>
      </c>
    </row>
    <row r="579" spans="1:65" s="2" customFormat="1" ht="19.5">
      <c r="A579" s="31"/>
      <c r="B579" s="32"/>
      <c r="C579" s="33"/>
      <c r="D579" s="196" t="s">
        <v>155</v>
      </c>
      <c r="E579" s="33"/>
      <c r="F579" s="197" t="s">
        <v>1163</v>
      </c>
      <c r="G579" s="33"/>
      <c r="H579" s="33"/>
      <c r="I579" s="198"/>
      <c r="J579" s="33"/>
      <c r="K579" s="33"/>
      <c r="L579" s="36"/>
      <c r="M579" s="199"/>
      <c r="N579" s="200"/>
      <c r="O579" s="68"/>
      <c r="P579" s="68"/>
      <c r="Q579" s="68"/>
      <c r="R579" s="68"/>
      <c r="S579" s="68"/>
      <c r="T579" s="69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T579" s="14" t="s">
        <v>155</v>
      </c>
      <c r="AU579" s="14" t="s">
        <v>88</v>
      </c>
    </row>
    <row r="580" spans="1:65" s="2" customFormat="1" ht="16.5" customHeight="1">
      <c r="A580" s="31"/>
      <c r="B580" s="32"/>
      <c r="C580" s="209" t="s">
        <v>1164</v>
      </c>
      <c r="D580" s="209" t="s">
        <v>521</v>
      </c>
      <c r="E580" s="210" t="s">
        <v>1165</v>
      </c>
      <c r="F580" s="211" t="s">
        <v>1166</v>
      </c>
      <c r="G580" s="212" t="s">
        <v>181</v>
      </c>
      <c r="H580" s="213">
        <v>1.337</v>
      </c>
      <c r="I580" s="214"/>
      <c r="J580" s="215">
        <f>ROUND(I580*H580,2)</f>
        <v>0</v>
      </c>
      <c r="K580" s="211" t="s">
        <v>162</v>
      </c>
      <c r="L580" s="216"/>
      <c r="M580" s="217" t="s">
        <v>1</v>
      </c>
      <c r="N580" s="218" t="s">
        <v>43</v>
      </c>
      <c r="O580" s="68"/>
      <c r="P580" s="192">
        <f>O580*H580</f>
        <v>0</v>
      </c>
      <c r="Q580" s="192">
        <v>0</v>
      </c>
      <c r="R580" s="192">
        <f>Q580*H580</f>
        <v>0</v>
      </c>
      <c r="S580" s="192">
        <v>0</v>
      </c>
      <c r="T580" s="193">
        <f>S580*H580</f>
        <v>0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R580" s="194" t="s">
        <v>283</v>
      </c>
      <c r="AT580" s="194" t="s">
        <v>521</v>
      </c>
      <c r="AU580" s="194" t="s">
        <v>88</v>
      </c>
      <c r="AY580" s="14" t="s">
        <v>146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14" t="s">
        <v>86</v>
      </c>
      <c r="BK580" s="195">
        <f>ROUND(I580*H580,2)</f>
        <v>0</v>
      </c>
      <c r="BL580" s="14" t="s">
        <v>223</v>
      </c>
      <c r="BM580" s="194" t="s">
        <v>1167</v>
      </c>
    </row>
    <row r="581" spans="1:65" s="2" customFormat="1" ht="11.25">
      <c r="A581" s="31"/>
      <c r="B581" s="32"/>
      <c r="C581" s="33"/>
      <c r="D581" s="196" t="s">
        <v>155</v>
      </c>
      <c r="E581" s="33"/>
      <c r="F581" s="197" t="s">
        <v>1168</v>
      </c>
      <c r="G581" s="33"/>
      <c r="H581" s="33"/>
      <c r="I581" s="198"/>
      <c r="J581" s="33"/>
      <c r="K581" s="33"/>
      <c r="L581" s="36"/>
      <c r="M581" s="199"/>
      <c r="N581" s="200"/>
      <c r="O581" s="68"/>
      <c r="P581" s="68"/>
      <c r="Q581" s="68"/>
      <c r="R581" s="68"/>
      <c r="S581" s="68"/>
      <c r="T581" s="69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T581" s="14" t="s">
        <v>155</v>
      </c>
      <c r="AU581" s="14" t="s">
        <v>88</v>
      </c>
    </row>
    <row r="582" spans="1:65" s="2" customFormat="1" ht="24.2" customHeight="1">
      <c r="A582" s="31"/>
      <c r="B582" s="32"/>
      <c r="C582" s="183" t="s">
        <v>1169</v>
      </c>
      <c r="D582" s="183" t="s">
        <v>148</v>
      </c>
      <c r="E582" s="184" t="s">
        <v>1170</v>
      </c>
      <c r="F582" s="185" t="s">
        <v>1171</v>
      </c>
      <c r="G582" s="186" t="s">
        <v>243</v>
      </c>
      <c r="H582" s="187">
        <v>85.6</v>
      </c>
      <c r="I582" s="188"/>
      <c r="J582" s="189">
        <f>ROUND(I582*H582,2)</f>
        <v>0</v>
      </c>
      <c r="K582" s="185" t="s">
        <v>162</v>
      </c>
      <c r="L582" s="36"/>
      <c r="M582" s="190" t="s">
        <v>1</v>
      </c>
      <c r="N582" s="191" t="s">
        <v>43</v>
      </c>
      <c r="O582" s="68"/>
      <c r="P582" s="192">
        <f>O582*H582</f>
        <v>0</v>
      </c>
      <c r="Q582" s="192">
        <v>5.8E-4</v>
      </c>
      <c r="R582" s="192">
        <f>Q582*H582</f>
        <v>4.9647999999999998E-2</v>
      </c>
      <c r="S582" s="192">
        <v>0</v>
      </c>
      <c r="T582" s="193">
        <f>S582*H582</f>
        <v>0</v>
      </c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R582" s="194" t="s">
        <v>223</v>
      </c>
      <c r="AT582" s="194" t="s">
        <v>148</v>
      </c>
      <c r="AU582" s="194" t="s">
        <v>88</v>
      </c>
      <c r="AY582" s="14" t="s">
        <v>146</v>
      </c>
      <c r="BE582" s="195">
        <f>IF(N582="základní",J582,0)</f>
        <v>0</v>
      </c>
      <c r="BF582" s="195">
        <f>IF(N582="snížená",J582,0)</f>
        <v>0</v>
      </c>
      <c r="BG582" s="195">
        <f>IF(N582="zákl. přenesená",J582,0)</f>
        <v>0</v>
      </c>
      <c r="BH582" s="195">
        <f>IF(N582="sníž. přenesená",J582,0)</f>
        <v>0</v>
      </c>
      <c r="BI582" s="195">
        <f>IF(N582="nulová",J582,0)</f>
        <v>0</v>
      </c>
      <c r="BJ582" s="14" t="s">
        <v>86</v>
      </c>
      <c r="BK582" s="195">
        <f>ROUND(I582*H582,2)</f>
        <v>0</v>
      </c>
      <c r="BL582" s="14" t="s">
        <v>223</v>
      </c>
      <c r="BM582" s="194" t="s">
        <v>1172</v>
      </c>
    </row>
    <row r="583" spans="1:65" s="2" customFormat="1" ht="19.5">
      <c r="A583" s="31"/>
      <c r="B583" s="32"/>
      <c r="C583" s="33"/>
      <c r="D583" s="196" t="s">
        <v>155</v>
      </c>
      <c r="E583" s="33"/>
      <c r="F583" s="197" t="s">
        <v>1173</v>
      </c>
      <c r="G583" s="33"/>
      <c r="H583" s="33"/>
      <c r="I583" s="198"/>
      <c r="J583" s="33"/>
      <c r="K583" s="33"/>
      <c r="L583" s="36"/>
      <c r="M583" s="199"/>
      <c r="N583" s="200"/>
      <c r="O583" s="68"/>
      <c r="P583" s="68"/>
      <c r="Q583" s="68"/>
      <c r="R583" s="68"/>
      <c r="S583" s="68"/>
      <c r="T583" s="69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T583" s="14" t="s">
        <v>155</v>
      </c>
      <c r="AU583" s="14" t="s">
        <v>88</v>
      </c>
    </row>
    <row r="584" spans="1:65" s="2" customFormat="1" ht="16.5" customHeight="1">
      <c r="A584" s="31"/>
      <c r="B584" s="32"/>
      <c r="C584" s="209" t="s">
        <v>1174</v>
      </c>
      <c r="D584" s="209" t="s">
        <v>521</v>
      </c>
      <c r="E584" s="210" t="s">
        <v>1165</v>
      </c>
      <c r="F584" s="211" t="s">
        <v>1166</v>
      </c>
      <c r="G584" s="212" t="s">
        <v>181</v>
      </c>
      <c r="H584" s="213">
        <v>8.9450000000000003</v>
      </c>
      <c r="I584" s="214"/>
      <c r="J584" s="215">
        <f>ROUND(I584*H584,2)</f>
        <v>0</v>
      </c>
      <c r="K584" s="211" t="s">
        <v>162</v>
      </c>
      <c r="L584" s="216"/>
      <c r="M584" s="217" t="s">
        <v>1</v>
      </c>
      <c r="N584" s="218" t="s">
        <v>43</v>
      </c>
      <c r="O584" s="68"/>
      <c r="P584" s="192">
        <f>O584*H584</f>
        <v>0</v>
      </c>
      <c r="Q584" s="192">
        <v>0</v>
      </c>
      <c r="R584" s="192">
        <f>Q584*H584</f>
        <v>0</v>
      </c>
      <c r="S584" s="192">
        <v>0</v>
      </c>
      <c r="T584" s="193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94" t="s">
        <v>283</v>
      </c>
      <c r="AT584" s="194" t="s">
        <v>521</v>
      </c>
      <c r="AU584" s="194" t="s">
        <v>88</v>
      </c>
      <c r="AY584" s="14" t="s">
        <v>146</v>
      </c>
      <c r="BE584" s="195">
        <f>IF(N584="základní",J584,0)</f>
        <v>0</v>
      </c>
      <c r="BF584" s="195">
        <f>IF(N584="snížená",J584,0)</f>
        <v>0</v>
      </c>
      <c r="BG584" s="195">
        <f>IF(N584="zákl. přenesená",J584,0)</f>
        <v>0</v>
      </c>
      <c r="BH584" s="195">
        <f>IF(N584="sníž. přenesená",J584,0)</f>
        <v>0</v>
      </c>
      <c r="BI584" s="195">
        <f>IF(N584="nulová",J584,0)</f>
        <v>0</v>
      </c>
      <c r="BJ584" s="14" t="s">
        <v>86</v>
      </c>
      <c r="BK584" s="195">
        <f>ROUND(I584*H584,2)</f>
        <v>0</v>
      </c>
      <c r="BL584" s="14" t="s">
        <v>223</v>
      </c>
      <c r="BM584" s="194" t="s">
        <v>1175</v>
      </c>
    </row>
    <row r="585" spans="1:65" s="2" customFormat="1" ht="11.25">
      <c r="A585" s="31"/>
      <c r="B585" s="32"/>
      <c r="C585" s="33"/>
      <c r="D585" s="196" t="s">
        <v>155</v>
      </c>
      <c r="E585" s="33"/>
      <c r="F585" s="197" t="s">
        <v>1168</v>
      </c>
      <c r="G585" s="33"/>
      <c r="H585" s="33"/>
      <c r="I585" s="198"/>
      <c r="J585" s="33"/>
      <c r="K585" s="33"/>
      <c r="L585" s="36"/>
      <c r="M585" s="199"/>
      <c r="N585" s="200"/>
      <c r="O585" s="68"/>
      <c r="P585" s="68"/>
      <c r="Q585" s="68"/>
      <c r="R585" s="68"/>
      <c r="S585" s="68"/>
      <c r="T585" s="69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T585" s="14" t="s">
        <v>155</v>
      </c>
      <c r="AU585" s="14" t="s">
        <v>88</v>
      </c>
    </row>
    <row r="586" spans="1:65" s="2" customFormat="1" ht="24.2" customHeight="1">
      <c r="A586" s="31"/>
      <c r="B586" s="32"/>
      <c r="C586" s="183" t="s">
        <v>1176</v>
      </c>
      <c r="D586" s="183" t="s">
        <v>148</v>
      </c>
      <c r="E586" s="184" t="s">
        <v>1177</v>
      </c>
      <c r="F586" s="185" t="s">
        <v>1178</v>
      </c>
      <c r="G586" s="186" t="s">
        <v>181</v>
      </c>
      <c r="H586" s="187">
        <v>164.17</v>
      </c>
      <c r="I586" s="188"/>
      <c r="J586" s="189">
        <f>ROUND(I586*H586,2)</f>
        <v>0</v>
      </c>
      <c r="K586" s="185" t="s">
        <v>162</v>
      </c>
      <c r="L586" s="36"/>
      <c r="M586" s="190" t="s">
        <v>1</v>
      </c>
      <c r="N586" s="191" t="s">
        <v>43</v>
      </c>
      <c r="O586" s="68"/>
      <c r="P586" s="192">
        <f>O586*H586</f>
        <v>0</v>
      </c>
      <c r="Q586" s="192">
        <v>8.9999999999999993E-3</v>
      </c>
      <c r="R586" s="192">
        <f>Q586*H586</f>
        <v>1.4775299999999998</v>
      </c>
      <c r="S586" s="192">
        <v>0</v>
      </c>
      <c r="T586" s="193">
        <f>S586*H586</f>
        <v>0</v>
      </c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R586" s="194" t="s">
        <v>223</v>
      </c>
      <c r="AT586" s="194" t="s">
        <v>148</v>
      </c>
      <c r="AU586" s="194" t="s">
        <v>88</v>
      </c>
      <c r="AY586" s="14" t="s">
        <v>146</v>
      </c>
      <c r="BE586" s="195">
        <f>IF(N586="základní",J586,0)</f>
        <v>0</v>
      </c>
      <c r="BF586" s="195">
        <f>IF(N586="snížená",J586,0)</f>
        <v>0</v>
      </c>
      <c r="BG586" s="195">
        <f>IF(N586="zákl. přenesená",J586,0)</f>
        <v>0</v>
      </c>
      <c r="BH586" s="195">
        <f>IF(N586="sníž. přenesená",J586,0)</f>
        <v>0</v>
      </c>
      <c r="BI586" s="195">
        <f>IF(N586="nulová",J586,0)</f>
        <v>0</v>
      </c>
      <c r="BJ586" s="14" t="s">
        <v>86</v>
      </c>
      <c r="BK586" s="195">
        <f>ROUND(I586*H586,2)</f>
        <v>0</v>
      </c>
      <c r="BL586" s="14" t="s">
        <v>223</v>
      </c>
      <c r="BM586" s="194" t="s">
        <v>1179</v>
      </c>
    </row>
    <row r="587" spans="1:65" s="2" customFormat="1" ht="29.25">
      <c r="A587" s="31"/>
      <c r="B587" s="32"/>
      <c r="C587" s="33"/>
      <c r="D587" s="196" t="s">
        <v>155</v>
      </c>
      <c r="E587" s="33"/>
      <c r="F587" s="197" t="s">
        <v>1180</v>
      </c>
      <c r="G587" s="33"/>
      <c r="H587" s="33"/>
      <c r="I587" s="198"/>
      <c r="J587" s="33"/>
      <c r="K587" s="33"/>
      <c r="L587" s="36"/>
      <c r="M587" s="199"/>
      <c r="N587" s="200"/>
      <c r="O587" s="68"/>
      <c r="P587" s="68"/>
      <c r="Q587" s="68"/>
      <c r="R587" s="68"/>
      <c r="S587" s="68"/>
      <c r="T587" s="69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T587" s="14" t="s">
        <v>155</v>
      </c>
      <c r="AU587" s="14" t="s">
        <v>88</v>
      </c>
    </row>
    <row r="588" spans="1:65" s="2" customFormat="1" ht="16.5" customHeight="1">
      <c r="A588" s="31"/>
      <c r="B588" s="32"/>
      <c r="C588" s="209" t="s">
        <v>1181</v>
      </c>
      <c r="D588" s="209" t="s">
        <v>521</v>
      </c>
      <c r="E588" s="210" t="s">
        <v>1182</v>
      </c>
      <c r="F588" s="211" t="s">
        <v>1166</v>
      </c>
      <c r="G588" s="212" t="s">
        <v>181</v>
      </c>
      <c r="H588" s="213">
        <v>189.61600000000001</v>
      </c>
      <c r="I588" s="214"/>
      <c r="J588" s="215">
        <f>ROUND(I588*H588,2)</f>
        <v>0</v>
      </c>
      <c r="K588" s="211" t="s">
        <v>162</v>
      </c>
      <c r="L588" s="216"/>
      <c r="M588" s="217" t="s">
        <v>1</v>
      </c>
      <c r="N588" s="218" t="s">
        <v>43</v>
      </c>
      <c r="O588" s="68"/>
      <c r="P588" s="192">
        <f>O588*H588</f>
        <v>0</v>
      </c>
      <c r="Q588" s="192">
        <v>1.9199999999999998E-2</v>
      </c>
      <c r="R588" s="192">
        <f>Q588*H588</f>
        <v>3.6406272</v>
      </c>
      <c r="S588" s="192">
        <v>0</v>
      </c>
      <c r="T588" s="193">
        <f>S588*H588</f>
        <v>0</v>
      </c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R588" s="194" t="s">
        <v>283</v>
      </c>
      <c r="AT588" s="194" t="s">
        <v>521</v>
      </c>
      <c r="AU588" s="194" t="s">
        <v>88</v>
      </c>
      <c r="AY588" s="14" t="s">
        <v>146</v>
      </c>
      <c r="BE588" s="195">
        <f>IF(N588="základní",J588,0)</f>
        <v>0</v>
      </c>
      <c r="BF588" s="195">
        <f>IF(N588="snížená",J588,0)</f>
        <v>0</v>
      </c>
      <c r="BG588" s="195">
        <f>IF(N588="zákl. přenesená",J588,0)</f>
        <v>0</v>
      </c>
      <c r="BH588" s="195">
        <f>IF(N588="sníž. přenesená",J588,0)</f>
        <v>0</v>
      </c>
      <c r="BI588" s="195">
        <f>IF(N588="nulová",J588,0)</f>
        <v>0</v>
      </c>
      <c r="BJ588" s="14" t="s">
        <v>86</v>
      </c>
      <c r="BK588" s="195">
        <f>ROUND(I588*H588,2)</f>
        <v>0</v>
      </c>
      <c r="BL588" s="14" t="s">
        <v>223</v>
      </c>
      <c r="BM588" s="194" t="s">
        <v>1183</v>
      </c>
    </row>
    <row r="589" spans="1:65" s="2" customFormat="1" ht="11.25">
      <c r="A589" s="31"/>
      <c r="B589" s="32"/>
      <c r="C589" s="33"/>
      <c r="D589" s="196" t="s">
        <v>155</v>
      </c>
      <c r="E589" s="33"/>
      <c r="F589" s="197" t="s">
        <v>1166</v>
      </c>
      <c r="G589" s="33"/>
      <c r="H589" s="33"/>
      <c r="I589" s="198"/>
      <c r="J589" s="33"/>
      <c r="K589" s="33"/>
      <c r="L589" s="36"/>
      <c r="M589" s="199"/>
      <c r="N589" s="200"/>
      <c r="O589" s="68"/>
      <c r="P589" s="68"/>
      <c r="Q589" s="68"/>
      <c r="R589" s="68"/>
      <c r="S589" s="68"/>
      <c r="T589" s="69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T589" s="14" t="s">
        <v>155</v>
      </c>
      <c r="AU589" s="14" t="s">
        <v>88</v>
      </c>
    </row>
    <row r="590" spans="1:65" s="2" customFormat="1" ht="16.5" customHeight="1">
      <c r="A590" s="31"/>
      <c r="B590" s="32"/>
      <c r="C590" s="183" t="s">
        <v>1184</v>
      </c>
      <c r="D590" s="201" t="s">
        <v>148</v>
      </c>
      <c r="E590" s="184" t="s">
        <v>1185</v>
      </c>
      <c r="F590" s="185" t="s">
        <v>1186</v>
      </c>
      <c r="G590" s="186" t="s">
        <v>181</v>
      </c>
      <c r="H590" s="187">
        <v>18.600000000000001</v>
      </c>
      <c r="I590" s="188"/>
      <c r="J590" s="189">
        <f>ROUND(I590*H590,2)</f>
        <v>0</v>
      </c>
      <c r="K590" s="185" t="s">
        <v>162</v>
      </c>
      <c r="L590" s="36"/>
      <c r="M590" s="190" t="s">
        <v>1</v>
      </c>
      <c r="N590" s="191" t="s">
        <v>43</v>
      </c>
      <c r="O590" s="68"/>
      <c r="P590" s="192">
        <f>O590*H590</f>
        <v>0</v>
      </c>
      <c r="Q590" s="192">
        <v>1.004E-2</v>
      </c>
      <c r="R590" s="192">
        <f>Q590*H590</f>
        <v>0.18674400000000002</v>
      </c>
      <c r="S590" s="192">
        <v>0</v>
      </c>
      <c r="T590" s="193">
        <f>S590*H590</f>
        <v>0</v>
      </c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R590" s="194" t="s">
        <v>223</v>
      </c>
      <c r="AT590" s="194" t="s">
        <v>148</v>
      </c>
      <c r="AU590" s="194" t="s">
        <v>88</v>
      </c>
      <c r="AY590" s="14" t="s">
        <v>146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14" t="s">
        <v>86</v>
      </c>
      <c r="BK590" s="195">
        <f>ROUND(I590*H590,2)</f>
        <v>0</v>
      </c>
      <c r="BL590" s="14" t="s">
        <v>223</v>
      </c>
      <c r="BM590" s="194" t="s">
        <v>1187</v>
      </c>
    </row>
    <row r="591" spans="1:65" s="2" customFormat="1" ht="11.25">
      <c r="A591" s="31"/>
      <c r="B591" s="32"/>
      <c r="C591" s="33"/>
      <c r="D591" s="196" t="s">
        <v>155</v>
      </c>
      <c r="E591" s="33"/>
      <c r="F591" s="197" t="s">
        <v>1188</v>
      </c>
      <c r="G591" s="33"/>
      <c r="H591" s="33"/>
      <c r="I591" s="198"/>
      <c r="J591" s="33"/>
      <c r="K591" s="33"/>
      <c r="L591" s="36"/>
      <c r="M591" s="199"/>
      <c r="N591" s="200"/>
      <c r="O591" s="68"/>
      <c r="P591" s="68"/>
      <c r="Q591" s="68"/>
      <c r="R591" s="68"/>
      <c r="S591" s="68"/>
      <c r="T591" s="69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T591" s="14" t="s">
        <v>155</v>
      </c>
      <c r="AU591" s="14" t="s">
        <v>88</v>
      </c>
    </row>
    <row r="592" spans="1:65" s="2" customFormat="1" ht="29.25">
      <c r="A592" s="31"/>
      <c r="B592" s="32"/>
      <c r="C592" s="33"/>
      <c r="D592" s="196" t="s">
        <v>184</v>
      </c>
      <c r="E592" s="33"/>
      <c r="F592" s="202" t="s">
        <v>1189</v>
      </c>
      <c r="G592" s="33"/>
      <c r="H592" s="33"/>
      <c r="I592" s="198"/>
      <c r="J592" s="33"/>
      <c r="K592" s="33"/>
      <c r="L592" s="36"/>
      <c r="M592" s="199"/>
      <c r="N592" s="200"/>
      <c r="O592" s="68"/>
      <c r="P592" s="68"/>
      <c r="Q592" s="68"/>
      <c r="R592" s="68"/>
      <c r="S592" s="68"/>
      <c r="T592" s="69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T592" s="14" t="s">
        <v>184</v>
      </c>
      <c r="AU592" s="14" t="s">
        <v>88</v>
      </c>
    </row>
    <row r="593" spans="1:65" s="2" customFormat="1" ht="24.2" customHeight="1">
      <c r="A593" s="31"/>
      <c r="B593" s="32"/>
      <c r="C593" s="183" t="s">
        <v>1190</v>
      </c>
      <c r="D593" s="183" t="s">
        <v>148</v>
      </c>
      <c r="E593" s="184" t="s">
        <v>1191</v>
      </c>
      <c r="F593" s="185" t="s">
        <v>1192</v>
      </c>
      <c r="G593" s="186" t="s">
        <v>211</v>
      </c>
      <c r="H593" s="187">
        <v>6.12</v>
      </c>
      <c r="I593" s="188"/>
      <c r="J593" s="189">
        <f>ROUND(I593*H593,2)</f>
        <v>0</v>
      </c>
      <c r="K593" s="185" t="s">
        <v>162</v>
      </c>
      <c r="L593" s="36"/>
      <c r="M593" s="190" t="s">
        <v>1</v>
      </c>
      <c r="N593" s="191" t="s">
        <v>43</v>
      </c>
      <c r="O593" s="68"/>
      <c r="P593" s="192">
        <f>O593*H593</f>
        <v>0</v>
      </c>
      <c r="Q593" s="192">
        <v>0</v>
      </c>
      <c r="R593" s="192">
        <f>Q593*H593</f>
        <v>0</v>
      </c>
      <c r="S593" s="192">
        <v>0</v>
      </c>
      <c r="T593" s="193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94" t="s">
        <v>223</v>
      </c>
      <c r="AT593" s="194" t="s">
        <v>148</v>
      </c>
      <c r="AU593" s="194" t="s">
        <v>88</v>
      </c>
      <c r="AY593" s="14" t="s">
        <v>146</v>
      </c>
      <c r="BE593" s="195">
        <f>IF(N593="základní",J593,0)</f>
        <v>0</v>
      </c>
      <c r="BF593" s="195">
        <f>IF(N593="snížená",J593,0)</f>
        <v>0</v>
      </c>
      <c r="BG593" s="195">
        <f>IF(N593="zákl. přenesená",J593,0)</f>
        <v>0</v>
      </c>
      <c r="BH593" s="195">
        <f>IF(N593="sníž. přenesená",J593,0)</f>
        <v>0</v>
      </c>
      <c r="BI593" s="195">
        <f>IF(N593="nulová",J593,0)</f>
        <v>0</v>
      </c>
      <c r="BJ593" s="14" t="s">
        <v>86</v>
      </c>
      <c r="BK593" s="195">
        <f>ROUND(I593*H593,2)</f>
        <v>0</v>
      </c>
      <c r="BL593" s="14" t="s">
        <v>223</v>
      </c>
      <c r="BM593" s="194" t="s">
        <v>1193</v>
      </c>
    </row>
    <row r="594" spans="1:65" s="2" customFormat="1" ht="29.25">
      <c r="A594" s="31"/>
      <c r="B594" s="32"/>
      <c r="C594" s="33"/>
      <c r="D594" s="196" t="s">
        <v>155</v>
      </c>
      <c r="E594" s="33"/>
      <c r="F594" s="197" t="s">
        <v>1194</v>
      </c>
      <c r="G594" s="33"/>
      <c r="H594" s="33"/>
      <c r="I594" s="198"/>
      <c r="J594" s="33"/>
      <c r="K594" s="33"/>
      <c r="L594" s="36"/>
      <c r="M594" s="199"/>
      <c r="N594" s="200"/>
      <c r="O594" s="68"/>
      <c r="P594" s="68"/>
      <c r="Q594" s="68"/>
      <c r="R594" s="68"/>
      <c r="S594" s="68"/>
      <c r="T594" s="69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T594" s="14" t="s">
        <v>155</v>
      </c>
      <c r="AU594" s="14" t="s">
        <v>88</v>
      </c>
    </row>
    <row r="595" spans="1:65" s="12" customFormat="1" ht="22.9" customHeight="1">
      <c r="B595" s="167"/>
      <c r="C595" s="168"/>
      <c r="D595" s="169" t="s">
        <v>77</v>
      </c>
      <c r="E595" s="181" t="s">
        <v>1195</v>
      </c>
      <c r="F595" s="181" t="s">
        <v>1196</v>
      </c>
      <c r="G595" s="168"/>
      <c r="H595" s="168"/>
      <c r="I595" s="171"/>
      <c r="J595" s="182">
        <f>BK595</f>
        <v>0</v>
      </c>
      <c r="K595" s="168"/>
      <c r="L595" s="173"/>
      <c r="M595" s="174"/>
      <c r="N595" s="175"/>
      <c r="O595" s="175"/>
      <c r="P595" s="176">
        <f>SUM(P596:P603)</f>
        <v>0</v>
      </c>
      <c r="Q595" s="175"/>
      <c r="R595" s="176">
        <f>SUM(R596:R603)</f>
        <v>2.7004320000000002</v>
      </c>
      <c r="S595" s="175"/>
      <c r="T595" s="177">
        <f>SUM(T596:T603)</f>
        <v>0</v>
      </c>
      <c r="AR595" s="178" t="s">
        <v>88</v>
      </c>
      <c r="AT595" s="179" t="s">
        <v>77</v>
      </c>
      <c r="AU595" s="179" t="s">
        <v>86</v>
      </c>
      <c r="AY595" s="178" t="s">
        <v>146</v>
      </c>
      <c r="BK595" s="180">
        <f>SUM(BK596:BK603)</f>
        <v>0</v>
      </c>
    </row>
    <row r="596" spans="1:65" s="2" customFormat="1" ht="16.5" customHeight="1">
      <c r="A596" s="31"/>
      <c r="B596" s="32"/>
      <c r="C596" s="183" t="s">
        <v>1197</v>
      </c>
      <c r="D596" s="183" t="s">
        <v>148</v>
      </c>
      <c r="E596" s="184" t="s">
        <v>1198</v>
      </c>
      <c r="F596" s="185" t="s">
        <v>1199</v>
      </c>
      <c r="G596" s="186" t="s">
        <v>181</v>
      </c>
      <c r="H596" s="187">
        <v>355.32</v>
      </c>
      <c r="I596" s="188"/>
      <c r="J596" s="189">
        <f>ROUND(I596*H596,2)</f>
        <v>0</v>
      </c>
      <c r="K596" s="185" t="s">
        <v>162</v>
      </c>
      <c r="L596" s="36"/>
      <c r="M596" s="190" t="s">
        <v>1</v>
      </c>
      <c r="N596" s="191" t="s">
        <v>43</v>
      </c>
      <c r="O596" s="68"/>
      <c r="P596" s="192">
        <f>O596*H596</f>
        <v>0</v>
      </c>
      <c r="Q596" s="192">
        <v>2.9999999999999997E-4</v>
      </c>
      <c r="R596" s="192">
        <f>Q596*H596</f>
        <v>0.10659599999999998</v>
      </c>
      <c r="S596" s="192">
        <v>0</v>
      </c>
      <c r="T596" s="193">
        <f>S596*H596</f>
        <v>0</v>
      </c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R596" s="194" t="s">
        <v>223</v>
      </c>
      <c r="AT596" s="194" t="s">
        <v>148</v>
      </c>
      <c r="AU596" s="194" t="s">
        <v>88</v>
      </c>
      <c r="AY596" s="14" t="s">
        <v>146</v>
      </c>
      <c r="BE596" s="195">
        <f>IF(N596="základní",J596,0)</f>
        <v>0</v>
      </c>
      <c r="BF596" s="195">
        <f>IF(N596="snížená",J596,0)</f>
        <v>0</v>
      </c>
      <c r="BG596" s="195">
        <f>IF(N596="zákl. přenesená",J596,0)</f>
        <v>0</v>
      </c>
      <c r="BH596" s="195">
        <f>IF(N596="sníž. přenesená",J596,0)</f>
        <v>0</v>
      </c>
      <c r="BI596" s="195">
        <f>IF(N596="nulová",J596,0)</f>
        <v>0</v>
      </c>
      <c r="BJ596" s="14" t="s">
        <v>86</v>
      </c>
      <c r="BK596" s="195">
        <f>ROUND(I596*H596,2)</f>
        <v>0</v>
      </c>
      <c r="BL596" s="14" t="s">
        <v>223</v>
      </c>
      <c r="BM596" s="194" t="s">
        <v>1200</v>
      </c>
    </row>
    <row r="597" spans="1:65" s="2" customFormat="1" ht="19.5">
      <c r="A597" s="31"/>
      <c r="B597" s="32"/>
      <c r="C597" s="33"/>
      <c r="D597" s="196" t="s">
        <v>155</v>
      </c>
      <c r="E597" s="33"/>
      <c r="F597" s="197" t="s">
        <v>1201</v>
      </c>
      <c r="G597" s="33"/>
      <c r="H597" s="33"/>
      <c r="I597" s="198"/>
      <c r="J597" s="33"/>
      <c r="K597" s="33"/>
      <c r="L597" s="36"/>
      <c r="M597" s="199"/>
      <c r="N597" s="200"/>
      <c r="O597" s="68"/>
      <c r="P597" s="68"/>
      <c r="Q597" s="68"/>
      <c r="R597" s="68"/>
      <c r="S597" s="68"/>
      <c r="T597" s="69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T597" s="14" t="s">
        <v>155</v>
      </c>
      <c r="AU597" s="14" t="s">
        <v>88</v>
      </c>
    </row>
    <row r="598" spans="1:65" s="2" customFormat="1" ht="24.2" customHeight="1">
      <c r="A598" s="31"/>
      <c r="B598" s="32"/>
      <c r="C598" s="183" t="s">
        <v>1202</v>
      </c>
      <c r="D598" s="183" t="s">
        <v>148</v>
      </c>
      <c r="E598" s="184" t="s">
        <v>1203</v>
      </c>
      <c r="F598" s="185" t="s">
        <v>1204</v>
      </c>
      <c r="G598" s="186" t="s">
        <v>181</v>
      </c>
      <c r="H598" s="187">
        <v>355.32</v>
      </c>
      <c r="I598" s="188"/>
      <c r="J598" s="189">
        <f>ROUND(I598*H598,2)</f>
        <v>0</v>
      </c>
      <c r="K598" s="185" t="s">
        <v>162</v>
      </c>
      <c r="L598" s="36"/>
      <c r="M598" s="190" t="s">
        <v>1</v>
      </c>
      <c r="N598" s="191" t="s">
        <v>43</v>
      </c>
      <c r="O598" s="68"/>
      <c r="P598" s="192">
        <f>O598*H598</f>
        <v>0</v>
      </c>
      <c r="Q598" s="192">
        <v>7.3000000000000001E-3</v>
      </c>
      <c r="R598" s="192">
        <f>Q598*H598</f>
        <v>2.593836</v>
      </c>
      <c r="S598" s="192">
        <v>0</v>
      </c>
      <c r="T598" s="193">
        <f>S598*H598</f>
        <v>0</v>
      </c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R598" s="194" t="s">
        <v>223</v>
      </c>
      <c r="AT598" s="194" t="s">
        <v>148</v>
      </c>
      <c r="AU598" s="194" t="s">
        <v>88</v>
      </c>
      <c r="AY598" s="14" t="s">
        <v>146</v>
      </c>
      <c r="BE598" s="195">
        <f>IF(N598="základní",J598,0)</f>
        <v>0</v>
      </c>
      <c r="BF598" s="195">
        <f>IF(N598="snížená",J598,0)</f>
        <v>0</v>
      </c>
      <c r="BG598" s="195">
        <f>IF(N598="zákl. přenesená",J598,0)</f>
        <v>0</v>
      </c>
      <c r="BH598" s="195">
        <f>IF(N598="sníž. přenesená",J598,0)</f>
        <v>0</v>
      </c>
      <c r="BI598" s="195">
        <f>IF(N598="nulová",J598,0)</f>
        <v>0</v>
      </c>
      <c r="BJ598" s="14" t="s">
        <v>86</v>
      </c>
      <c r="BK598" s="195">
        <f>ROUND(I598*H598,2)</f>
        <v>0</v>
      </c>
      <c r="BL598" s="14" t="s">
        <v>223</v>
      </c>
      <c r="BM598" s="194" t="s">
        <v>1205</v>
      </c>
    </row>
    <row r="599" spans="1:65" s="2" customFormat="1" ht="19.5">
      <c r="A599" s="31"/>
      <c r="B599" s="32"/>
      <c r="C599" s="33"/>
      <c r="D599" s="196" t="s">
        <v>155</v>
      </c>
      <c r="E599" s="33"/>
      <c r="F599" s="197" t="s">
        <v>1206</v>
      </c>
      <c r="G599" s="33"/>
      <c r="H599" s="33"/>
      <c r="I599" s="198"/>
      <c r="J599" s="33"/>
      <c r="K599" s="33"/>
      <c r="L599" s="36"/>
      <c r="M599" s="199"/>
      <c r="N599" s="200"/>
      <c r="O599" s="68"/>
      <c r="P599" s="68"/>
      <c r="Q599" s="68"/>
      <c r="R599" s="68"/>
      <c r="S599" s="68"/>
      <c r="T599" s="69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T599" s="14" t="s">
        <v>155</v>
      </c>
      <c r="AU599" s="14" t="s">
        <v>88</v>
      </c>
    </row>
    <row r="600" spans="1:65" s="2" customFormat="1" ht="16.5" customHeight="1">
      <c r="A600" s="31"/>
      <c r="B600" s="32"/>
      <c r="C600" s="209" t="s">
        <v>1207</v>
      </c>
      <c r="D600" s="209" t="s">
        <v>521</v>
      </c>
      <c r="E600" s="210" t="s">
        <v>1165</v>
      </c>
      <c r="F600" s="211" t="s">
        <v>1166</v>
      </c>
      <c r="G600" s="212" t="s">
        <v>181</v>
      </c>
      <c r="H600" s="213">
        <v>373.08600000000001</v>
      </c>
      <c r="I600" s="214"/>
      <c r="J600" s="215">
        <f>ROUND(I600*H600,2)</f>
        <v>0</v>
      </c>
      <c r="K600" s="211" t="s">
        <v>162</v>
      </c>
      <c r="L600" s="216"/>
      <c r="M600" s="217" t="s">
        <v>1</v>
      </c>
      <c r="N600" s="218" t="s">
        <v>43</v>
      </c>
      <c r="O600" s="68"/>
      <c r="P600" s="192">
        <f>O600*H600</f>
        <v>0</v>
      </c>
      <c r="Q600" s="192">
        <v>0</v>
      </c>
      <c r="R600" s="192">
        <f>Q600*H600</f>
        <v>0</v>
      </c>
      <c r="S600" s="192">
        <v>0</v>
      </c>
      <c r="T600" s="193">
        <f>S600*H600</f>
        <v>0</v>
      </c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R600" s="194" t="s">
        <v>283</v>
      </c>
      <c r="AT600" s="194" t="s">
        <v>521</v>
      </c>
      <c r="AU600" s="194" t="s">
        <v>88</v>
      </c>
      <c r="AY600" s="14" t="s">
        <v>146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14" t="s">
        <v>86</v>
      </c>
      <c r="BK600" s="195">
        <f>ROUND(I600*H600,2)</f>
        <v>0</v>
      </c>
      <c r="BL600" s="14" t="s">
        <v>223</v>
      </c>
      <c r="BM600" s="194" t="s">
        <v>1208</v>
      </c>
    </row>
    <row r="601" spans="1:65" s="2" customFormat="1" ht="11.25">
      <c r="A601" s="31"/>
      <c r="B601" s="32"/>
      <c r="C601" s="33"/>
      <c r="D601" s="196" t="s">
        <v>155</v>
      </c>
      <c r="E601" s="33"/>
      <c r="F601" s="197" t="s">
        <v>1168</v>
      </c>
      <c r="G601" s="33"/>
      <c r="H601" s="33"/>
      <c r="I601" s="198"/>
      <c r="J601" s="33"/>
      <c r="K601" s="33"/>
      <c r="L601" s="36"/>
      <c r="M601" s="199"/>
      <c r="N601" s="200"/>
      <c r="O601" s="68"/>
      <c r="P601" s="68"/>
      <c r="Q601" s="68"/>
      <c r="R601" s="68"/>
      <c r="S601" s="68"/>
      <c r="T601" s="69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T601" s="14" t="s">
        <v>155</v>
      </c>
      <c r="AU601" s="14" t="s">
        <v>88</v>
      </c>
    </row>
    <row r="602" spans="1:65" s="2" customFormat="1" ht="24.2" customHeight="1">
      <c r="A602" s="31"/>
      <c r="B602" s="32"/>
      <c r="C602" s="183" t="s">
        <v>1209</v>
      </c>
      <c r="D602" s="183" t="s">
        <v>148</v>
      </c>
      <c r="E602" s="184" t="s">
        <v>1210</v>
      </c>
      <c r="F602" s="185" t="s">
        <v>1211</v>
      </c>
      <c r="G602" s="186" t="s">
        <v>211</v>
      </c>
      <c r="H602" s="187">
        <v>2.7</v>
      </c>
      <c r="I602" s="188"/>
      <c r="J602" s="189">
        <f>ROUND(I602*H602,2)</f>
        <v>0</v>
      </c>
      <c r="K602" s="185" t="s">
        <v>162</v>
      </c>
      <c r="L602" s="36"/>
      <c r="M602" s="190" t="s">
        <v>1</v>
      </c>
      <c r="N602" s="191" t="s">
        <v>43</v>
      </c>
      <c r="O602" s="68"/>
      <c r="P602" s="192">
        <f>O602*H602</f>
        <v>0</v>
      </c>
      <c r="Q602" s="192">
        <v>0</v>
      </c>
      <c r="R602" s="192">
        <f>Q602*H602</f>
        <v>0</v>
      </c>
      <c r="S602" s="192">
        <v>0</v>
      </c>
      <c r="T602" s="193">
        <f>S602*H602</f>
        <v>0</v>
      </c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R602" s="194" t="s">
        <v>223</v>
      </c>
      <c r="AT602" s="194" t="s">
        <v>148</v>
      </c>
      <c r="AU602" s="194" t="s">
        <v>88</v>
      </c>
      <c r="AY602" s="14" t="s">
        <v>146</v>
      </c>
      <c r="BE602" s="195">
        <f>IF(N602="základní",J602,0)</f>
        <v>0</v>
      </c>
      <c r="BF602" s="195">
        <f>IF(N602="snížená",J602,0)</f>
        <v>0</v>
      </c>
      <c r="BG602" s="195">
        <f>IF(N602="zákl. přenesená",J602,0)</f>
        <v>0</v>
      </c>
      <c r="BH602" s="195">
        <f>IF(N602="sníž. přenesená",J602,0)</f>
        <v>0</v>
      </c>
      <c r="BI602" s="195">
        <f>IF(N602="nulová",J602,0)</f>
        <v>0</v>
      </c>
      <c r="BJ602" s="14" t="s">
        <v>86</v>
      </c>
      <c r="BK602" s="195">
        <f>ROUND(I602*H602,2)</f>
        <v>0</v>
      </c>
      <c r="BL602" s="14" t="s">
        <v>223</v>
      </c>
      <c r="BM602" s="194" t="s">
        <v>1212</v>
      </c>
    </row>
    <row r="603" spans="1:65" s="2" customFormat="1" ht="29.25">
      <c r="A603" s="31"/>
      <c r="B603" s="32"/>
      <c r="C603" s="33"/>
      <c r="D603" s="196" t="s">
        <v>155</v>
      </c>
      <c r="E603" s="33"/>
      <c r="F603" s="197" t="s">
        <v>1213</v>
      </c>
      <c r="G603" s="33"/>
      <c r="H603" s="33"/>
      <c r="I603" s="198"/>
      <c r="J603" s="33"/>
      <c r="K603" s="33"/>
      <c r="L603" s="36"/>
      <c r="M603" s="199"/>
      <c r="N603" s="200"/>
      <c r="O603" s="68"/>
      <c r="P603" s="68"/>
      <c r="Q603" s="68"/>
      <c r="R603" s="68"/>
      <c r="S603" s="68"/>
      <c r="T603" s="69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T603" s="14" t="s">
        <v>155</v>
      </c>
      <c r="AU603" s="14" t="s">
        <v>88</v>
      </c>
    </row>
    <row r="604" spans="1:65" s="12" customFormat="1" ht="22.9" customHeight="1">
      <c r="B604" s="167"/>
      <c r="C604" s="168"/>
      <c r="D604" s="169" t="s">
        <v>77</v>
      </c>
      <c r="E604" s="181" t="s">
        <v>1214</v>
      </c>
      <c r="F604" s="181" t="s">
        <v>1215</v>
      </c>
      <c r="G604" s="168"/>
      <c r="H604" s="168"/>
      <c r="I604" s="171"/>
      <c r="J604" s="182">
        <f>BK604</f>
        <v>0</v>
      </c>
      <c r="K604" s="168"/>
      <c r="L604" s="173"/>
      <c r="M604" s="174"/>
      <c r="N604" s="175"/>
      <c r="O604" s="175"/>
      <c r="P604" s="176">
        <f>SUM(P605:P612)</f>
        <v>0</v>
      </c>
      <c r="Q604" s="175"/>
      <c r="R604" s="176">
        <f>SUM(R605:R612)</f>
        <v>0.89681</v>
      </c>
      <c r="S604" s="175"/>
      <c r="T604" s="177">
        <f>SUM(T605:T612)</f>
        <v>0</v>
      </c>
      <c r="AR604" s="178" t="s">
        <v>88</v>
      </c>
      <c r="AT604" s="179" t="s">
        <v>77</v>
      </c>
      <c r="AU604" s="179" t="s">
        <v>86</v>
      </c>
      <c r="AY604" s="178" t="s">
        <v>146</v>
      </c>
      <c r="BK604" s="180">
        <f>SUM(BK605:BK612)</f>
        <v>0</v>
      </c>
    </row>
    <row r="605" spans="1:65" s="2" customFormat="1" ht="24.2" customHeight="1">
      <c r="A605" s="31"/>
      <c r="B605" s="32"/>
      <c r="C605" s="183" t="s">
        <v>1216</v>
      </c>
      <c r="D605" s="201" t="s">
        <v>148</v>
      </c>
      <c r="E605" s="184" t="s">
        <v>1217</v>
      </c>
      <c r="F605" s="185" t="s">
        <v>1218</v>
      </c>
      <c r="G605" s="186" t="s">
        <v>181</v>
      </c>
      <c r="H605" s="187">
        <v>456</v>
      </c>
      <c r="I605" s="188"/>
      <c r="J605" s="189">
        <f>ROUND(I605*H605,2)</f>
        <v>0</v>
      </c>
      <c r="K605" s="185" t="s">
        <v>162</v>
      </c>
      <c r="L605" s="36"/>
      <c r="M605" s="190" t="s">
        <v>1</v>
      </c>
      <c r="N605" s="191" t="s">
        <v>43</v>
      </c>
      <c r="O605" s="68"/>
      <c r="P605" s="192">
        <f>O605*H605</f>
        <v>0</v>
      </c>
      <c r="Q605" s="192">
        <v>1.3999999999999999E-4</v>
      </c>
      <c r="R605" s="192">
        <f>Q605*H605</f>
        <v>6.3839999999999994E-2</v>
      </c>
      <c r="S605" s="192">
        <v>0</v>
      </c>
      <c r="T605" s="193">
        <f>S605*H605</f>
        <v>0</v>
      </c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R605" s="194" t="s">
        <v>223</v>
      </c>
      <c r="AT605" s="194" t="s">
        <v>148</v>
      </c>
      <c r="AU605" s="194" t="s">
        <v>88</v>
      </c>
      <c r="AY605" s="14" t="s">
        <v>146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14" t="s">
        <v>86</v>
      </c>
      <c r="BK605" s="195">
        <f>ROUND(I605*H605,2)</f>
        <v>0</v>
      </c>
      <c r="BL605" s="14" t="s">
        <v>223</v>
      </c>
      <c r="BM605" s="194" t="s">
        <v>1219</v>
      </c>
    </row>
    <row r="606" spans="1:65" s="2" customFormat="1" ht="19.5">
      <c r="A606" s="31"/>
      <c r="B606" s="32"/>
      <c r="C606" s="33"/>
      <c r="D606" s="196" t="s">
        <v>155</v>
      </c>
      <c r="E606" s="33"/>
      <c r="F606" s="197" t="s">
        <v>1220</v>
      </c>
      <c r="G606" s="33"/>
      <c r="H606" s="33"/>
      <c r="I606" s="198"/>
      <c r="J606" s="33"/>
      <c r="K606" s="33"/>
      <c r="L606" s="36"/>
      <c r="M606" s="199"/>
      <c r="N606" s="200"/>
      <c r="O606" s="68"/>
      <c r="P606" s="68"/>
      <c r="Q606" s="68"/>
      <c r="R606" s="68"/>
      <c r="S606" s="68"/>
      <c r="T606" s="69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T606" s="14" t="s">
        <v>155</v>
      </c>
      <c r="AU606" s="14" t="s">
        <v>88</v>
      </c>
    </row>
    <row r="607" spans="1:65" s="2" customFormat="1" ht="24.2" customHeight="1">
      <c r="A607" s="31"/>
      <c r="B607" s="32"/>
      <c r="C607" s="183" t="s">
        <v>1221</v>
      </c>
      <c r="D607" s="183" t="s">
        <v>148</v>
      </c>
      <c r="E607" s="184" t="s">
        <v>1222</v>
      </c>
      <c r="F607" s="185" t="s">
        <v>1223</v>
      </c>
      <c r="G607" s="186" t="s">
        <v>181</v>
      </c>
      <c r="H607" s="187">
        <v>268.7</v>
      </c>
      <c r="I607" s="188"/>
      <c r="J607" s="189">
        <f>ROUND(I607*H607,2)</f>
        <v>0</v>
      </c>
      <c r="K607" s="185" t="s">
        <v>162</v>
      </c>
      <c r="L607" s="36"/>
      <c r="M607" s="190" t="s">
        <v>1</v>
      </c>
      <c r="N607" s="191" t="s">
        <v>43</v>
      </c>
      <c r="O607" s="68"/>
      <c r="P607" s="192">
        <f>O607*H607</f>
        <v>0</v>
      </c>
      <c r="Q607" s="192">
        <v>1.2E-4</v>
      </c>
      <c r="R607" s="192">
        <f>Q607*H607</f>
        <v>3.2244000000000002E-2</v>
      </c>
      <c r="S607" s="192">
        <v>0</v>
      </c>
      <c r="T607" s="193">
        <f>S607*H607</f>
        <v>0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94" t="s">
        <v>223</v>
      </c>
      <c r="AT607" s="194" t="s">
        <v>148</v>
      </c>
      <c r="AU607" s="194" t="s">
        <v>88</v>
      </c>
      <c r="AY607" s="14" t="s">
        <v>146</v>
      </c>
      <c r="BE607" s="195">
        <f>IF(N607="základní",J607,0)</f>
        <v>0</v>
      </c>
      <c r="BF607" s="195">
        <f>IF(N607="snížená",J607,0)</f>
        <v>0</v>
      </c>
      <c r="BG607" s="195">
        <f>IF(N607="zákl. přenesená",J607,0)</f>
        <v>0</v>
      </c>
      <c r="BH607" s="195">
        <f>IF(N607="sníž. přenesená",J607,0)</f>
        <v>0</v>
      </c>
      <c r="BI607" s="195">
        <f>IF(N607="nulová",J607,0)</f>
        <v>0</v>
      </c>
      <c r="BJ607" s="14" t="s">
        <v>86</v>
      </c>
      <c r="BK607" s="195">
        <f>ROUND(I607*H607,2)</f>
        <v>0</v>
      </c>
      <c r="BL607" s="14" t="s">
        <v>223</v>
      </c>
      <c r="BM607" s="194" t="s">
        <v>1224</v>
      </c>
    </row>
    <row r="608" spans="1:65" s="2" customFormat="1" ht="19.5">
      <c r="A608" s="31"/>
      <c r="B608" s="32"/>
      <c r="C608" s="33"/>
      <c r="D608" s="196" t="s">
        <v>155</v>
      </c>
      <c r="E608" s="33"/>
      <c r="F608" s="197" t="s">
        <v>1225</v>
      </c>
      <c r="G608" s="33"/>
      <c r="H608" s="33"/>
      <c r="I608" s="198"/>
      <c r="J608" s="33"/>
      <c r="K608" s="33"/>
      <c r="L608" s="36"/>
      <c r="M608" s="199"/>
      <c r="N608" s="200"/>
      <c r="O608" s="68"/>
      <c r="P608" s="68"/>
      <c r="Q608" s="68"/>
      <c r="R608" s="68"/>
      <c r="S608" s="68"/>
      <c r="T608" s="69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T608" s="14" t="s">
        <v>155</v>
      </c>
      <c r="AU608" s="14" t="s">
        <v>88</v>
      </c>
    </row>
    <row r="609" spans="1:65" s="2" customFormat="1" ht="24.2" customHeight="1">
      <c r="A609" s="31"/>
      <c r="B609" s="32"/>
      <c r="C609" s="183" t="s">
        <v>1226</v>
      </c>
      <c r="D609" s="183" t="s">
        <v>148</v>
      </c>
      <c r="E609" s="184" t="s">
        <v>1227</v>
      </c>
      <c r="F609" s="185" t="s">
        <v>1228</v>
      </c>
      <c r="G609" s="186" t="s">
        <v>181</v>
      </c>
      <c r="H609" s="187">
        <v>268.7</v>
      </c>
      <c r="I609" s="188"/>
      <c r="J609" s="189">
        <f>ROUND(I609*H609,2)</f>
        <v>0</v>
      </c>
      <c r="K609" s="185" t="s">
        <v>162</v>
      </c>
      <c r="L609" s="36"/>
      <c r="M609" s="190" t="s">
        <v>1</v>
      </c>
      <c r="N609" s="191" t="s">
        <v>43</v>
      </c>
      <c r="O609" s="68"/>
      <c r="P609" s="192">
        <f>O609*H609</f>
        <v>0</v>
      </c>
      <c r="Q609" s="192">
        <v>4.8000000000000001E-4</v>
      </c>
      <c r="R609" s="192">
        <f>Q609*H609</f>
        <v>0.12897600000000001</v>
      </c>
      <c r="S609" s="192">
        <v>0</v>
      </c>
      <c r="T609" s="193">
        <f>S609*H609</f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94" t="s">
        <v>223</v>
      </c>
      <c r="AT609" s="194" t="s">
        <v>148</v>
      </c>
      <c r="AU609" s="194" t="s">
        <v>88</v>
      </c>
      <c r="AY609" s="14" t="s">
        <v>146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14" t="s">
        <v>86</v>
      </c>
      <c r="BK609" s="195">
        <f>ROUND(I609*H609,2)</f>
        <v>0</v>
      </c>
      <c r="BL609" s="14" t="s">
        <v>223</v>
      </c>
      <c r="BM609" s="194" t="s">
        <v>1229</v>
      </c>
    </row>
    <row r="610" spans="1:65" s="2" customFormat="1" ht="19.5">
      <c r="A610" s="31"/>
      <c r="B610" s="32"/>
      <c r="C610" s="33"/>
      <c r="D610" s="196" t="s">
        <v>155</v>
      </c>
      <c r="E610" s="33"/>
      <c r="F610" s="197" t="s">
        <v>1230</v>
      </c>
      <c r="G610" s="33"/>
      <c r="H610" s="33"/>
      <c r="I610" s="198"/>
      <c r="J610" s="33"/>
      <c r="K610" s="33"/>
      <c r="L610" s="36"/>
      <c r="M610" s="199"/>
      <c r="N610" s="200"/>
      <c r="O610" s="68"/>
      <c r="P610" s="68"/>
      <c r="Q610" s="68"/>
      <c r="R610" s="68"/>
      <c r="S610" s="68"/>
      <c r="T610" s="69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T610" s="14" t="s">
        <v>155</v>
      </c>
      <c r="AU610" s="14" t="s">
        <v>88</v>
      </c>
    </row>
    <row r="611" spans="1:65" s="2" customFormat="1" ht="24.2" customHeight="1">
      <c r="A611" s="31"/>
      <c r="B611" s="32"/>
      <c r="C611" s="183" t="s">
        <v>1231</v>
      </c>
      <c r="D611" s="183" t="s">
        <v>148</v>
      </c>
      <c r="E611" s="184" t="s">
        <v>1232</v>
      </c>
      <c r="F611" s="185" t="s">
        <v>1233</v>
      </c>
      <c r="G611" s="186" t="s">
        <v>181</v>
      </c>
      <c r="H611" s="187">
        <v>268.7</v>
      </c>
      <c r="I611" s="188"/>
      <c r="J611" s="189">
        <f>ROUND(I611*H611,2)</f>
        <v>0</v>
      </c>
      <c r="K611" s="185" t="s">
        <v>162</v>
      </c>
      <c r="L611" s="36"/>
      <c r="M611" s="190" t="s">
        <v>1</v>
      </c>
      <c r="N611" s="191" t="s">
        <v>43</v>
      </c>
      <c r="O611" s="68"/>
      <c r="P611" s="192">
        <f>O611*H611</f>
        <v>0</v>
      </c>
      <c r="Q611" s="192">
        <v>2.5000000000000001E-3</v>
      </c>
      <c r="R611" s="192">
        <f>Q611*H611</f>
        <v>0.67174999999999996</v>
      </c>
      <c r="S611" s="192">
        <v>0</v>
      </c>
      <c r="T611" s="193">
        <f>S611*H611</f>
        <v>0</v>
      </c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R611" s="194" t="s">
        <v>223</v>
      </c>
      <c r="AT611" s="194" t="s">
        <v>148</v>
      </c>
      <c r="AU611" s="194" t="s">
        <v>88</v>
      </c>
      <c r="AY611" s="14" t="s">
        <v>146</v>
      </c>
      <c r="BE611" s="195">
        <f>IF(N611="základní",J611,0)</f>
        <v>0</v>
      </c>
      <c r="BF611" s="195">
        <f>IF(N611="snížená",J611,0)</f>
        <v>0</v>
      </c>
      <c r="BG611" s="195">
        <f>IF(N611="zákl. přenesená",J611,0)</f>
        <v>0</v>
      </c>
      <c r="BH611" s="195">
        <f>IF(N611="sníž. přenesená",J611,0)</f>
        <v>0</v>
      </c>
      <c r="BI611" s="195">
        <f>IF(N611="nulová",J611,0)</f>
        <v>0</v>
      </c>
      <c r="BJ611" s="14" t="s">
        <v>86</v>
      </c>
      <c r="BK611" s="195">
        <f>ROUND(I611*H611,2)</f>
        <v>0</v>
      </c>
      <c r="BL611" s="14" t="s">
        <v>223</v>
      </c>
      <c r="BM611" s="194" t="s">
        <v>1234</v>
      </c>
    </row>
    <row r="612" spans="1:65" s="2" customFormat="1" ht="29.25">
      <c r="A612" s="31"/>
      <c r="B612" s="32"/>
      <c r="C612" s="33"/>
      <c r="D612" s="196" t="s">
        <v>155</v>
      </c>
      <c r="E612" s="33"/>
      <c r="F612" s="197" t="s">
        <v>1235</v>
      </c>
      <c r="G612" s="33"/>
      <c r="H612" s="33"/>
      <c r="I612" s="198"/>
      <c r="J612" s="33"/>
      <c r="K612" s="33"/>
      <c r="L612" s="36"/>
      <c r="M612" s="199"/>
      <c r="N612" s="200"/>
      <c r="O612" s="68"/>
      <c r="P612" s="68"/>
      <c r="Q612" s="68"/>
      <c r="R612" s="68"/>
      <c r="S612" s="68"/>
      <c r="T612" s="69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T612" s="14" t="s">
        <v>155</v>
      </c>
      <c r="AU612" s="14" t="s">
        <v>88</v>
      </c>
    </row>
    <row r="613" spans="1:65" s="12" customFormat="1" ht="22.9" customHeight="1">
      <c r="B613" s="167"/>
      <c r="C613" s="168"/>
      <c r="D613" s="169" t="s">
        <v>77</v>
      </c>
      <c r="E613" s="181" t="s">
        <v>1236</v>
      </c>
      <c r="F613" s="181" t="s">
        <v>1237</v>
      </c>
      <c r="G613" s="168"/>
      <c r="H613" s="168"/>
      <c r="I613" s="171"/>
      <c r="J613" s="182">
        <f>BK613</f>
        <v>0</v>
      </c>
      <c r="K613" s="168"/>
      <c r="L613" s="173"/>
      <c r="M613" s="174"/>
      <c r="N613" s="175"/>
      <c r="O613" s="175"/>
      <c r="P613" s="176">
        <f>SUM(P614:P617)</f>
        <v>0</v>
      </c>
      <c r="Q613" s="175"/>
      <c r="R613" s="176">
        <f>SUM(R614:R617)</f>
        <v>0.32906605999999999</v>
      </c>
      <c r="S613" s="175"/>
      <c r="T613" s="177">
        <f>SUM(T614:T617)</f>
        <v>0</v>
      </c>
      <c r="AR613" s="178" t="s">
        <v>88</v>
      </c>
      <c r="AT613" s="179" t="s">
        <v>77</v>
      </c>
      <c r="AU613" s="179" t="s">
        <v>86</v>
      </c>
      <c r="AY613" s="178" t="s">
        <v>146</v>
      </c>
      <c r="BK613" s="180">
        <f>SUM(BK614:BK617)</f>
        <v>0</v>
      </c>
    </row>
    <row r="614" spans="1:65" s="2" customFormat="1" ht="33" customHeight="1">
      <c r="A614" s="31"/>
      <c r="B614" s="32"/>
      <c r="C614" s="183" t="s">
        <v>1238</v>
      </c>
      <c r="D614" s="201" t="s">
        <v>148</v>
      </c>
      <c r="E614" s="184" t="s">
        <v>1239</v>
      </c>
      <c r="F614" s="185" t="s">
        <v>1240</v>
      </c>
      <c r="G614" s="186" t="s">
        <v>181</v>
      </c>
      <c r="H614" s="187">
        <v>715.36099999999999</v>
      </c>
      <c r="I614" s="188"/>
      <c r="J614" s="189">
        <f>ROUND(I614*H614,2)</f>
        <v>0</v>
      </c>
      <c r="K614" s="185" t="s">
        <v>162</v>
      </c>
      <c r="L614" s="36"/>
      <c r="M614" s="190" t="s">
        <v>1</v>
      </c>
      <c r="N614" s="191" t="s">
        <v>43</v>
      </c>
      <c r="O614" s="68"/>
      <c r="P614" s="192">
        <f>O614*H614</f>
        <v>0</v>
      </c>
      <c r="Q614" s="192">
        <v>2.0000000000000001E-4</v>
      </c>
      <c r="R614" s="192">
        <f>Q614*H614</f>
        <v>0.14307220000000001</v>
      </c>
      <c r="S614" s="192">
        <v>0</v>
      </c>
      <c r="T614" s="193">
        <f>S614*H614</f>
        <v>0</v>
      </c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R614" s="194" t="s">
        <v>223</v>
      </c>
      <c r="AT614" s="194" t="s">
        <v>148</v>
      </c>
      <c r="AU614" s="194" t="s">
        <v>88</v>
      </c>
      <c r="AY614" s="14" t="s">
        <v>146</v>
      </c>
      <c r="BE614" s="195">
        <f>IF(N614="základní",J614,0)</f>
        <v>0</v>
      </c>
      <c r="BF614" s="195">
        <f>IF(N614="snížená",J614,0)</f>
        <v>0</v>
      </c>
      <c r="BG614" s="195">
        <f>IF(N614="zákl. přenesená",J614,0)</f>
        <v>0</v>
      </c>
      <c r="BH614" s="195">
        <f>IF(N614="sníž. přenesená",J614,0)</f>
        <v>0</v>
      </c>
      <c r="BI614" s="195">
        <f>IF(N614="nulová",J614,0)</f>
        <v>0</v>
      </c>
      <c r="BJ614" s="14" t="s">
        <v>86</v>
      </c>
      <c r="BK614" s="195">
        <f>ROUND(I614*H614,2)</f>
        <v>0</v>
      </c>
      <c r="BL614" s="14" t="s">
        <v>223</v>
      </c>
      <c r="BM614" s="194" t="s">
        <v>1241</v>
      </c>
    </row>
    <row r="615" spans="1:65" s="2" customFormat="1" ht="19.5">
      <c r="A615" s="31"/>
      <c r="B615" s="32"/>
      <c r="C615" s="33"/>
      <c r="D615" s="196" t="s">
        <v>155</v>
      </c>
      <c r="E615" s="33"/>
      <c r="F615" s="197" t="s">
        <v>1242</v>
      </c>
      <c r="G615" s="33"/>
      <c r="H615" s="33"/>
      <c r="I615" s="198"/>
      <c r="J615" s="33"/>
      <c r="K615" s="33"/>
      <c r="L615" s="36"/>
      <c r="M615" s="199"/>
      <c r="N615" s="200"/>
      <c r="O615" s="68"/>
      <c r="P615" s="68"/>
      <c r="Q615" s="68"/>
      <c r="R615" s="68"/>
      <c r="S615" s="68"/>
      <c r="T615" s="69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T615" s="14" t="s">
        <v>155</v>
      </c>
      <c r="AU615" s="14" t="s">
        <v>88</v>
      </c>
    </row>
    <row r="616" spans="1:65" s="2" customFormat="1" ht="33" customHeight="1">
      <c r="A616" s="31"/>
      <c r="B616" s="32"/>
      <c r="C616" s="183" t="s">
        <v>1243</v>
      </c>
      <c r="D616" s="201" t="s">
        <v>148</v>
      </c>
      <c r="E616" s="184" t="s">
        <v>1244</v>
      </c>
      <c r="F616" s="185" t="s">
        <v>1245</v>
      </c>
      <c r="G616" s="186" t="s">
        <v>181</v>
      </c>
      <c r="H616" s="187">
        <v>715.36099999999999</v>
      </c>
      <c r="I616" s="188"/>
      <c r="J616" s="189">
        <f>ROUND(I616*H616,2)</f>
        <v>0</v>
      </c>
      <c r="K616" s="185" t="s">
        <v>162</v>
      </c>
      <c r="L616" s="36"/>
      <c r="M616" s="190" t="s">
        <v>1</v>
      </c>
      <c r="N616" s="191" t="s">
        <v>43</v>
      </c>
      <c r="O616" s="68"/>
      <c r="P616" s="192">
        <f>O616*H616</f>
        <v>0</v>
      </c>
      <c r="Q616" s="192">
        <v>2.5999999999999998E-4</v>
      </c>
      <c r="R616" s="192">
        <f>Q616*H616</f>
        <v>0.18599385999999998</v>
      </c>
      <c r="S616" s="192">
        <v>0</v>
      </c>
      <c r="T616" s="193">
        <f>S616*H616</f>
        <v>0</v>
      </c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R616" s="194" t="s">
        <v>223</v>
      </c>
      <c r="AT616" s="194" t="s">
        <v>148</v>
      </c>
      <c r="AU616" s="194" t="s">
        <v>88</v>
      </c>
      <c r="AY616" s="14" t="s">
        <v>146</v>
      </c>
      <c r="BE616" s="195">
        <f>IF(N616="základní",J616,0)</f>
        <v>0</v>
      </c>
      <c r="BF616" s="195">
        <f>IF(N616="snížená",J616,0)</f>
        <v>0</v>
      </c>
      <c r="BG616" s="195">
        <f>IF(N616="zákl. přenesená",J616,0)</f>
        <v>0</v>
      </c>
      <c r="BH616" s="195">
        <f>IF(N616="sníž. přenesená",J616,0)</f>
        <v>0</v>
      </c>
      <c r="BI616" s="195">
        <f>IF(N616="nulová",J616,0)</f>
        <v>0</v>
      </c>
      <c r="BJ616" s="14" t="s">
        <v>86</v>
      </c>
      <c r="BK616" s="195">
        <f>ROUND(I616*H616,2)</f>
        <v>0</v>
      </c>
      <c r="BL616" s="14" t="s">
        <v>223</v>
      </c>
      <c r="BM616" s="194" t="s">
        <v>1246</v>
      </c>
    </row>
    <row r="617" spans="1:65" s="2" customFormat="1" ht="29.25">
      <c r="A617" s="31"/>
      <c r="B617" s="32"/>
      <c r="C617" s="33"/>
      <c r="D617" s="196" t="s">
        <v>155</v>
      </c>
      <c r="E617" s="33"/>
      <c r="F617" s="197" t="s">
        <v>1247</v>
      </c>
      <c r="G617" s="33"/>
      <c r="H617" s="33"/>
      <c r="I617" s="198"/>
      <c r="J617" s="33"/>
      <c r="K617" s="33"/>
      <c r="L617" s="36"/>
      <c r="M617" s="199"/>
      <c r="N617" s="200"/>
      <c r="O617" s="68"/>
      <c r="P617" s="68"/>
      <c r="Q617" s="68"/>
      <c r="R617" s="68"/>
      <c r="S617" s="68"/>
      <c r="T617" s="69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T617" s="14" t="s">
        <v>155</v>
      </c>
      <c r="AU617" s="14" t="s">
        <v>88</v>
      </c>
    </row>
    <row r="618" spans="1:65" s="12" customFormat="1" ht="22.9" customHeight="1">
      <c r="B618" s="167"/>
      <c r="C618" s="168"/>
      <c r="D618" s="169" t="s">
        <v>77</v>
      </c>
      <c r="E618" s="181" t="s">
        <v>1248</v>
      </c>
      <c r="F618" s="181" t="s">
        <v>1249</v>
      </c>
      <c r="G618" s="168"/>
      <c r="H618" s="168"/>
      <c r="I618" s="171"/>
      <c r="J618" s="182">
        <f>BK618</f>
        <v>0</v>
      </c>
      <c r="K618" s="168"/>
      <c r="L618" s="173"/>
      <c r="M618" s="174"/>
      <c r="N618" s="175"/>
      <c r="O618" s="175"/>
      <c r="P618" s="176">
        <f>SUM(P619:P627)</f>
        <v>0</v>
      </c>
      <c r="Q618" s="175"/>
      <c r="R618" s="176">
        <f>SUM(R619:R627)</f>
        <v>4.0000000000000001E-3</v>
      </c>
      <c r="S618" s="175"/>
      <c r="T618" s="177">
        <f>SUM(T619:T627)</f>
        <v>0</v>
      </c>
      <c r="AR618" s="178" t="s">
        <v>88</v>
      </c>
      <c r="AT618" s="179" t="s">
        <v>77</v>
      </c>
      <c r="AU618" s="179" t="s">
        <v>86</v>
      </c>
      <c r="AY618" s="178" t="s">
        <v>146</v>
      </c>
      <c r="BK618" s="180">
        <f>SUM(BK619:BK627)</f>
        <v>0</v>
      </c>
    </row>
    <row r="619" spans="1:65" s="2" customFormat="1" ht="37.9" customHeight="1">
      <c r="A619" s="31"/>
      <c r="B619" s="32"/>
      <c r="C619" s="183" t="s">
        <v>1250</v>
      </c>
      <c r="D619" s="201" t="s">
        <v>148</v>
      </c>
      <c r="E619" s="184" t="s">
        <v>1251</v>
      </c>
      <c r="F619" s="185" t="s">
        <v>1252</v>
      </c>
      <c r="G619" s="186" t="s">
        <v>274</v>
      </c>
      <c r="H619" s="187">
        <v>4</v>
      </c>
      <c r="I619" s="188"/>
      <c r="J619" s="189">
        <f>ROUND(I619*H619,2)</f>
        <v>0</v>
      </c>
      <c r="K619" s="185" t="s">
        <v>162</v>
      </c>
      <c r="L619" s="36"/>
      <c r="M619" s="190" t="s">
        <v>1</v>
      </c>
      <c r="N619" s="191" t="s">
        <v>43</v>
      </c>
      <c r="O619" s="68"/>
      <c r="P619" s="192">
        <f>O619*H619</f>
        <v>0</v>
      </c>
      <c r="Q619" s="192">
        <v>0</v>
      </c>
      <c r="R619" s="192">
        <f>Q619*H619</f>
        <v>0</v>
      </c>
      <c r="S619" s="192">
        <v>0</v>
      </c>
      <c r="T619" s="193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94" t="s">
        <v>223</v>
      </c>
      <c r="AT619" s="194" t="s">
        <v>148</v>
      </c>
      <c r="AU619" s="194" t="s">
        <v>88</v>
      </c>
      <c r="AY619" s="14" t="s">
        <v>146</v>
      </c>
      <c r="BE619" s="195">
        <f>IF(N619="základní",J619,0)</f>
        <v>0</v>
      </c>
      <c r="BF619" s="195">
        <f>IF(N619="snížená",J619,0)</f>
        <v>0</v>
      </c>
      <c r="BG619" s="195">
        <f>IF(N619="zákl. přenesená",J619,0)</f>
        <v>0</v>
      </c>
      <c r="BH619" s="195">
        <f>IF(N619="sníž. přenesená",J619,0)</f>
        <v>0</v>
      </c>
      <c r="BI619" s="195">
        <f>IF(N619="nulová",J619,0)</f>
        <v>0</v>
      </c>
      <c r="BJ619" s="14" t="s">
        <v>86</v>
      </c>
      <c r="BK619" s="195">
        <f>ROUND(I619*H619,2)</f>
        <v>0</v>
      </c>
      <c r="BL619" s="14" t="s">
        <v>223</v>
      </c>
      <c r="BM619" s="194" t="s">
        <v>1253</v>
      </c>
    </row>
    <row r="620" spans="1:65" s="2" customFormat="1" ht="29.25">
      <c r="A620" s="31"/>
      <c r="B620" s="32"/>
      <c r="C620" s="33"/>
      <c r="D620" s="196" t="s">
        <v>155</v>
      </c>
      <c r="E620" s="33"/>
      <c r="F620" s="197" t="s">
        <v>1254</v>
      </c>
      <c r="G620" s="33"/>
      <c r="H620" s="33"/>
      <c r="I620" s="198"/>
      <c r="J620" s="33"/>
      <c r="K620" s="33"/>
      <c r="L620" s="36"/>
      <c r="M620" s="199"/>
      <c r="N620" s="200"/>
      <c r="O620" s="68"/>
      <c r="P620" s="68"/>
      <c r="Q620" s="68"/>
      <c r="R620" s="68"/>
      <c r="S620" s="68"/>
      <c r="T620" s="69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T620" s="14" t="s">
        <v>155</v>
      </c>
      <c r="AU620" s="14" t="s">
        <v>88</v>
      </c>
    </row>
    <row r="621" spans="1:65" s="2" customFormat="1" ht="78">
      <c r="A621" s="31"/>
      <c r="B621" s="32"/>
      <c r="C621" s="33"/>
      <c r="D621" s="196" t="s">
        <v>184</v>
      </c>
      <c r="E621" s="33"/>
      <c r="F621" s="202" t="s">
        <v>1255</v>
      </c>
      <c r="G621" s="33"/>
      <c r="H621" s="33"/>
      <c r="I621" s="198"/>
      <c r="J621" s="33"/>
      <c r="K621" s="33"/>
      <c r="L621" s="36"/>
      <c r="M621" s="199"/>
      <c r="N621" s="200"/>
      <c r="O621" s="68"/>
      <c r="P621" s="68"/>
      <c r="Q621" s="68"/>
      <c r="R621" s="68"/>
      <c r="S621" s="68"/>
      <c r="T621" s="69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T621" s="14" t="s">
        <v>184</v>
      </c>
      <c r="AU621" s="14" t="s">
        <v>88</v>
      </c>
    </row>
    <row r="622" spans="1:65" s="2" customFormat="1" ht="24.2" customHeight="1">
      <c r="A622" s="31"/>
      <c r="B622" s="32"/>
      <c r="C622" s="209" t="s">
        <v>1256</v>
      </c>
      <c r="D622" s="219" t="s">
        <v>521</v>
      </c>
      <c r="E622" s="210" t="s">
        <v>1257</v>
      </c>
      <c r="F622" s="211" t="s">
        <v>1258</v>
      </c>
      <c r="G622" s="212" t="s">
        <v>181</v>
      </c>
      <c r="H622" s="213">
        <v>3</v>
      </c>
      <c r="I622" s="214"/>
      <c r="J622" s="215">
        <f>ROUND(I622*H622,2)</f>
        <v>0</v>
      </c>
      <c r="K622" s="211" t="s">
        <v>162</v>
      </c>
      <c r="L622" s="216"/>
      <c r="M622" s="217" t="s">
        <v>1</v>
      </c>
      <c r="N622" s="218" t="s">
        <v>43</v>
      </c>
      <c r="O622" s="68"/>
      <c r="P622" s="192">
        <f>O622*H622</f>
        <v>0</v>
      </c>
      <c r="Q622" s="192">
        <v>1E-3</v>
      </c>
      <c r="R622" s="192">
        <f>Q622*H622</f>
        <v>3.0000000000000001E-3</v>
      </c>
      <c r="S622" s="192">
        <v>0</v>
      </c>
      <c r="T622" s="193">
        <f>S622*H622</f>
        <v>0</v>
      </c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R622" s="194" t="s">
        <v>283</v>
      </c>
      <c r="AT622" s="194" t="s">
        <v>521</v>
      </c>
      <c r="AU622" s="194" t="s">
        <v>88</v>
      </c>
      <c r="AY622" s="14" t="s">
        <v>146</v>
      </c>
      <c r="BE622" s="195">
        <f>IF(N622="základní",J622,0)</f>
        <v>0</v>
      </c>
      <c r="BF622" s="195">
        <f>IF(N622="snížená",J622,0)</f>
        <v>0</v>
      </c>
      <c r="BG622" s="195">
        <f>IF(N622="zákl. přenesená",J622,0)</f>
        <v>0</v>
      </c>
      <c r="BH622" s="195">
        <f>IF(N622="sníž. přenesená",J622,0)</f>
        <v>0</v>
      </c>
      <c r="BI622" s="195">
        <f>IF(N622="nulová",J622,0)</f>
        <v>0</v>
      </c>
      <c r="BJ622" s="14" t="s">
        <v>86</v>
      </c>
      <c r="BK622" s="195">
        <f>ROUND(I622*H622,2)</f>
        <v>0</v>
      </c>
      <c r="BL622" s="14" t="s">
        <v>223</v>
      </c>
      <c r="BM622" s="194" t="s">
        <v>1259</v>
      </c>
    </row>
    <row r="623" spans="1:65" s="2" customFormat="1" ht="19.5">
      <c r="A623" s="31"/>
      <c r="B623" s="32"/>
      <c r="C623" s="33"/>
      <c r="D623" s="196" t="s">
        <v>155</v>
      </c>
      <c r="E623" s="33"/>
      <c r="F623" s="197" t="s">
        <v>1258</v>
      </c>
      <c r="G623" s="33"/>
      <c r="H623" s="33"/>
      <c r="I623" s="198"/>
      <c r="J623" s="33"/>
      <c r="K623" s="33"/>
      <c r="L623" s="36"/>
      <c r="M623" s="199"/>
      <c r="N623" s="200"/>
      <c r="O623" s="68"/>
      <c r="P623" s="68"/>
      <c r="Q623" s="68"/>
      <c r="R623" s="68"/>
      <c r="S623" s="68"/>
      <c r="T623" s="69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T623" s="14" t="s">
        <v>155</v>
      </c>
      <c r="AU623" s="14" t="s">
        <v>88</v>
      </c>
    </row>
    <row r="624" spans="1:65" s="2" customFormat="1" ht="29.25">
      <c r="A624" s="31"/>
      <c r="B624" s="32"/>
      <c r="C624" s="33"/>
      <c r="D624" s="196" t="s">
        <v>184</v>
      </c>
      <c r="E624" s="33"/>
      <c r="F624" s="202" t="s">
        <v>1260</v>
      </c>
      <c r="G624" s="33"/>
      <c r="H624" s="33"/>
      <c r="I624" s="198"/>
      <c r="J624" s="33"/>
      <c r="K624" s="33"/>
      <c r="L624" s="36"/>
      <c r="M624" s="199"/>
      <c r="N624" s="200"/>
      <c r="O624" s="68"/>
      <c r="P624" s="68"/>
      <c r="Q624" s="68"/>
      <c r="R624" s="68"/>
      <c r="S624" s="68"/>
      <c r="T624" s="69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T624" s="14" t="s">
        <v>184</v>
      </c>
      <c r="AU624" s="14" t="s">
        <v>88</v>
      </c>
    </row>
    <row r="625" spans="1:65" s="2" customFormat="1" ht="24.2" customHeight="1">
      <c r="A625" s="31"/>
      <c r="B625" s="32"/>
      <c r="C625" s="209" t="s">
        <v>1261</v>
      </c>
      <c r="D625" s="219" t="s">
        <v>521</v>
      </c>
      <c r="E625" s="210" t="s">
        <v>1262</v>
      </c>
      <c r="F625" s="211" t="s">
        <v>1263</v>
      </c>
      <c r="G625" s="212" t="s">
        <v>181</v>
      </c>
      <c r="H625" s="213">
        <v>1</v>
      </c>
      <c r="I625" s="214"/>
      <c r="J625" s="215">
        <f>ROUND(I625*H625,2)</f>
        <v>0</v>
      </c>
      <c r="K625" s="211" t="s">
        <v>162</v>
      </c>
      <c r="L625" s="216"/>
      <c r="M625" s="217" t="s">
        <v>1</v>
      </c>
      <c r="N625" s="218" t="s">
        <v>43</v>
      </c>
      <c r="O625" s="68"/>
      <c r="P625" s="192">
        <f>O625*H625</f>
        <v>0</v>
      </c>
      <c r="Q625" s="192">
        <v>1E-3</v>
      </c>
      <c r="R625" s="192">
        <f>Q625*H625</f>
        <v>1E-3</v>
      </c>
      <c r="S625" s="192">
        <v>0</v>
      </c>
      <c r="T625" s="193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94" t="s">
        <v>283</v>
      </c>
      <c r="AT625" s="194" t="s">
        <v>521</v>
      </c>
      <c r="AU625" s="194" t="s">
        <v>88</v>
      </c>
      <c r="AY625" s="14" t="s">
        <v>146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14" t="s">
        <v>86</v>
      </c>
      <c r="BK625" s="195">
        <f>ROUND(I625*H625,2)</f>
        <v>0</v>
      </c>
      <c r="BL625" s="14" t="s">
        <v>223</v>
      </c>
      <c r="BM625" s="194" t="s">
        <v>1264</v>
      </c>
    </row>
    <row r="626" spans="1:65" s="2" customFormat="1" ht="19.5">
      <c r="A626" s="31"/>
      <c r="B626" s="32"/>
      <c r="C626" s="33"/>
      <c r="D626" s="196" t="s">
        <v>155</v>
      </c>
      <c r="E626" s="33"/>
      <c r="F626" s="197" t="s">
        <v>1263</v>
      </c>
      <c r="G626" s="33"/>
      <c r="H626" s="33"/>
      <c r="I626" s="198"/>
      <c r="J626" s="33"/>
      <c r="K626" s="33"/>
      <c r="L626" s="36"/>
      <c r="M626" s="199"/>
      <c r="N626" s="200"/>
      <c r="O626" s="68"/>
      <c r="P626" s="68"/>
      <c r="Q626" s="68"/>
      <c r="R626" s="68"/>
      <c r="S626" s="68"/>
      <c r="T626" s="69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T626" s="14" t="s">
        <v>155</v>
      </c>
      <c r="AU626" s="14" t="s">
        <v>88</v>
      </c>
    </row>
    <row r="627" spans="1:65" s="2" customFormat="1" ht="29.25">
      <c r="A627" s="31"/>
      <c r="B627" s="32"/>
      <c r="C627" s="33"/>
      <c r="D627" s="196" t="s">
        <v>184</v>
      </c>
      <c r="E627" s="33"/>
      <c r="F627" s="202" t="s">
        <v>1260</v>
      </c>
      <c r="G627" s="33"/>
      <c r="H627" s="33"/>
      <c r="I627" s="198"/>
      <c r="J627" s="33"/>
      <c r="K627" s="33"/>
      <c r="L627" s="36"/>
      <c r="M627" s="199"/>
      <c r="N627" s="200"/>
      <c r="O627" s="68"/>
      <c r="P627" s="68"/>
      <c r="Q627" s="68"/>
      <c r="R627" s="68"/>
      <c r="S627" s="68"/>
      <c r="T627" s="69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T627" s="14" t="s">
        <v>184</v>
      </c>
      <c r="AU627" s="14" t="s">
        <v>88</v>
      </c>
    </row>
    <row r="628" spans="1:65" s="12" customFormat="1" ht="22.9" customHeight="1">
      <c r="B628" s="167"/>
      <c r="C628" s="168"/>
      <c r="D628" s="169" t="s">
        <v>77</v>
      </c>
      <c r="E628" s="181" t="s">
        <v>1265</v>
      </c>
      <c r="F628" s="181" t="s">
        <v>1266</v>
      </c>
      <c r="G628" s="168"/>
      <c r="H628" s="168"/>
      <c r="I628" s="171"/>
      <c r="J628" s="182">
        <f>BK628</f>
        <v>0</v>
      </c>
      <c r="K628" s="168"/>
      <c r="L628" s="173"/>
      <c r="M628" s="174"/>
      <c r="N628" s="175"/>
      <c r="O628" s="175"/>
      <c r="P628" s="176">
        <f>SUM(P629:P634)</f>
        <v>0</v>
      </c>
      <c r="Q628" s="175"/>
      <c r="R628" s="176">
        <f>SUM(R629:R634)</f>
        <v>0.29184000000000004</v>
      </c>
      <c r="S628" s="175"/>
      <c r="T628" s="177">
        <f>SUM(T629:T634)</f>
        <v>0</v>
      </c>
      <c r="AR628" s="178" t="s">
        <v>88</v>
      </c>
      <c r="AT628" s="179" t="s">
        <v>77</v>
      </c>
      <c r="AU628" s="179" t="s">
        <v>86</v>
      </c>
      <c r="AY628" s="178" t="s">
        <v>146</v>
      </c>
      <c r="BK628" s="180">
        <f>SUM(BK629:BK634)</f>
        <v>0</v>
      </c>
    </row>
    <row r="629" spans="1:65" s="2" customFormat="1" ht="16.5" customHeight="1">
      <c r="A629" s="31"/>
      <c r="B629" s="32"/>
      <c r="C629" s="183" t="s">
        <v>1267</v>
      </c>
      <c r="D629" s="201" t="s">
        <v>148</v>
      </c>
      <c r="E629" s="184" t="s">
        <v>1268</v>
      </c>
      <c r="F629" s="185" t="s">
        <v>1269</v>
      </c>
      <c r="G629" s="186" t="s">
        <v>181</v>
      </c>
      <c r="H629" s="187">
        <v>456</v>
      </c>
      <c r="I629" s="188"/>
      <c r="J629" s="189">
        <f>ROUND(I629*H629,2)</f>
        <v>0</v>
      </c>
      <c r="K629" s="185" t="s">
        <v>162</v>
      </c>
      <c r="L629" s="36"/>
      <c r="M629" s="190" t="s">
        <v>1</v>
      </c>
      <c r="N629" s="191" t="s">
        <v>43</v>
      </c>
      <c r="O629" s="68"/>
      <c r="P629" s="192">
        <f>O629*H629</f>
        <v>0</v>
      </c>
      <c r="Q629" s="192">
        <v>1.6000000000000001E-4</v>
      </c>
      <c r="R629" s="192">
        <f>Q629*H629</f>
        <v>7.2960000000000011E-2</v>
      </c>
      <c r="S629" s="192">
        <v>0</v>
      </c>
      <c r="T629" s="193">
        <f>S629*H629</f>
        <v>0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R629" s="194" t="s">
        <v>223</v>
      </c>
      <c r="AT629" s="194" t="s">
        <v>148</v>
      </c>
      <c r="AU629" s="194" t="s">
        <v>88</v>
      </c>
      <c r="AY629" s="14" t="s">
        <v>146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14" t="s">
        <v>86</v>
      </c>
      <c r="BK629" s="195">
        <f>ROUND(I629*H629,2)</f>
        <v>0</v>
      </c>
      <c r="BL629" s="14" t="s">
        <v>223</v>
      </c>
      <c r="BM629" s="194" t="s">
        <v>1270</v>
      </c>
    </row>
    <row r="630" spans="1:65" s="2" customFormat="1" ht="19.5">
      <c r="A630" s="31"/>
      <c r="B630" s="32"/>
      <c r="C630" s="33"/>
      <c r="D630" s="196" t="s">
        <v>155</v>
      </c>
      <c r="E630" s="33"/>
      <c r="F630" s="197" t="s">
        <v>1271</v>
      </c>
      <c r="G630" s="33"/>
      <c r="H630" s="33"/>
      <c r="I630" s="198"/>
      <c r="J630" s="33"/>
      <c r="K630" s="33"/>
      <c r="L630" s="36"/>
      <c r="M630" s="199"/>
      <c r="N630" s="200"/>
      <c r="O630" s="68"/>
      <c r="P630" s="68"/>
      <c r="Q630" s="68"/>
      <c r="R630" s="68"/>
      <c r="S630" s="68"/>
      <c r="T630" s="69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T630" s="14" t="s">
        <v>155</v>
      </c>
      <c r="AU630" s="14" t="s">
        <v>88</v>
      </c>
    </row>
    <row r="631" spans="1:65" s="2" customFormat="1" ht="16.5" customHeight="1">
      <c r="A631" s="31"/>
      <c r="B631" s="32"/>
      <c r="C631" s="183" t="s">
        <v>1272</v>
      </c>
      <c r="D631" s="201" t="s">
        <v>148</v>
      </c>
      <c r="E631" s="184" t="s">
        <v>1273</v>
      </c>
      <c r="F631" s="185" t="s">
        <v>1274</v>
      </c>
      <c r="G631" s="186" t="s">
        <v>181</v>
      </c>
      <c r="H631" s="187">
        <v>456</v>
      </c>
      <c r="I631" s="188"/>
      <c r="J631" s="189">
        <f>ROUND(I631*H631,2)</f>
        <v>0</v>
      </c>
      <c r="K631" s="185" t="s">
        <v>162</v>
      </c>
      <c r="L631" s="36"/>
      <c r="M631" s="190" t="s">
        <v>1</v>
      </c>
      <c r="N631" s="191" t="s">
        <v>43</v>
      </c>
      <c r="O631" s="68"/>
      <c r="P631" s="192">
        <f>O631*H631</f>
        <v>0</v>
      </c>
      <c r="Q631" s="192">
        <v>0</v>
      </c>
      <c r="R631" s="192">
        <f>Q631*H631</f>
        <v>0</v>
      </c>
      <c r="S631" s="192">
        <v>0</v>
      </c>
      <c r="T631" s="193">
        <f>S631*H631</f>
        <v>0</v>
      </c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R631" s="194" t="s">
        <v>223</v>
      </c>
      <c r="AT631" s="194" t="s">
        <v>148</v>
      </c>
      <c r="AU631" s="194" t="s">
        <v>88</v>
      </c>
      <c r="AY631" s="14" t="s">
        <v>146</v>
      </c>
      <c r="BE631" s="195">
        <f>IF(N631="základní",J631,0)</f>
        <v>0</v>
      </c>
      <c r="BF631" s="195">
        <f>IF(N631="snížená",J631,0)</f>
        <v>0</v>
      </c>
      <c r="BG631" s="195">
        <f>IF(N631="zákl. přenesená",J631,0)</f>
        <v>0</v>
      </c>
      <c r="BH631" s="195">
        <f>IF(N631="sníž. přenesená",J631,0)</f>
        <v>0</v>
      </c>
      <c r="BI631" s="195">
        <f>IF(N631="nulová",J631,0)</f>
        <v>0</v>
      </c>
      <c r="BJ631" s="14" t="s">
        <v>86</v>
      </c>
      <c r="BK631" s="195">
        <f>ROUND(I631*H631,2)</f>
        <v>0</v>
      </c>
      <c r="BL631" s="14" t="s">
        <v>223</v>
      </c>
      <c r="BM631" s="194" t="s">
        <v>1275</v>
      </c>
    </row>
    <row r="632" spans="1:65" s="2" customFormat="1" ht="19.5">
      <c r="A632" s="31"/>
      <c r="B632" s="32"/>
      <c r="C632" s="33"/>
      <c r="D632" s="196" t="s">
        <v>155</v>
      </c>
      <c r="E632" s="33"/>
      <c r="F632" s="197" t="s">
        <v>1276</v>
      </c>
      <c r="G632" s="33"/>
      <c r="H632" s="33"/>
      <c r="I632" s="198"/>
      <c r="J632" s="33"/>
      <c r="K632" s="33"/>
      <c r="L632" s="36"/>
      <c r="M632" s="199"/>
      <c r="N632" s="200"/>
      <c r="O632" s="68"/>
      <c r="P632" s="68"/>
      <c r="Q632" s="68"/>
      <c r="R632" s="68"/>
      <c r="S632" s="68"/>
      <c r="T632" s="69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T632" s="14" t="s">
        <v>155</v>
      </c>
      <c r="AU632" s="14" t="s">
        <v>88</v>
      </c>
    </row>
    <row r="633" spans="1:65" s="2" customFormat="1" ht="24.2" customHeight="1">
      <c r="A633" s="31"/>
      <c r="B633" s="32"/>
      <c r="C633" s="183" t="s">
        <v>1277</v>
      </c>
      <c r="D633" s="183" t="s">
        <v>148</v>
      </c>
      <c r="E633" s="184" t="s">
        <v>1278</v>
      </c>
      <c r="F633" s="185" t="s">
        <v>1279</v>
      </c>
      <c r="G633" s="186" t="s">
        <v>181</v>
      </c>
      <c r="H633" s="187">
        <v>456</v>
      </c>
      <c r="I633" s="188"/>
      <c r="J633" s="189">
        <f>ROUND(I633*H633,2)</f>
        <v>0</v>
      </c>
      <c r="K633" s="185" t="s">
        <v>162</v>
      </c>
      <c r="L633" s="36"/>
      <c r="M633" s="190" t="s">
        <v>1</v>
      </c>
      <c r="N633" s="191" t="s">
        <v>43</v>
      </c>
      <c r="O633" s="68"/>
      <c r="P633" s="192">
        <f>O633*H633</f>
        <v>0</v>
      </c>
      <c r="Q633" s="192">
        <v>4.8000000000000001E-4</v>
      </c>
      <c r="R633" s="192">
        <f>Q633*H633</f>
        <v>0.21888000000000002</v>
      </c>
      <c r="S633" s="192">
        <v>0</v>
      </c>
      <c r="T633" s="193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94" t="s">
        <v>223</v>
      </c>
      <c r="AT633" s="194" t="s">
        <v>148</v>
      </c>
      <c r="AU633" s="194" t="s">
        <v>88</v>
      </c>
      <c r="AY633" s="14" t="s">
        <v>146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14" t="s">
        <v>86</v>
      </c>
      <c r="BK633" s="195">
        <f>ROUND(I633*H633,2)</f>
        <v>0</v>
      </c>
      <c r="BL633" s="14" t="s">
        <v>223</v>
      </c>
      <c r="BM633" s="194" t="s">
        <v>1280</v>
      </c>
    </row>
    <row r="634" spans="1:65" s="2" customFormat="1" ht="19.5">
      <c r="A634" s="31"/>
      <c r="B634" s="32"/>
      <c r="C634" s="33"/>
      <c r="D634" s="196" t="s">
        <v>155</v>
      </c>
      <c r="E634" s="33"/>
      <c r="F634" s="197" t="s">
        <v>1281</v>
      </c>
      <c r="G634" s="33"/>
      <c r="H634" s="33"/>
      <c r="I634" s="198"/>
      <c r="J634" s="33"/>
      <c r="K634" s="33"/>
      <c r="L634" s="36"/>
      <c r="M634" s="204"/>
      <c r="N634" s="205"/>
      <c r="O634" s="206"/>
      <c r="P634" s="206"/>
      <c r="Q634" s="206"/>
      <c r="R634" s="206"/>
      <c r="S634" s="206"/>
      <c r="T634" s="207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T634" s="14" t="s">
        <v>155</v>
      </c>
      <c r="AU634" s="14" t="s">
        <v>88</v>
      </c>
    </row>
    <row r="635" spans="1:65" s="2" customFormat="1" ht="6.95" customHeight="1">
      <c r="A635" s="31"/>
      <c r="B635" s="51"/>
      <c r="C635" s="52"/>
      <c r="D635" s="52"/>
      <c r="E635" s="52"/>
      <c r="F635" s="52"/>
      <c r="G635" s="52"/>
      <c r="H635" s="52"/>
      <c r="I635" s="52"/>
      <c r="J635" s="52"/>
      <c r="K635" s="52"/>
      <c r="L635" s="36"/>
      <c r="M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</row>
  </sheetData>
  <sheetProtection algorithmName="SHA-512" hashValue="lMTflmMDWSdcwitl1TyINcTlSLdhij/yk+6Gsw7Dy6jvZSWLcvBXQAKCVGRqWgnfGhA10qam1PUq0ecJ6ZR7iA==" saltValue="EqoGvPj3UxCcv8pXsw8DXQ==" spinCount="100000" sheet="1" objects="1" scenarios="1" formatColumns="0" formatRows="0" autoFilter="0"/>
  <autoFilter ref="C142:K634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topLeftCell="A119" workbookViewId="0">
      <selection activeCell="K129" sqref="K1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1282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ROUND((SUM(BE124:BE165)),  2)</f>
        <v>0</v>
      </c>
      <c r="G33" s="31"/>
      <c r="H33" s="31"/>
      <c r="I33" s="121">
        <v>0.21</v>
      </c>
      <c r="J33" s="120">
        <f>ROUND(((SUM(BE124:BE165))*I33),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ROUND((SUM(BF124:BF165)),  2)</f>
        <v>0</v>
      </c>
      <c r="G34" s="31"/>
      <c r="H34" s="31"/>
      <c r="I34" s="121">
        <v>0.15</v>
      </c>
      <c r="J34" s="120">
        <f>ROUND(((SUM(BF124:BF165))*I34),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ROUND((SUM(BG124:BG165)),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ROUND((SUM(BH124:BH165)),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ROUND((SUM(BI124:BI165)),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03 -  VRN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J125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1283</v>
      </c>
      <c r="E98" s="153"/>
      <c r="F98" s="153"/>
      <c r="G98" s="153"/>
      <c r="H98" s="153"/>
      <c r="I98" s="153"/>
      <c r="J98" s="154">
        <f>J126</f>
        <v>0</v>
      </c>
      <c r="K98" s="151"/>
      <c r="L98" s="155"/>
    </row>
    <row r="99" spans="1:31" s="9" customFormat="1" ht="24.95" customHeight="1">
      <c r="B99" s="144"/>
      <c r="C99" s="145"/>
      <c r="D99" s="146" t="s">
        <v>1284</v>
      </c>
      <c r="E99" s="147"/>
      <c r="F99" s="147"/>
      <c r="G99" s="147"/>
      <c r="H99" s="147"/>
      <c r="I99" s="147"/>
      <c r="J99" s="148">
        <f>J132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1285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1286</v>
      </c>
      <c r="E101" s="153"/>
      <c r="F101" s="153"/>
      <c r="G101" s="153"/>
      <c r="H101" s="153"/>
      <c r="I101" s="153"/>
      <c r="J101" s="154">
        <f>J140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1287</v>
      </c>
      <c r="E102" s="153"/>
      <c r="F102" s="153"/>
      <c r="G102" s="153"/>
      <c r="H102" s="153"/>
      <c r="I102" s="153"/>
      <c r="J102" s="154">
        <f>J152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1288</v>
      </c>
      <c r="E103" s="153"/>
      <c r="F103" s="153"/>
      <c r="G103" s="153"/>
      <c r="H103" s="153"/>
      <c r="I103" s="153"/>
      <c r="J103" s="154">
        <f>J159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1289</v>
      </c>
      <c r="E104" s="153"/>
      <c r="F104" s="153"/>
      <c r="G104" s="153"/>
      <c r="H104" s="153"/>
      <c r="I104" s="153"/>
      <c r="J104" s="154">
        <f>J162</f>
        <v>0</v>
      </c>
      <c r="K104" s="151"/>
      <c r="L104" s="155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131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1" t="str">
        <f>E7</f>
        <v>CNC centrum a Svářečská škola v SOU Nové Strašecí</v>
      </c>
      <c r="F114" s="272"/>
      <c r="G114" s="272"/>
      <c r="H114" s="27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113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3" t="str">
        <f>E9</f>
        <v>03 -  VRN</v>
      </c>
      <c r="F116" s="273"/>
      <c r="G116" s="273"/>
      <c r="H116" s="27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>Sportovní 1135</v>
      </c>
      <c r="G118" s="33"/>
      <c r="H118" s="33"/>
      <c r="I118" s="26" t="s">
        <v>22</v>
      </c>
      <c r="J118" s="63">
        <f>IF(J12="","",J12)</f>
        <v>45240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54.4" customHeight="1">
      <c r="A120" s="31"/>
      <c r="B120" s="32"/>
      <c r="C120" s="26" t="s">
        <v>23</v>
      </c>
      <c r="D120" s="33"/>
      <c r="E120" s="33"/>
      <c r="F120" s="24" t="str">
        <f>E15</f>
        <v>SOU,  Sportovní 1135, 27180 Nové Strašecí</v>
      </c>
      <c r="G120" s="33"/>
      <c r="H120" s="33"/>
      <c r="I120" s="26" t="s">
        <v>29</v>
      </c>
      <c r="J120" s="29" t="str">
        <f>E21</f>
        <v>Studio PHX s.r.o.Ondříčkova 384/33, Praha 3 Žižkov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27</v>
      </c>
      <c r="D121" s="33"/>
      <c r="E121" s="33"/>
      <c r="F121" s="24" t="str">
        <f>IF(E18="","",E18)</f>
        <v>Vyplň údaj</v>
      </c>
      <c r="G121" s="33"/>
      <c r="H121" s="33"/>
      <c r="I121" s="26" t="s">
        <v>33</v>
      </c>
      <c r="J121" s="29" t="str">
        <f>E24</f>
        <v>Ing. Jan Brožek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6"/>
      <c r="B123" s="157"/>
      <c r="C123" s="158" t="s">
        <v>132</v>
      </c>
      <c r="D123" s="159" t="s">
        <v>63</v>
      </c>
      <c r="E123" s="159" t="s">
        <v>59</v>
      </c>
      <c r="F123" s="159" t="s">
        <v>60</v>
      </c>
      <c r="G123" s="159" t="s">
        <v>133</v>
      </c>
      <c r="H123" s="159" t="s">
        <v>134</v>
      </c>
      <c r="I123" s="159" t="s">
        <v>135</v>
      </c>
      <c r="J123" s="159" t="s">
        <v>117</v>
      </c>
      <c r="K123" s="160" t="s">
        <v>136</v>
      </c>
      <c r="L123" s="161"/>
      <c r="M123" s="72" t="s">
        <v>1</v>
      </c>
      <c r="N123" s="73" t="s">
        <v>42</v>
      </c>
      <c r="O123" s="73" t="s">
        <v>137</v>
      </c>
      <c r="P123" s="73" t="s">
        <v>138</v>
      </c>
      <c r="Q123" s="73" t="s">
        <v>139</v>
      </c>
      <c r="R123" s="73" t="s">
        <v>140</v>
      </c>
      <c r="S123" s="73" t="s">
        <v>141</v>
      </c>
      <c r="T123" s="74" t="s">
        <v>142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65" s="2" customFormat="1" ht="22.9" customHeight="1">
      <c r="A124" s="31"/>
      <c r="B124" s="32"/>
      <c r="C124" s="79" t="s">
        <v>143</v>
      </c>
      <c r="D124" s="33"/>
      <c r="E124" s="33"/>
      <c r="F124" s="33"/>
      <c r="G124" s="33"/>
      <c r="H124" s="33"/>
      <c r="I124" s="33"/>
      <c r="J124" s="162">
        <f>BK124</f>
        <v>0</v>
      </c>
      <c r="K124" s="33"/>
      <c r="L124" s="36"/>
      <c r="M124" s="75"/>
      <c r="N124" s="163"/>
      <c r="O124" s="76"/>
      <c r="P124" s="164">
        <f>P125+P132</f>
        <v>0</v>
      </c>
      <c r="Q124" s="76"/>
      <c r="R124" s="164">
        <f>R125+R132</f>
        <v>2.1800000000000001E-3</v>
      </c>
      <c r="S124" s="76"/>
      <c r="T124" s="165">
        <f>T125+T132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77</v>
      </c>
      <c r="AU124" s="14" t="s">
        <v>119</v>
      </c>
      <c r="BK124" s="166">
        <f>BK125+BK132</f>
        <v>0</v>
      </c>
    </row>
    <row r="125" spans="1:65" s="12" customFormat="1" ht="25.9" customHeight="1">
      <c r="B125" s="167"/>
      <c r="C125" s="168"/>
      <c r="D125" s="169" t="s">
        <v>77</v>
      </c>
      <c r="E125" s="170" t="s">
        <v>144</v>
      </c>
      <c r="F125" s="170" t="s">
        <v>145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P126</f>
        <v>0</v>
      </c>
      <c r="Q125" s="175"/>
      <c r="R125" s="176">
        <f>R126</f>
        <v>2.1800000000000001E-3</v>
      </c>
      <c r="S125" s="175"/>
      <c r="T125" s="177">
        <f>T126</f>
        <v>0</v>
      </c>
      <c r="AR125" s="178" t="s">
        <v>86</v>
      </c>
      <c r="AT125" s="179" t="s">
        <v>77</v>
      </c>
      <c r="AU125" s="179" t="s">
        <v>78</v>
      </c>
      <c r="AY125" s="178" t="s">
        <v>146</v>
      </c>
      <c r="BK125" s="180">
        <f>BK126</f>
        <v>0</v>
      </c>
    </row>
    <row r="126" spans="1:65" s="12" customFormat="1" ht="22.9" customHeight="1">
      <c r="B126" s="167"/>
      <c r="C126" s="168"/>
      <c r="D126" s="169" t="s">
        <v>77</v>
      </c>
      <c r="E126" s="181" t="s">
        <v>157</v>
      </c>
      <c r="F126" s="181" t="s">
        <v>1290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SUM(P127:P131)</f>
        <v>0</v>
      </c>
      <c r="Q126" s="175"/>
      <c r="R126" s="176">
        <f>SUM(R127:R131)</f>
        <v>2.1800000000000001E-3</v>
      </c>
      <c r="S126" s="175"/>
      <c r="T126" s="177">
        <f>SUM(T127:T131)</f>
        <v>0</v>
      </c>
      <c r="AR126" s="178" t="s">
        <v>86</v>
      </c>
      <c r="AT126" s="179" t="s">
        <v>77</v>
      </c>
      <c r="AU126" s="179" t="s">
        <v>86</v>
      </c>
      <c r="AY126" s="178" t="s">
        <v>146</v>
      </c>
      <c r="BK126" s="180">
        <f>SUM(BK127:BK131)</f>
        <v>0</v>
      </c>
    </row>
    <row r="127" spans="1:65" s="2" customFormat="1" ht="16.5" customHeight="1">
      <c r="A127" s="31"/>
      <c r="B127" s="32"/>
      <c r="C127" s="183" t="s">
        <v>223</v>
      </c>
      <c r="D127" s="183" t="s">
        <v>148</v>
      </c>
      <c r="E127" s="184" t="s">
        <v>1291</v>
      </c>
      <c r="F127" s="185" t="s">
        <v>1292</v>
      </c>
      <c r="G127" s="186" t="s">
        <v>612</v>
      </c>
      <c r="H127" s="187">
        <v>1</v>
      </c>
      <c r="I127" s="188"/>
      <c r="J127" s="189">
        <f>ROUND(I127*H127,2)</f>
        <v>0</v>
      </c>
      <c r="K127" s="185" t="s">
        <v>162</v>
      </c>
      <c r="L127" s="36"/>
      <c r="M127" s="190" t="s">
        <v>1</v>
      </c>
      <c r="N127" s="191" t="s">
        <v>43</v>
      </c>
      <c r="O127" s="68"/>
      <c r="P127" s="192">
        <f>O127*H127</f>
        <v>0</v>
      </c>
      <c r="Q127" s="192">
        <v>1.8000000000000001E-4</v>
      </c>
      <c r="R127" s="192">
        <f>Q127*H127</f>
        <v>1.8000000000000001E-4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153</v>
      </c>
      <c r="AT127" s="194" t="s">
        <v>148</v>
      </c>
      <c r="AU127" s="194" t="s">
        <v>88</v>
      </c>
      <c r="AY127" s="14" t="s">
        <v>146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86</v>
      </c>
      <c r="BK127" s="195">
        <f>ROUND(I127*H127,2)</f>
        <v>0</v>
      </c>
      <c r="BL127" s="14" t="s">
        <v>153</v>
      </c>
      <c r="BM127" s="194" t="s">
        <v>1293</v>
      </c>
    </row>
    <row r="128" spans="1:65" s="2" customFormat="1" ht="11.25">
      <c r="A128" s="31"/>
      <c r="B128" s="32"/>
      <c r="C128" s="33"/>
      <c r="D128" s="196" t="s">
        <v>155</v>
      </c>
      <c r="E128" s="33"/>
      <c r="F128" s="197" t="s">
        <v>1292</v>
      </c>
      <c r="G128" s="33"/>
      <c r="H128" s="33"/>
      <c r="I128" s="198"/>
      <c r="J128" s="33"/>
      <c r="K128" s="33"/>
      <c r="L128" s="36"/>
      <c r="M128" s="199"/>
      <c r="N128" s="200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155</v>
      </c>
      <c r="AU128" s="14" t="s">
        <v>88</v>
      </c>
    </row>
    <row r="129" spans="1:65" s="2" customFormat="1" ht="16.5" customHeight="1">
      <c r="A129" s="31"/>
      <c r="B129" s="32"/>
      <c r="C129" s="209" t="s">
        <v>262</v>
      </c>
      <c r="D129" s="209" t="s">
        <v>521</v>
      </c>
      <c r="E129" s="210" t="s">
        <v>1294</v>
      </c>
      <c r="F129" s="211" t="s">
        <v>1295</v>
      </c>
      <c r="G129" s="212" t="s">
        <v>612</v>
      </c>
      <c r="H129" s="213">
        <v>1</v>
      </c>
      <c r="I129" s="214"/>
      <c r="J129" s="215">
        <f>ROUND(I129*H129,2)</f>
        <v>0</v>
      </c>
      <c r="K129" s="211" t="s">
        <v>162</v>
      </c>
      <c r="L129" s="216"/>
      <c r="M129" s="217" t="s">
        <v>1</v>
      </c>
      <c r="N129" s="218" t="s">
        <v>43</v>
      </c>
      <c r="O129" s="68"/>
      <c r="P129" s="192">
        <f>O129*H129</f>
        <v>0</v>
      </c>
      <c r="Q129" s="192">
        <v>2E-3</v>
      </c>
      <c r="R129" s="192">
        <f>Q129*H129</f>
        <v>2E-3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295</v>
      </c>
      <c r="AT129" s="194" t="s">
        <v>521</v>
      </c>
      <c r="AU129" s="194" t="s">
        <v>88</v>
      </c>
      <c r="AY129" s="14" t="s">
        <v>146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86</v>
      </c>
      <c r="BK129" s="195">
        <f>ROUND(I129*H129,2)</f>
        <v>0</v>
      </c>
      <c r="BL129" s="14" t="s">
        <v>153</v>
      </c>
      <c r="BM129" s="194" t="s">
        <v>1296</v>
      </c>
    </row>
    <row r="130" spans="1:65" s="2" customFormat="1" ht="11.25">
      <c r="A130" s="31"/>
      <c r="B130" s="32"/>
      <c r="C130" s="33"/>
      <c r="D130" s="196" t="s">
        <v>155</v>
      </c>
      <c r="E130" s="33"/>
      <c r="F130" s="197" t="s">
        <v>1295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155</v>
      </c>
      <c r="AU130" s="14" t="s">
        <v>88</v>
      </c>
    </row>
    <row r="131" spans="1:65" s="2" customFormat="1" ht="19.5">
      <c r="A131" s="31"/>
      <c r="B131" s="32"/>
      <c r="C131" s="33"/>
      <c r="D131" s="196" t="s">
        <v>184</v>
      </c>
      <c r="E131" s="33"/>
      <c r="F131" s="202" t="s">
        <v>1297</v>
      </c>
      <c r="G131" s="33"/>
      <c r="H131" s="33"/>
      <c r="I131" s="198"/>
      <c r="J131" s="33"/>
      <c r="K131" s="33"/>
      <c r="L131" s="36"/>
      <c r="M131" s="199"/>
      <c r="N131" s="200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184</v>
      </c>
      <c r="AU131" s="14" t="s">
        <v>88</v>
      </c>
    </row>
    <row r="132" spans="1:65" s="12" customFormat="1" ht="25.9" customHeight="1">
      <c r="B132" s="167"/>
      <c r="C132" s="168"/>
      <c r="D132" s="169" t="s">
        <v>77</v>
      </c>
      <c r="E132" s="170" t="s">
        <v>1298</v>
      </c>
      <c r="F132" s="170" t="s">
        <v>1299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P133+P140+P152+P159+P162</f>
        <v>0</v>
      </c>
      <c r="Q132" s="175"/>
      <c r="R132" s="176">
        <f>R133+R140+R152+R159+R162</f>
        <v>0</v>
      </c>
      <c r="S132" s="175"/>
      <c r="T132" s="177">
        <f>T133+T140+T152+T159+T162</f>
        <v>0</v>
      </c>
      <c r="AR132" s="178" t="s">
        <v>233</v>
      </c>
      <c r="AT132" s="179" t="s">
        <v>77</v>
      </c>
      <c r="AU132" s="179" t="s">
        <v>78</v>
      </c>
      <c r="AY132" s="178" t="s">
        <v>146</v>
      </c>
      <c r="BK132" s="180">
        <f>BK133+BK140+BK152+BK159+BK162</f>
        <v>0</v>
      </c>
    </row>
    <row r="133" spans="1:65" s="12" customFormat="1" ht="22.9" customHeight="1">
      <c r="B133" s="167"/>
      <c r="C133" s="168"/>
      <c r="D133" s="169" t="s">
        <v>77</v>
      </c>
      <c r="E133" s="181" t="s">
        <v>1300</v>
      </c>
      <c r="F133" s="181" t="s">
        <v>1301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SUM(P134:P139)</f>
        <v>0</v>
      </c>
      <c r="Q133" s="175"/>
      <c r="R133" s="176">
        <f>SUM(R134:R139)</f>
        <v>0</v>
      </c>
      <c r="S133" s="175"/>
      <c r="T133" s="177">
        <f>SUM(T134:T139)</f>
        <v>0</v>
      </c>
      <c r="AR133" s="178" t="s">
        <v>233</v>
      </c>
      <c r="AT133" s="179" t="s">
        <v>77</v>
      </c>
      <c r="AU133" s="179" t="s">
        <v>86</v>
      </c>
      <c r="AY133" s="178" t="s">
        <v>146</v>
      </c>
      <c r="BK133" s="180">
        <f>SUM(BK134:BK139)</f>
        <v>0</v>
      </c>
    </row>
    <row r="134" spans="1:65" s="2" customFormat="1" ht="16.5" customHeight="1">
      <c r="A134" s="31"/>
      <c r="B134" s="32"/>
      <c r="C134" s="183" t="s">
        <v>290</v>
      </c>
      <c r="D134" s="183" t="s">
        <v>148</v>
      </c>
      <c r="E134" s="184" t="s">
        <v>1302</v>
      </c>
      <c r="F134" s="185" t="s">
        <v>1303</v>
      </c>
      <c r="G134" s="186" t="s">
        <v>1304</v>
      </c>
      <c r="H134" s="187">
        <v>1</v>
      </c>
      <c r="I134" s="188"/>
      <c r="J134" s="189">
        <f>ROUND(I134*H134,2)</f>
        <v>0</v>
      </c>
      <c r="K134" s="185" t="s">
        <v>162</v>
      </c>
      <c r="L134" s="36"/>
      <c r="M134" s="190" t="s">
        <v>1</v>
      </c>
      <c r="N134" s="191" t="s">
        <v>43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1305</v>
      </c>
      <c r="AT134" s="194" t="s">
        <v>148</v>
      </c>
      <c r="AU134" s="194" t="s">
        <v>88</v>
      </c>
      <c r="AY134" s="14" t="s">
        <v>146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86</v>
      </c>
      <c r="BK134" s="195">
        <f>ROUND(I134*H134,2)</f>
        <v>0</v>
      </c>
      <c r="BL134" s="14" t="s">
        <v>1305</v>
      </c>
      <c r="BM134" s="194" t="s">
        <v>1306</v>
      </c>
    </row>
    <row r="135" spans="1:65" s="2" customFormat="1" ht="11.25">
      <c r="A135" s="31"/>
      <c r="B135" s="32"/>
      <c r="C135" s="33"/>
      <c r="D135" s="196" t="s">
        <v>155</v>
      </c>
      <c r="E135" s="33"/>
      <c r="F135" s="197" t="s">
        <v>1303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155</v>
      </c>
      <c r="AU135" s="14" t="s">
        <v>88</v>
      </c>
    </row>
    <row r="136" spans="1:65" s="2" customFormat="1" ht="19.5">
      <c r="A136" s="31"/>
      <c r="B136" s="32"/>
      <c r="C136" s="33"/>
      <c r="D136" s="196" t="s">
        <v>184</v>
      </c>
      <c r="E136" s="33"/>
      <c r="F136" s="202" t="s">
        <v>1307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184</v>
      </c>
      <c r="AU136" s="14" t="s">
        <v>88</v>
      </c>
    </row>
    <row r="137" spans="1:65" s="2" customFormat="1" ht="16.5" customHeight="1">
      <c r="A137" s="31"/>
      <c r="B137" s="32"/>
      <c r="C137" s="183" t="s">
        <v>214</v>
      </c>
      <c r="D137" s="183" t="s">
        <v>148</v>
      </c>
      <c r="E137" s="184" t="s">
        <v>1308</v>
      </c>
      <c r="F137" s="185" t="s">
        <v>1309</v>
      </c>
      <c r="G137" s="186" t="s">
        <v>612</v>
      </c>
      <c r="H137" s="187">
        <v>1</v>
      </c>
      <c r="I137" s="188"/>
      <c r="J137" s="189">
        <f>ROUND(I137*H137,2)</f>
        <v>0</v>
      </c>
      <c r="K137" s="185" t="s">
        <v>162</v>
      </c>
      <c r="L137" s="36"/>
      <c r="M137" s="190" t="s">
        <v>1</v>
      </c>
      <c r="N137" s="191" t="s">
        <v>43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1305</v>
      </c>
      <c r="AT137" s="194" t="s">
        <v>148</v>
      </c>
      <c r="AU137" s="194" t="s">
        <v>88</v>
      </c>
      <c r="AY137" s="14" t="s">
        <v>146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86</v>
      </c>
      <c r="BK137" s="195">
        <f>ROUND(I137*H137,2)</f>
        <v>0</v>
      </c>
      <c r="BL137" s="14" t="s">
        <v>1305</v>
      </c>
      <c r="BM137" s="194" t="s">
        <v>1310</v>
      </c>
    </row>
    <row r="138" spans="1:65" s="2" customFormat="1" ht="11.25">
      <c r="A138" s="31"/>
      <c r="B138" s="32"/>
      <c r="C138" s="33"/>
      <c r="D138" s="196" t="s">
        <v>155</v>
      </c>
      <c r="E138" s="33"/>
      <c r="F138" s="197" t="s">
        <v>1309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155</v>
      </c>
      <c r="AU138" s="14" t="s">
        <v>88</v>
      </c>
    </row>
    <row r="139" spans="1:65" s="2" customFormat="1" ht="19.5">
      <c r="A139" s="31"/>
      <c r="B139" s="32"/>
      <c r="C139" s="33"/>
      <c r="D139" s="196" t="s">
        <v>184</v>
      </c>
      <c r="E139" s="33"/>
      <c r="F139" s="202" t="s">
        <v>1311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184</v>
      </c>
      <c r="AU139" s="14" t="s">
        <v>88</v>
      </c>
    </row>
    <row r="140" spans="1:65" s="12" customFormat="1" ht="22.9" customHeight="1">
      <c r="B140" s="167"/>
      <c r="C140" s="168"/>
      <c r="D140" s="169" t="s">
        <v>77</v>
      </c>
      <c r="E140" s="181" t="s">
        <v>1312</v>
      </c>
      <c r="F140" s="181" t="s">
        <v>1313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SUM(P141:P151)</f>
        <v>0</v>
      </c>
      <c r="Q140" s="175"/>
      <c r="R140" s="176">
        <f>SUM(R141:R151)</f>
        <v>0</v>
      </c>
      <c r="S140" s="175"/>
      <c r="T140" s="177">
        <f>SUM(T141:T151)</f>
        <v>0</v>
      </c>
      <c r="AR140" s="178" t="s">
        <v>233</v>
      </c>
      <c r="AT140" s="179" t="s">
        <v>77</v>
      </c>
      <c r="AU140" s="179" t="s">
        <v>86</v>
      </c>
      <c r="AY140" s="178" t="s">
        <v>146</v>
      </c>
      <c r="BK140" s="180">
        <f>SUM(BK141:BK151)</f>
        <v>0</v>
      </c>
    </row>
    <row r="141" spans="1:65" s="2" customFormat="1" ht="16.5" customHeight="1">
      <c r="A141" s="31"/>
      <c r="B141" s="32"/>
      <c r="C141" s="183" t="s">
        <v>86</v>
      </c>
      <c r="D141" s="183" t="s">
        <v>148</v>
      </c>
      <c r="E141" s="184" t="s">
        <v>1314</v>
      </c>
      <c r="F141" s="185" t="s">
        <v>1313</v>
      </c>
      <c r="G141" s="186" t="s">
        <v>612</v>
      </c>
      <c r="H141" s="187">
        <v>1</v>
      </c>
      <c r="I141" s="188"/>
      <c r="J141" s="189">
        <f>ROUND(I141*H141,2)</f>
        <v>0</v>
      </c>
      <c r="K141" s="185" t="s">
        <v>162</v>
      </c>
      <c r="L141" s="36"/>
      <c r="M141" s="190" t="s">
        <v>1</v>
      </c>
      <c r="N141" s="191" t="s">
        <v>43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1305</v>
      </c>
      <c r="AT141" s="194" t="s">
        <v>148</v>
      </c>
      <c r="AU141" s="194" t="s">
        <v>88</v>
      </c>
      <c r="AY141" s="14" t="s">
        <v>146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86</v>
      </c>
      <c r="BK141" s="195">
        <f>ROUND(I141*H141,2)</f>
        <v>0</v>
      </c>
      <c r="BL141" s="14" t="s">
        <v>1305</v>
      </c>
      <c r="BM141" s="194" t="s">
        <v>1315</v>
      </c>
    </row>
    <row r="142" spans="1:65" s="2" customFormat="1" ht="11.25">
      <c r="A142" s="31"/>
      <c r="B142" s="32"/>
      <c r="C142" s="33"/>
      <c r="D142" s="196" t="s">
        <v>155</v>
      </c>
      <c r="E142" s="33"/>
      <c r="F142" s="197" t="s">
        <v>1313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155</v>
      </c>
      <c r="AU142" s="14" t="s">
        <v>88</v>
      </c>
    </row>
    <row r="143" spans="1:65" s="2" customFormat="1" ht="19.5">
      <c r="A143" s="31"/>
      <c r="B143" s="32"/>
      <c r="C143" s="33"/>
      <c r="D143" s="196" t="s">
        <v>184</v>
      </c>
      <c r="E143" s="33"/>
      <c r="F143" s="202" t="s">
        <v>1316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184</v>
      </c>
      <c r="AU143" s="14" t="s">
        <v>88</v>
      </c>
    </row>
    <row r="144" spans="1:65" s="2" customFormat="1" ht="16.5" customHeight="1">
      <c r="A144" s="31"/>
      <c r="B144" s="32"/>
      <c r="C144" s="183" t="s">
        <v>233</v>
      </c>
      <c r="D144" s="183" t="s">
        <v>148</v>
      </c>
      <c r="E144" s="184" t="s">
        <v>1317</v>
      </c>
      <c r="F144" s="185" t="s">
        <v>1318</v>
      </c>
      <c r="G144" s="186" t="s">
        <v>1304</v>
      </c>
      <c r="H144" s="187">
        <v>1</v>
      </c>
      <c r="I144" s="188"/>
      <c r="J144" s="189">
        <f>ROUND(I144*H144,2)</f>
        <v>0</v>
      </c>
      <c r="K144" s="185" t="s">
        <v>162</v>
      </c>
      <c r="L144" s="36"/>
      <c r="M144" s="190" t="s">
        <v>1</v>
      </c>
      <c r="N144" s="191" t="s">
        <v>43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1305</v>
      </c>
      <c r="AT144" s="194" t="s">
        <v>148</v>
      </c>
      <c r="AU144" s="194" t="s">
        <v>88</v>
      </c>
      <c r="AY144" s="14" t="s">
        <v>146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86</v>
      </c>
      <c r="BK144" s="195">
        <f>ROUND(I144*H144,2)</f>
        <v>0</v>
      </c>
      <c r="BL144" s="14" t="s">
        <v>1305</v>
      </c>
      <c r="BM144" s="194" t="s">
        <v>1319</v>
      </c>
    </row>
    <row r="145" spans="1:65" s="2" customFormat="1" ht="11.25">
      <c r="A145" s="31"/>
      <c r="B145" s="32"/>
      <c r="C145" s="33"/>
      <c r="D145" s="196" t="s">
        <v>155</v>
      </c>
      <c r="E145" s="33"/>
      <c r="F145" s="197" t="s">
        <v>1318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155</v>
      </c>
      <c r="AU145" s="14" t="s">
        <v>88</v>
      </c>
    </row>
    <row r="146" spans="1:65" s="2" customFormat="1" ht="16.5" customHeight="1">
      <c r="A146" s="31"/>
      <c r="B146" s="32"/>
      <c r="C146" s="183" t="s">
        <v>88</v>
      </c>
      <c r="D146" s="183" t="s">
        <v>148</v>
      </c>
      <c r="E146" s="184" t="s">
        <v>1320</v>
      </c>
      <c r="F146" s="185" t="s">
        <v>1321</v>
      </c>
      <c r="G146" s="186" t="s">
        <v>1304</v>
      </c>
      <c r="H146" s="187">
        <v>1</v>
      </c>
      <c r="I146" s="188"/>
      <c r="J146" s="189">
        <f>ROUND(I146*H146,2)</f>
        <v>0</v>
      </c>
      <c r="K146" s="185" t="s">
        <v>162</v>
      </c>
      <c r="L146" s="36"/>
      <c r="M146" s="190" t="s">
        <v>1</v>
      </c>
      <c r="N146" s="191" t="s">
        <v>43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1305</v>
      </c>
      <c r="AT146" s="194" t="s">
        <v>148</v>
      </c>
      <c r="AU146" s="194" t="s">
        <v>88</v>
      </c>
      <c r="AY146" s="14" t="s">
        <v>146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86</v>
      </c>
      <c r="BK146" s="195">
        <f>ROUND(I146*H146,2)</f>
        <v>0</v>
      </c>
      <c r="BL146" s="14" t="s">
        <v>1305</v>
      </c>
      <c r="BM146" s="194" t="s">
        <v>1322</v>
      </c>
    </row>
    <row r="147" spans="1:65" s="2" customFormat="1" ht="11.25">
      <c r="A147" s="31"/>
      <c r="B147" s="32"/>
      <c r="C147" s="33"/>
      <c r="D147" s="196" t="s">
        <v>155</v>
      </c>
      <c r="E147" s="33"/>
      <c r="F147" s="197" t="s">
        <v>1321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155</v>
      </c>
      <c r="AU147" s="14" t="s">
        <v>88</v>
      </c>
    </row>
    <row r="148" spans="1:65" s="2" customFormat="1" ht="16.5" customHeight="1">
      <c r="A148" s="31"/>
      <c r="B148" s="32"/>
      <c r="C148" s="183" t="s">
        <v>191</v>
      </c>
      <c r="D148" s="183" t="s">
        <v>148</v>
      </c>
      <c r="E148" s="184" t="s">
        <v>1323</v>
      </c>
      <c r="F148" s="185" t="s">
        <v>1324</v>
      </c>
      <c r="G148" s="186" t="s">
        <v>1304</v>
      </c>
      <c r="H148" s="187">
        <v>1</v>
      </c>
      <c r="I148" s="188"/>
      <c r="J148" s="189">
        <f>ROUND(I148*H148,2)</f>
        <v>0</v>
      </c>
      <c r="K148" s="185" t="s">
        <v>162</v>
      </c>
      <c r="L148" s="36"/>
      <c r="M148" s="190" t="s">
        <v>1</v>
      </c>
      <c r="N148" s="191" t="s">
        <v>43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1305</v>
      </c>
      <c r="AT148" s="194" t="s">
        <v>148</v>
      </c>
      <c r="AU148" s="194" t="s">
        <v>88</v>
      </c>
      <c r="AY148" s="14" t="s">
        <v>146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86</v>
      </c>
      <c r="BK148" s="195">
        <f>ROUND(I148*H148,2)</f>
        <v>0</v>
      </c>
      <c r="BL148" s="14" t="s">
        <v>1305</v>
      </c>
      <c r="BM148" s="194" t="s">
        <v>1325</v>
      </c>
    </row>
    <row r="149" spans="1:65" s="2" customFormat="1" ht="11.25">
      <c r="A149" s="31"/>
      <c r="B149" s="32"/>
      <c r="C149" s="33"/>
      <c r="D149" s="196" t="s">
        <v>155</v>
      </c>
      <c r="E149" s="33"/>
      <c r="F149" s="197" t="s">
        <v>1324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155</v>
      </c>
      <c r="AU149" s="14" t="s">
        <v>88</v>
      </c>
    </row>
    <row r="150" spans="1:65" s="2" customFormat="1" ht="16.5" customHeight="1">
      <c r="A150" s="31"/>
      <c r="B150" s="32"/>
      <c r="C150" s="183" t="s">
        <v>153</v>
      </c>
      <c r="D150" s="183" t="s">
        <v>148</v>
      </c>
      <c r="E150" s="184" t="s">
        <v>1326</v>
      </c>
      <c r="F150" s="185" t="s">
        <v>1327</v>
      </c>
      <c r="G150" s="186" t="s">
        <v>1304</v>
      </c>
      <c r="H150" s="187">
        <v>1</v>
      </c>
      <c r="I150" s="188"/>
      <c r="J150" s="189">
        <f>ROUND(I150*H150,2)</f>
        <v>0</v>
      </c>
      <c r="K150" s="185" t="s">
        <v>162</v>
      </c>
      <c r="L150" s="36"/>
      <c r="M150" s="190" t="s">
        <v>1</v>
      </c>
      <c r="N150" s="191" t="s">
        <v>43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1305</v>
      </c>
      <c r="AT150" s="194" t="s">
        <v>148</v>
      </c>
      <c r="AU150" s="194" t="s">
        <v>88</v>
      </c>
      <c r="AY150" s="14" t="s">
        <v>146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86</v>
      </c>
      <c r="BK150" s="195">
        <f>ROUND(I150*H150,2)</f>
        <v>0</v>
      </c>
      <c r="BL150" s="14" t="s">
        <v>1305</v>
      </c>
      <c r="BM150" s="194" t="s">
        <v>1328</v>
      </c>
    </row>
    <row r="151" spans="1:65" s="2" customFormat="1" ht="11.25">
      <c r="A151" s="31"/>
      <c r="B151" s="32"/>
      <c r="C151" s="33"/>
      <c r="D151" s="196" t="s">
        <v>155</v>
      </c>
      <c r="E151" s="33"/>
      <c r="F151" s="197" t="s">
        <v>1327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155</v>
      </c>
      <c r="AU151" s="14" t="s">
        <v>88</v>
      </c>
    </row>
    <row r="152" spans="1:65" s="12" customFormat="1" ht="22.9" customHeight="1">
      <c r="B152" s="167"/>
      <c r="C152" s="168"/>
      <c r="D152" s="169" t="s">
        <v>77</v>
      </c>
      <c r="E152" s="181" t="s">
        <v>1329</v>
      </c>
      <c r="F152" s="181" t="s">
        <v>1330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SUM(P153:P158)</f>
        <v>0</v>
      </c>
      <c r="Q152" s="175"/>
      <c r="R152" s="176">
        <f>SUM(R153:R158)</f>
        <v>0</v>
      </c>
      <c r="S152" s="175"/>
      <c r="T152" s="177">
        <f>SUM(T153:T158)</f>
        <v>0</v>
      </c>
      <c r="AR152" s="178" t="s">
        <v>233</v>
      </c>
      <c r="AT152" s="179" t="s">
        <v>77</v>
      </c>
      <c r="AU152" s="179" t="s">
        <v>86</v>
      </c>
      <c r="AY152" s="178" t="s">
        <v>146</v>
      </c>
      <c r="BK152" s="180">
        <f>SUM(BK153:BK158)</f>
        <v>0</v>
      </c>
    </row>
    <row r="153" spans="1:65" s="2" customFormat="1" ht="16.5" customHeight="1">
      <c r="A153" s="31"/>
      <c r="B153" s="32"/>
      <c r="C153" s="183" t="s">
        <v>157</v>
      </c>
      <c r="D153" s="183" t="s">
        <v>148</v>
      </c>
      <c r="E153" s="184" t="s">
        <v>1331</v>
      </c>
      <c r="F153" s="185" t="s">
        <v>1332</v>
      </c>
      <c r="G153" s="186" t="s">
        <v>612</v>
      </c>
      <c r="H153" s="187">
        <v>1</v>
      </c>
      <c r="I153" s="188"/>
      <c r="J153" s="189">
        <f>ROUND(I153*H153,2)</f>
        <v>0</v>
      </c>
      <c r="K153" s="185" t="s">
        <v>162</v>
      </c>
      <c r="L153" s="36"/>
      <c r="M153" s="190" t="s">
        <v>1</v>
      </c>
      <c r="N153" s="191" t="s">
        <v>43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1305</v>
      </c>
      <c r="AT153" s="194" t="s">
        <v>148</v>
      </c>
      <c r="AU153" s="194" t="s">
        <v>88</v>
      </c>
      <c r="AY153" s="14" t="s">
        <v>146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86</v>
      </c>
      <c r="BK153" s="195">
        <f>ROUND(I153*H153,2)</f>
        <v>0</v>
      </c>
      <c r="BL153" s="14" t="s">
        <v>1305</v>
      </c>
      <c r="BM153" s="194" t="s">
        <v>1333</v>
      </c>
    </row>
    <row r="154" spans="1:65" s="2" customFormat="1" ht="11.25">
      <c r="A154" s="31"/>
      <c r="B154" s="32"/>
      <c r="C154" s="33"/>
      <c r="D154" s="196" t="s">
        <v>155</v>
      </c>
      <c r="E154" s="33"/>
      <c r="F154" s="197" t="s">
        <v>1332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155</v>
      </c>
      <c r="AU154" s="14" t="s">
        <v>88</v>
      </c>
    </row>
    <row r="155" spans="1:65" s="2" customFormat="1" ht="29.25">
      <c r="A155" s="31"/>
      <c r="B155" s="32"/>
      <c r="C155" s="33"/>
      <c r="D155" s="196" t="s">
        <v>184</v>
      </c>
      <c r="E155" s="33"/>
      <c r="F155" s="202" t="s">
        <v>1334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184</v>
      </c>
      <c r="AU155" s="14" t="s">
        <v>88</v>
      </c>
    </row>
    <row r="156" spans="1:65" s="2" customFormat="1" ht="16.5" customHeight="1">
      <c r="A156" s="31"/>
      <c r="B156" s="32"/>
      <c r="C156" s="183" t="s">
        <v>173</v>
      </c>
      <c r="D156" s="183" t="s">
        <v>148</v>
      </c>
      <c r="E156" s="184" t="s">
        <v>1335</v>
      </c>
      <c r="F156" s="185" t="s">
        <v>1336</v>
      </c>
      <c r="G156" s="186" t="s">
        <v>1304</v>
      </c>
      <c r="H156" s="187">
        <v>1</v>
      </c>
      <c r="I156" s="188"/>
      <c r="J156" s="189">
        <f>ROUND(I156*H156,2)</f>
        <v>0</v>
      </c>
      <c r="K156" s="185" t="s">
        <v>162</v>
      </c>
      <c r="L156" s="36"/>
      <c r="M156" s="190" t="s">
        <v>1</v>
      </c>
      <c r="N156" s="191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1305</v>
      </c>
      <c r="AT156" s="194" t="s">
        <v>148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1305</v>
      </c>
      <c r="BM156" s="194" t="s">
        <v>1337</v>
      </c>
    </row>
    <row r="157" spans="1:65" s="2" customFormat="1" ht="11.25">
      <c r="A157" s="31"/>
      <c r="B157" s="32"/>
      <c r="C157" s="33"/>
      <c r="D157" s="196" t="s">
        <v>155</v>
      </c>
      <c r="E157" s="33"/>
      <c r="F157" s="197" t="s">
        <v>1336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2" customFormat="1" ht="39">
      <c r="A158" s="31"/>
      <c r="B158" s="32"/>
      <c r="C158" s="33"/>
      <c r="D158" s="196" t="s">
        <v>184</v>
      </c>
      <c r="E158" s="33"/>
      <c r="F158" s="202" t="s">
        <v>1338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184</v>
      </c>
      <c r="AU158" s="14" t="s">
        <v>88</v>
      </c>
    </row>
    <row r="159" spans="1:65" s="12" customFormat="1" ht="22.9" customHeight="1">
      <c r="B159" s="167"/>
      <c r="C159" s="168"/>
      <c r="D159" s="169" t="s">
        <v>77</v>
      </c>
      <c r="E159" s="181" t="s">
        <v>1339</v>
      </c>
      <c r="F159" s="181" t="s">
        <v>1340</v>
      </c>
      <c r="G159" s="168"/>
      <c r="H159" s="168"/>
      <c r="I159" s="171"/>
      <c r="J159" s="182">
        <f>BK159</f>
        <v>0</v>
      </c>
      <c r="K159" s="168"/>
      <c r="L159" s="173"/>
      <c r="M159" s="174"/>
      <c r="N159" s="175"/>
      <c r="O159" s="175"/>
      <c r="P159" s="176">
        <f>SUM(P160:P161)</f>
        <v>0</v>
      </c>
      <c r="Q159" s="175"/>
      <c r="R159" s="176">
        <f>SUM(R160:R161)</f>
        <v>0</v>
      </c>
      <c r="S159" s="175"/>
      <c r="T159" s="177">
        <f>SUM(T160:T161)</f>
        <v>0</v>
      </c>
      <c r="AR159" s="178" t="s">
        <v>233</v>
      </c>
      <c r="AT159" s="179" t="s">
        <v>77</v>
      </c>
      <c r="AU159" s="179" t="s">
        <v>86</v>
      </c>
      <c r="AY159" s="178" t="s">
        <v>146</v>
      </c>
      <c r="BK159" s="180">
        <f>SUM(BK160:BK161)</f>
        <v>0</v>
      </c>
    </row>
    <row r="160" spans="1:65" s="2" customFormat="1" ht="16.5" customHeight="1">
      <c r="A160" s="31"/>
      <c r="B160" s="32"/>
      <c r="C160" s="183" t="s">
        <v>208</v>
      </c>
      <c r="D160" s="183" t="s">
        <v>148</v>
      </c>
      <c r="E160" s="184" t="s">
        <v>1341</v>
      </c>
      <c r="F160" s="185" t="s">
        <v>1342</v>
      </c>
      <c r="G160" s="186" t="s">
        <v>1304</v>
      </c>
      <c r="H160" s="187">
        <v>1</v>
      </c>
      <c r="I160" s="188"/>
      <c r="J160" s="189">
        <f>ROUND(I160*H160,2)</f>
        <v>0</v>
      </c>
      <c r="K160" s="185" t="s">
        <v>162</v>
      </c>
      <c r="L160" s="36"/>
      <c r="M160" s="190" t="s">
        <v>1</v>
      </c>
      <c r="N160" s="191" t="s">
        <v>43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1305</v>
      </c>
      <c r="AT160" s="194" t="s">
        <v>148</v>
      </c>
      <c r="AU160" s="194" t="s">
        <v>88</v>
      </c>
      <c r="AY160" s="14" t="s">
        <v>146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86</v>
      </c>
      <c r="BK160" s="195">
        <f>ROUND(I160*H160,2)</f>
        <v>0</v>
      </c>
      <c r="BL160" s="14" t="s">
        <v>1305</v>
      </c>
      <c r="BM160" s="194" t="s">
        <v>1343</v>
      </c>
    </row>
    <row r="161" spans="1:65" s="2" customFormat="1" ht="11.25">
      <c r="A161" s="31"/>
      <c r="B161" s="32"/>
      <c r="C161" s="33"/>
      <c r="D161" s="196" t="s">
        <v>155</v>
      </c>
      <c r="E161" s="33"/>
      <c r="F161" s="197" t="s">
        <v>1342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155</v>
      </c>
      <c r="AU161" s="14" t="s">
        <v>88</v>
      </c>
    </row>
    <row r="162" spans="1:65" s="12" customFormat="1" ht="22.9" customHeight="1">
      <c r="B162" s="167"/>
      <c r="C162" s="168"/>
      <c r="D162" s="169" t="s">
        <v>77</v>
      </c>
      <c r="E162" s="181" t="s">
        <v>1344</v>
      </c>
      <c r="F162" s="181" t="s">
        <v>1345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SUM(P163:P165)</f>
        <v>0</v>
      </c>
      <c r="Q162" s="175"/>
      <c r="R162" s="176">
        <f>SUM(R163:R165)</f>
        <v>0</v>
      </c>
      <c r="S162" s="175"/>
      <c r="T162" s="177">
        <f>SUM(T163:T165)</f>
        <v>0</v>
      </c>
      <c r="AR162" s="178" t="s">
        <v>233</v>
      </c>
      <c r="AT162" s="179" t="s">
        <v>77</v>
      </c>
      <c r="AU162" s="179" t="s">
        <v>86</v>
      </c>
      <c r="AY162" s="178" t="s">
        <v>146</v>
      </c>
      <c r="BK162" s="180">
        <f>SUM(BK163:BK165)</f>
        <v>0</v>
      </c>
    </row>
    <row r="163" spans="1:65" s="2" customFormat="1" ht="16.5" customHeight="1">
      <c r="A163" s="31"/>
      <c r="B163" s="32"/>
      <c r="C163" s="183" t="s">
        <v>8</v>
      </c>
      <c r="D163" s="183" t="s">
        <v>148</v>
      </c>
      <c r="E163" s="184" t="s">
        <v>1346</v>
      </c>
      <c r="F163" s="185" t="s">
        <v>1347</v>
      </c>
      <c r="G163" s="186" t="s">
        <v>1348</v>
      </c>
      <c r="H163" s="187">
        <v>1</v>
      </c>
      <c r="I163" s="188"/>
      <c r="J163" s="189">
        <f>ROUND(I163*H163,2)</f>
        <v>0</v>
      </c>
      <c r="K163" s="185" t="s">
        <v>1</v>
      </c>
      <c r="L163" s="36"/>
      <c r="M163" s="190" t="s">
        <v>1</v>
      </c>
      <c r="N163" s="191" t="s">
        <v>43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1305</v>
      </c>
      <c r="AT163" s="194" t="s">
        <v>148</v>
      </c>
      <c r="AU163" s="194" t="s">
        <v>88</v>
      </c>
      <c r="AY163" s="14" t="s">
        <v>146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86</v>
      </c>
      <c r="BK163" s="195">
        <f>ROUND(I163*H163,2)</f>
        <v>0</v>
      </c>
      <c r="BL163" s="14" t="s">
        <v>1305</v>
      </c>
      <c r="BM163" s="194" t="s">
        <v>1349</v>
      </c>
    </row>
    <row r="164" spans="1:65" s="2" customFormat="1" ht="11.25">
      <c r="A164" s="31"/>
      <c r="B164" s="32"/>
      <c r="C164" s="33"/>
      <c r="D164" s="196" t="s">
        <v>155</v>
      </c>
      <c r="E164" s="33"/>
      <c r="F164" s="197" t="s">
        <v>1347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155</v>
      </c>
      <c r="AU164" s="14" t="s">
        <v>88</v>
      </c>
    </row>
    <row r="165" spans="1:65" s="2" customFormat="1" ht="19.5">
      <c r="A165" s="31"/>
      <c r="B165" s="32"/>
      <c r="C165" s="33"/>
      <c r="D165" s="196" t="s">
        <v>184</v>
      </c>
      <c r="E165" s="33"/>
      <c r="F165" s="202" t="s">
        <v>1350</v>
      </c>
      <c r="G165" s="33"/>
      <c r="H165" s="33"/>
      <c r="I165" s="198"/>
      <c r="J165" s="33"/>
      <c r="K165" s="33"/>
      <c r="L165" s="36"/>
      <c r="M165" s="204"/>
      <c r="N165" s="205"/>
      <c r="O165" s="206"/>
      <c r="P165" s="206"/>
      <c r="Q165" s="206"/>
      <c r="R165" s="206"/>
      <c r="S165" s="206"/>
      <c r="T165" s="207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184</v>
      </c>
      <c r="AU165" s="14" t="s">
        <v>88</v>
      </c>
    </row>
    <row r="166" spans="1:65" s="2" customFormat="1" ht="6.95" customHeight="1">
      <c r="A166" s="31"/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36"/>
      <c r="M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sheetProtection algorithmName="SHA-512" hashValue="IQ2LARV5JzYMcX+CB4AICHQ/ILlPQnrLpQLQuC/fdLoyZ/SbWB103PPJIhgk27k5hVzGIy0rOqn4jVquFIT8tw==" saltValue="t63UoONnSKrNeb1OfHtvFw==" spinCount="100000" sheet="1" objects="1" scenarios="1" formatColumns="0" formatRows="0" autoFilter="0"/>
  <autoFilter ref="C123:K16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64" workbookViewId="0">
      <selection activeCell="K141" sqref="K14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1351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ROUND((SUM(BE123:BE171)),  2)</f>
        <v>0</v>
      </c>
      <c r="G33" s="31"/>
      <c r="H33" s="31"/>
      <c r="I33" s="121">
        <v>0.21</v>
      </c>
      <c r="J33" s="120">
        <f>ROUND(((SUM(BE123:BE171))*I33),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ROUND((SUM(BF123:BF171)),  2)</f>
        <v>0</v>
      </c>
      <c r="G34" s="31"/>
      <c r="H34" s="31"/>
      <c r="I34" s="121">
        <v>0.15</v>
      </c>
      <c r="J34" s="120">
        <f>ROUND(((SUM(BF123:BF171))*I34),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ROUND((SUM(BG123:BG171)),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ROUND((SUM(BH123:BH171)),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ROUND((SUM(BI123:BI171)),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04 - Zpevnění plochy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301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1352</v>
      </c>
      <c r="E100" s="153"/>
      <c r="F100" s="153"/>
      <c r="G100" s="153"/>
      <c r="H100" s="153"/>
      <c r="I100" s="153"/>
      <c r="J100" s="154">
        <f>J138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122</v>
      </c>
      <c r="E101" s="153"/>
      <c r="F101" s="153"/>
      <c r="G101" s="153"/>
      <c r="H101" s="153"/>
      <c r="I101" s="153"/>
      <c r="J101" s="154">
        <f>J153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123</v>
      </c>
      <c r="E102" s="153"/>
      <c r="F102" s="153"/>
      <c r="G102" s="153"/>
      <c r="H102" s="153"/>
      <c r="I102" s="153"/>
      <c r="J102" s="154">
        <f>J162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305</v>
      </c>
      <c r="E103" s="153"/>
      <c r="F103" s="153"/>
      <c r="G103" s="153"/>
      <c r="H103" s="153"/>
      <c r="I103" s="153"/>
      <c r="J103" s="154">
        <f>J169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131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71" t="str">
        <f>E7</f>
        <v>CNC centrum a Svářečská škola v SOU Nové Strašecí</v>
      </c>
      <c r="F113" s="272"/>
      <c r="G113" s="272"/>
      <c r="H113" s="27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113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3" t="str">
        <f>E9</f>
        <v>04 - Zpevnění plochy</v>
      </c>
      <c r="F115" s="273"/>
      <c r="G115" s="273"/>
      <c r="H115" s="27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>Sportovní 1135</v>
      </c>
      <c r="G117" s="33"/>
      <c r="H117" s="33"/>
      <c r="I117" s="26" t="s">
        <v>22</v>
      </c>
      <c r="J117" s="63">
        <f>IF(J12="","",J12)</f>
        <v>45240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54.4" customHeight="1">
      <c r="A119" s="31"/>
      <c r="B119" s="32"/>
      <c r="C119" s="26" t="s">
        <v>23</v>
      </c>
      <c r="D119" s="33"/>
      <c r="E119" s="33"/>
      <c r="F119" s="24" t="str">
        <f>E15</f>
        <v>SOU,  Sportovní 1135, 27180 Nové Strašecí</v>
      </c>
      <c r="G119" s="33"/>
      <c r="H119" s="33"/>
      <c r="I119" s="26" t="s">
        <v>29</v>
      </c>
      <c r="J119" s="29" t="str">
        <f>E21</f>
        <v>Studio PHX s.r.o.Ondříčkova 384/33, Praha 3 Žižkov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3"/>
      <c r="E120" s="33"/>
      <c r="F120" s="24" t="str">
        <f>IF(E18="","",E18)</f>
        <v>Vyplň údaj</v>
      </c>
      <c r="G120" s="33"/>
      <c r="H120" s="33"/>
      <c r="I120" s="26" t="s">
        <v>33</v>
      </c>
      <c r="J120" s="29" t="str">
        <f>E24</f>
        <v>Ing. Jan Brožek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132</v>
      </c>
      <c r="D122" s="159" t="s">
        <v>63</v>
      </c>
      <c r="E122" s="159" t="s">
        <v>59</v>
      </c>
      <c r="F122" s="159" t="s">
        <v>60</v>
      </c>
      <c r="G122" s="159" t="s">
        <v>133</v>
      </c>
      <c r="H122" s="159" t="s">
        <v>134</v>
      </c>
      <c r="I122" s="159" t="s">
        <v>135</v>
      </c>
      <c r="J122" s="159" t="s">
        <v>117</v>
      </c>
      <c r="K122" s="160" t="s">
        <v>136</v>
      </c>
      <c r="L122" s="161"/>
      <c r="M122" s="72" t="s">
        <v>1</v>
      </c>
      <c r="N122" s="73" t="s">
        <v>42</v>
      </c>
      <c r="O122" s="73" t="s">
        <v>137</v>
      </c>
      <c r="P122" s="73" t="s">
        <v>138</v>
      </c>
      <c r="Q122" s="73" t="s">
        <v>139</v>
      </c>
      <c r="R122" s="73" t="s">
        <v>140</v>
      </c>
      <c r="S122" s="73" t="s">
        <v>141</v>
      </c>
      <c r="T122" s="74" t="s">
        <v>142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143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</f>
        <v>0</v>
      </c>
      <c r="Q123" s="76"/>
      <c r="R123" s="164">
        <f>R124</f>
        <v>47.052400000000006</v>
      </c>
      <c r="S123" s="76"/>
      <c r="T123" s="165">
        <f>T124</f>
        <v>324.09000000000003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77</v>
      </c>
      <c r="AU123" s="14" t="s">
        <v>119</v>
      </c>
      <c r="BK123" s="166">
        <f>BK124</f>
        <v>0</v>
      </c>
    </row>
    <row r="124" spans="1:65" s="12" customFormat="1" ht="25.9" customHeight="1">
      <c r="B124" s="167"/>
      <c r="C124" s="168"/>
      <c r="D124" s="169" t="s">
        <v>77</v>
      </c>
      <c r="E124" s="170" t="s">
        <v>144</v>
      </c>
      <c r="F124" s="170" t="s">
        <v>145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P125+P134+P138+P153+P162+P169</f>
        <v>0</v>
      </c>
      <c r="Q124" s="175"/>
      <c r="R124" s="176">
        <f>R125+R134+R138+R153+R162+R169</f>
        <v>47.052400000000006</v>
      </c>
      <c r="S124" s="175"/>
      <c r="T124" s="177">
        <f>T125+T134+T138+T153+T162+T169</f>
        <v>324.09000000000003</v>
      </c>
      <c r="AR124" s="178" t="s">
        <v>86</v>
      </c>
      <c r="AT124" s="179" t="s">
        <v>77</v>
      </c>
      <c r="AU124" s="179" t="s">
        <v>78</v>
      </c>
      <c r="AY124" s="178" t="s">
        <v>146</v>
      </c>
      <c r="BK124" s="180">
        <f>BK125+BK134+BK138+BK153+BK162+BK169</f>
        <v>0</v>
      </c>
    </row>
    <row r="125" spans="1:65" s="12" customFormat="1" ht="22.9" customHeight="1">
      <c r="B125" s="167"/>
      <c r="C125" s="168"/>
      <c r="D125" s="169" t="s">
        <v>77</v>
      </c>
      <c r="E125" s="181" t="s">
        <v>86</v>
      </c>
      <c r="F125" s="181" t="s">
        <v>147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SUM(P126:P133)</f>
        <v>0</v>
      </c>
      <c r="Q125" s="175"/>
      <c r="R125" s="176">
        <f>SUM(R126:R133)</f>
        <v>0</v>
      </c>
      <c r="S125" s="175"/>
      <c r="T125" s="177">
        <f>SUM(T126:T133)</f>
        <v>324.09000000000003</v>
      </c>
      <c r="AR125" s="178" t="s">
        <v>86</v>
      </c>
      <c r="AT125" s="179" t="s">
        <v>77</v>
      </c>
      <c r="AU125" s="179" t="s">
        <v>86</v>
      </c>
      <c r="AY125" s="178" t="s">
        <v>146</v>
      </c>
      <c r="BK125" s="180">
        <f>SUM(BK126:BK133)</f>
        <v>0</v>
      </c>
    </row>
    <row r="126" spans="1:65" s="2" customFormat="1" ht="24.2" customHeight="1">
      <c r="A126" s="31"/>
      <c r="B126" s="32"/>
      <c r="C126" s="183" t="s">
        <v>208</v>
      </c>
      <c r="D126" s="183" t="s">
        <v>148</v>
      </c>
      <c r="E126" s="184" t="s">
        <v>1353</v>
      </c>
      <c r="F126" s="185" t="s">
        <v>1354</v>
      </c>
      <c r="G126" s="186" t="s">
        <v>181</v>
      </c>
      <c r="H126" s="187">
        <v>693</v>
      </c>
      <c r="I126" s="188"/>
      <c r="J126" s="189">
        <f>ROUND(I126*H126,2)</f>
        <v>0</v>
      </c>
      <c r="K126" s="185" t="s">
        <v>162</v>
      </c>
      <c r="L126" s="36"/>
      <c r="M126" s="190" t="s">
        <v>1</v>
      </c>
      <c r="N126" s="191" t="s">
        <v>43</v>
      </c>
      <c r="O126" s="68"/>
      <c r="P126" s="192">
        <f>O126*H126</f>
        <v>0</v>
      </c>
      <c r="Q126" s="192">
        <v>0</v>
      </c>
      <c r="R126" s="192">
        <f>Q126*H126</f>
        <v>0</v>
      </c>
      <c r="S126" s="192">
        <v>0.44</v>
      </c>
      <c r="T126" s="193">
        <f>S126*H126</f>
        <v>304.92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153</v>
      </c>
      <c r="AT126" s="194" t="s">
        <v>148</v>
      </c>
      <c r="AU126" s="194" t="s">
        <v>88</v>
      </c>
      <c r="AY126" s="14" t="s">
        <v>146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4" t="s">
        <v>86</v>
      </c>
      <c r="BK126" s="195">
        <f>ROUND(I126*H126,2)</f>
        <v>0</v>
      </c>
      <c r="BL126" s="14" t="s">
        <v>153</v>
      </c>
      <c r="BM126" s="194" t="s">
        <v>1355</v>
      </c>
    </row>
    <row r="127" spans="1:65" s="2" customFormat="1" ht="39">
      <c r="A127" s="31"/>
      <c r="B127" s="32"/>
      <c r="C127" s="33"/>
      <c r="D127" s="196" t="s">
        <v>155</v>
      </c>
      <c r="E127" s="33"/>
      <c r="F127" s="197" t="s">
        <v>1356</v>
      </c>
      <c r="G127" s="33"/>
      <c r="H127" s="33"/>
      <c r="I127" s="198"/>
      <c r="J127" s="33"/>
      <c r="K127" s="33"/>
      <c r="L127" s="36"/>
      <c r="M127" s="199"/>
      <c r="N127" s="200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155</v>
      </c>
      <c r="AU127" s="14" t="s">
        <v>88</v>
      </c>
    </row>
    <row r="128" spans="1:65" s="2" customFormat="1" ht="16.5" customHeight="1">
      <c r="A128" s="31"/>
      <c r="B128" s="32"/>
      <c r="C128" s="183" t="s">
        <v>290</v>
      </c>
      <c r="D128" s="183" t="s">
        <v>148</v>
      </c>
      <c r="E128" s="184" t="s">
        <v>1357</v>
      </c>
      <c r="F128" s="185" t="s">
        <v>1358</v>
      </c>
      <c r="G128" s="186" t="s">
        <v>181</v>
      </c>
      <c r="H128" s="187">
        <v>54</v>
      </c>
      <c r="I128" s="188"/>
      <c r="J128" s="189">
        <f>ROUND(I128*H128,2)</f>
        <v>0</v>
      </c>
      <c r="K128" s="185" t="s">
        <v>162</v>
      </c>
      <c r="L128" s="36"/>
      <c r="M128" s="190" t="s">
        <v>1</v>
      </c>
      <c r="N128" s="191" t="s">
        <v>43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0.35499999999999998</v>
      </c>
      <c r="T128" s="193">
        <f>S128*H128</f>
        <v>19.169999999999998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153</v>
      </c>
      <c r="AT128" s="194" t="s">
        <v>148</v>
      </c>
      <c r="AU128" s="194" t="s">
        <v>88</v>
      </c>
      <c r="AY128" s="14" t="s">
        <v>146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86</v>
      </c>
      <c r="BK128" s="195">
        <f>ROUND(I128*H128,2)</f>
        <v>0</v>
      </c>
      <c r="BL128" s="14" t="s">
        <v>153</v>
      </c>
      <c r="BM128" s="194" t="s">
        <v>1359</v>
      </c>
    </row>
    <row r="129" spans="1:65" s="2" customFormat="1" ht="29.25">
      <c r="A129" s="31"/>
      <c r="B129" s="32"/>
      <c r="C129" s="33"/>
      <c r="D129" s="196" t="s">
        <v>155</v>
      </c>
      <c r="E129" s="33"/>
      <c r="F129" s="197" t="s">
        <v>1360</v>
      </c>
      <c r="G129" s="33"/>
      <c r="H129" s="33"/>
      <c r="I129" s="198"/>
      <c r="J129" s="33"/>
      <c r="K129" s="33"/>
      <c r="L129" s="36"/>
      <c r="M129" s="199"/>
      <c r="N129" s="200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155</v>
      </c>
      <c r="AU129" s="14" t="s">
        <v>88</v>
      </c>
    </row>
    <row r="130" spans="1:65" s="2" customFormat="1" ht="19.5">
      <c r="A130" s="31"/>
      <c r="B130" s="32"/>
      <c r="C130" s="33"/>
      <c r="D130" s="196" t="s">
        <v>184</v>
      </c>
      <c r="E130" s="33"/>
      <c r="F130" s="202" t="s">
        <v>1361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184</v>
      </c>
      <c r="AU130" s="14" t="s">
        <v>88</v>
      </c>
    </row>
    <row r="131" spans="1:65" s="2" customFormat="1" ht="33" customHeight="1">
      <c r="A131" s="31"/>
      <c r="B131" s="32"/>
      <c r="C131" s="183" t="s">
        <v>214</v>
      </c>
      <c r="D131" s="183" t="s">
        <v>148</v>
      </c>
      <c r="E131" s="184" t="s">
        <v>1362</v>
      </c>
      <c r="F131" s="185" t="s">
        <v>1363</v>
      </c>
      <c r="G131" s="186" t="s">
        <v>151</v>
      </c>
      <c r="H131" s="187">
        <v>253.98</v>
      </c>
      <c r="I131" s="188"/>
      <c r="J131" s="189">
        <f>ROUND(I131*H131,2)</f>
        <v>0</v>
      </c>
      <c r="K131" s="185" t="s">
        <v>162</v>
      </c>
      <c r="L131" s="36"/>
      <c r="M131" s="190" t="s">
        <v>1</v>
      </c>
      <c r="N131" s="191" t="s">
        <v>43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153</v>
      </c>
      <c r="AT131" s="194" t="s">
        <v>148</v>
      </c>
      <c r="AU131" s="194" t="s">
        <v>88</v>
      </c>
      <c r="AY131" s="14" t="s">
        <v>146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86</v>
      </c>
      <c r="BK131" s="195">
        <f>ROUND(I131*H131,2)</f>
        <v>0</v>
      </c>
      <c r="BL131" s="14" t="s">
        <v>153</v>
      </c>
      <c r="BM131" s="194" t="s">
        <v>1364</v>
      </c>
    </row>
    <row r="132" spans="1:65" s="2" customFormat="1" ht="19.5">
      <c r="A132" s="31"/>
      <c r="B132" s="32"/>
      <c r="C132" s="33"/>
      <c r="D132" s="196" t="s">
        <v>155</v>
      </c>
      <c r="E132" s="33"/>
      <c r="F132" s="197" t="s">
        <v>1365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155</v>
      </c>
      <c r="AU132" s="14" t="s">
        <v>88</v>
      </c>
    </row>
    <row r="133" spans="1:65" s="2" customFormat="1" ht="29.25">
      <c r="A133" s="31"/>
      <c r="B133" s="32"/>
      <c r="C133" s="33"/>
      <c r="D133" s="196" t="s">
        <v>184</v>
      </c>
      <c r="E133" s="33"/>
      <c r="F133" s="202" t="s">
        <v>1366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184</v>
      </c>
      <c r="AU133" s="14" t="s">
        <v>88</v>
      </c>
    </row>
    <row r="134" spans="1:65" s="12" customFormat="1" ht="22.9" customHeight="1">
      <c r="B134" s="167"/>
      <c r="C134" s="168"/>
      <c r="D134" s="169" t="s">
        <v>77</v>
      </c>
      <c r="E134" s="181" t="s">
        <v>88</v>
      </c>
      <c r="F134" s="181" t="s">
        <v>353</v>
      </c>
      <c r="G134" s="168"/>
      <c r="H134" s="168"/>
      <c r="I134" s="171"/>
      <c r="J134" s="182">
        <f>BK134</f>
        <v>0</v>
      </c>
      <c r="K134" s="168"/>
      <c r="L134" s="173"/>
      <c r="M134" s="174"/>
      <c r="N134" s="175"/>
      <c r="O134" s="175"/>
      <c r="P134" s="176">
        <f>SUM(P135:P137)</f>
        <v>0</v>
      </c>
      <c r="Q134" s="175"/>
      <c r="R134" s="176">
        <f>SUM(R135:R137)</f>
        <v>12.9312</v>
      </c>
      <c r="S134" s="175"/>
      <c r="T134" s="177">
        <f>SUM(T135:T137)</f>
        <v>0</v>
      </c>
      <c r="AR134" s="178" t="s">
        <v>86</v>
      </c>
      <c r="AT134" s="179" t="s">
        <v>77</v>
      </c>
      <c r="AU134" s="179" t="s">
        <v>86</v>
      </c>
      <c r="AY134" s="178" t="s">
        <v>146</v>
      </c>
      <c r="BK134" s="180">
        <f>SUM(BK135:BK137)</f>
        <v>0</v>
      </c>
    </row>
    <row r="135" spans="1:65" s="2" customFormat="1" ht="37.9" customHeight="1">
      <c r="A135" s="31"/>
      <c r="B135" s="32"/>
      <c r="C135" s="183" t="s">
        <v>157</v>
      </c>
      <c r="D135" s="183" t="s">
        <v>148</v>
      </c>
      <c r="E135" s="184" t="s">
        <v>1367</v>
      </c>
      <c r="F135" s="185" t="s">
        <v>1368</v>
      </c>
      <c r="G135" s="186" t="s">
        <v>243</v>
      </c>
      <c r="H135" s="187">
        <v>45</v>
      </c>
      <c r="I135" s="188"/>
      <c r="J135" s="189">
        <f>ROUND(I135*H135,2)</f>
        <v>0</v>
      </c>
      <c r="K135" s="185" t="s">
        <v>162</v>
      </c>
      <c r="L135" s="36"/>
      <c r="M135" s="190" t="s">
        <v>1</v>
      </c>
      <c r="N135" s="191" t="s">
        <v>43</v>
      </c>
      <c r="O135" s="68"/>
      <c r="P135" s="192">
        <f>O135*H135</f>
        <v>0</v>
      </c>
      <c r="Q135" s="192">
        <v>0.28736</v>
      </c>
      <c r="R135" s="192">
        <f>Q135*H135</f>
        <v>12.9312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153</v>
      </c>
      <c r="AT135" s="194" t="s">
        <v>148</v>
      </c>
      <c r="AU135" s="194" t="s">
        <v>88</v>
      </c>
      <c r="AY135" s="14" t="s">
        <v>146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86</v>
      </c>
      <c r="BK135" s="195">
        <f>ROUND(I135*H135,2)</f>
        <v>0</v>
      </c>
      <c r="BL135" s="14" t="s">
        <v>153</v>
      </c>
      <c r="BM135" s="194" t="s">
        <v>1369</v>
      </c>
    </row>
    <row r="136" spans="1:65" s="2" customFormat="1" ht="39">
      <c r="A136" s="31"/>
      <c r="B136" s="32"/>
      <c r="C136" s="33"/>
      <c r="D136" s="196" t="s">
        <v>155</v>
      </c>
      <c r="E136" s="33"/>
      <c r="F136" s="197" t="s">
        <v>1370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155</v>
      </c>
      <c r="AU136" s="14" t="s">
        <v>88</v>
      </c>
    </row>
    <row r="137" spans="1:65" s="2" customFormat="1" ht="19.5">
      <c r="A137" s="31"/>
      <c r="B137" s="32"/>
      <c r="C137" s="33"/>
      <c r="D137" s="196" t="s">
        <v>184</v>
      </c>
      <c r="E137" s="33"/>
      <c r="F137" s="202" t="s">
        <v>1371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184</v>
      </c>
      <c r="AU137" s="14" t="s">
        <v>88</v>
      </c>
    </row>
    <row r="138" spans="1:65" s="12" customFormat="1" ht="22.9" customHeight="1">
      <c r="B138" s="167"/>
      <c r="C138" s="168"/>
      <c r="D138" s="169" t="s">
        <v>77</v>
      </c>
      <c r="E138" s="181" t="s">
        <v>233</v>
      </c>
      <c r="F138" s="181" t="s">
        <v>1372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SUM(P139:P152)</f>
        <v>0</v>
      </c>
      <c r="Q138" s="175"/>
      <c r="R138" s="176">
        <f>SUM(R139:R152)</f>
        <v>2.0920000000000001</v>
      </c>
      <c r="S138" s="175"/>
      <c r="T138" s="177">
        <f>SUM(T139:T152)</f>
        <v>0</v>
      </c>
      <c r="AR138" s="178" t="s">
        <v>86</v>
      </c>
      <c r="AT138" s="179" t="s">
        <v>77</v>
      </c>
      <c r="AU138" s="179" t="s">
        <v>86</v>
      </c>
      <c r="AY138" s="178" t="s">
        <v>146</v>
      </c>
      <c r="BK138" s="180">
        <f>SUM(BK139:BK152)</f>
        <v>0</v>
      </c>
    </row>
    <row r="139" spans="1:65" s="2" customFormat="1" ht="37.9" customHeight="1">
      <c r="A139" s="31"/>
      <c r="B139" s="32"/>
      <c r="C139" s="183" t="s">
        <v>233</v>
      </c>
      <c r="D139" s="203" t="s">
        <v>148</v>
      </c>
      <c r="E139" s="184" t="s">
        <v>1373</v>
      </c>
      <c r="F139" s="185" t="s">
        <v>1374</v>
      </c>
      <c r="G139" s="186" t="s">
        <v>181</v>
      </c>
      <c r="H139" s="187">
        <v>747</v>
      </c>
      <c r="I139" s="188"/>
      <c r="J139" s="189">
        <f>ROUND(I139*H139,2)</f>
        <v>0</v>
      </c>
      <c r="K139" s="185" t="s">
        <v>162</v>
      </c>
      <c r="L139" s="36"/>
      <c r="M139" s="190" t="s">
        <v>1</v>
      </c>
      <c r="N139" s="191" t="s">
        <v>43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153</v>
      </c>
      <c r="AT139" s="194" t="s">
        <v>148</v>
      </c>
      <c r="AU139" s="194" t="s">
        <v>88</v>
      </c>
      <c r="AY139" s="14" t="s">
        <v>146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86</v>
      </c>
      <c r="BK139" s="195">
        <f>ROUND(I139*H139,2)</f>
        <v>0</v>
      </c>
      <c r="BL139" s="14" t="s">
        <v>153</v>
      </c>
      <c r="BM139" s="194" t="s">
        <v>1375</v>
      </c>
    </row>
    <row r="140" spans="1:65" s="2" customFormat="1" ht="39">
      <c r="A140" s="31"/>
      <c r="B140" s="32"/>
      <c r="C140" s="33"/>
      <c r="D140" s="196" t="s">
        <v>155</v>
      </c>
      <c r="E140" s="33"/>
      <c r="F140" s="197" t="s">
        <v>1376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155</v>
      </c>
      <c r="AU140" s="14" t="s">
        <v>88</v>
      </c>
    </row>
    <row r="141" spans="1:65" s="2" customFormat="1" ht="16.5" customHeight="1">
      <c r="A141" s="31"/>
      <c r="B141" s="32"/>
      <c r="C141" s="209" t="s">
        <v>201</v>
      </c>
      <c r="D141" s="221" t="s">
        <v>521</v>
      </c>
      <c r="E141" s="210" t="s">
        <v>1377</v>
      </c>
      <c r="F141" s="211" t="s">
        <v>1378</v>
      </c>
      <c r="G141" s="212" t="s">
        <v>211</v>
      </c>
      <c r="H141" s="213">
        <v>2.0920000000000001</v>
      </c>
      <c r="I141" s="214"/>
      <c r="J141" s="215">
        <f>ROUND(I141*H141,2)</f>
        <v>0</v>
      </c>
      <c r="K141" s="211" t="s">
        <v>162</v>
      </c>
      <c r="L141" s="216"/>
      <c r="M141" s="217" t="s">
        <v>1</v>
      </c>
      <c r="N141" s="218" t="s">
        <v>43</v>
      </c>
      <c r="O141" s="68"/>
      <c r="P141" s="192">
        <f>O141*H141</f>
        <v>0</v>
      </c>
      <c r="Q141" s="192">
        <v>1</v>
      </c>
      <c r="R141" s="192">
        <f>Q141*H141</f>
        <v>2.0920000000000001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295</v>
      </c>
      <c r="AT141" s="194" t="s">
        <v>521</v>
      </c>
      <c r="AU141" s="194" t="s">
        <v>88</v>
      </c>
      <c r="AY141" s="14" t="s">
        <v>146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86</v>
      </c>
      <c r="BK141" s="195">
        <f>ROUND(I141*H141,2)</f>
        <v>0</v>
      </c>
      <c r="BL141" s="14" t="s">
        <v>153</v>
      </c>
      <c r="BM141" s="194" t="s">
        <v>1379</v>
      </c>
    </row>
    <row r="142" spans="1:65" s="2" customFormat="1" ht="11.25">
      <c r="A142" s="31"/>
      <c r="B142" s="32"/>
      <c r="C142" s="33"/>
      <c r="D142" s="196" t="s">
        <v>155</v>
      </c>
      <c r="E142" s="33"/>
      <c r="F142" s="197" t="s">
        <v>1378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155</v>
      </c>
      <c r="AU142" s="14" t="s">
        <v>88</v>
      </c>
    </row>
    <row r="143" spans="1:65" s="2" customFormat="1" ht="16.5" customHeight="1">
      <c r="A143" s="31"/>
      <c r="B143" s="32"/>
      <c r="C143" s="183" t="s">
        <v>295</v>
      </c>
      <c r="D143" s="203" t="s">
        <v>148</v>
      </c>
      <c r="E143" s="184" t="s">
        <v>1380</v>
      </c>
      <c r="F143" s="185" t="s">
        <v>1381</v>
      </c>
      <c r="G143" s="186" t="s">
        <v>181</v>
      </c>
      <c r="H143" s="187">
        <v>747</v>
      </c>
      <c r="I143" s="188"/>
      <c r="J143" s="189">
        <f>ROUND(I143*H143,2)</f>
        <v>0</v>
      </c>
      <c r="K143" s="185" t="s">
        <v>162</v>
      </c>
      <c r="L143" s="36"/>
      <c r="M143" s="190" t="s">
        <v>1</v>
      </c>
      <c r="N143" s="191" t="s">
        <v>43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153</v>
      </c>
      <c r="AT143" s="194" t="s">
        <v>148</v>
      </c>
      <c r="AU143" s="194" t="s">
        <v>88</v>
      </c>
      <c r="AY143" s="14" t="s">
        <v>146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86</v>
      </c>
      <c r="BK143" s="195">
        <f>ROUND(I143*H143,2)</f>
        <v>0</v>
      </c>
      <c r="BL143" s="14" t="s">
        <v>153</v>
      </c>
      <c r="BM143" s="194" t="s">
        <v>1382</v>
      </c>
    </row>
    <row r="144" spans="1:65" s="2" customFormat="1" ht="19.5">
      <c r="A144" s="31"/>
      <c r="B144" s="32"/>
      <c r="C144" s="33"/>
      <c r="D144" s="196" t="s">
        <v>155</v>
      </c>
      <c r="E144" s="33"/>
      <c r="F144" s="197" t="s">
        <v>1383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155</v>
      </c>
      <c r="AU144" s="14" t="s">
        <v>88</v>
      </c>
    </row>
    <row r="145" spans="1:65" s="2" customFormat="1" ht="24.2" customHeight="1">
      <c r="A145" s="31"/>
      <c r="B145" s="32"/>
      <c r="C145" s="183" t="s">
        <v>153</v>
      </c>
      <c r="D145" s="203" t="s">
        <v>148</v>
      </c>
      <c r="E145" s="184" t="s">
        <v>1384</v>
      </c>
      <c r="F145" s="185" t="s">
        <v>1385</v>
      </c>
      <c r="G145" s="186" t="s">
        <v>181</v>
      </c>
      <c r="H145" s="187">
        <v>747</v>
      </c>
      <c r="I145" s="188"/>
      <c r="J145" s="189">
        <f>ROUND(I145*H145,2)</f>
        <v>0</v>
      </c>
      <c r="K145" s="185" t="s">
        <v>162</v>
      </c>
      <c r="L145" s="36"/>
      <c r="M145" s="190" t="s">
        <v>1</v>
      </c>
      <c r="N145" s="191" t="s">
        <v>43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153</v>
      </c>
      <c r="AT145" s="194" t="s">
        <v>148</v>
      </c>
      <c r="AU145" s="194" t="s">
        <v>88</v>
      </c>
      <c r="AY145" s="14" t="s">
        <v>146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86</v>
      </c>
      <c r="BK145" s="195">
        <f>ROUND(I145*H145,2)</f>
        <v>0</v>
      </c>
      <c r="BL145" s="14" t="s">
        <v>153</v>
      </c>
      <c r="BM145" s="194" t="s">
        <v>1386</v>
      </c>
    </row>
    <row r="146" spans="1:65" s="2" customFormat="1" ht="19.5">
      <c r="A146" s="31"/>
      <c r="B146" s="32"/>
      <c r="C146" s="33"/>
      <c r="D146" s="196" t="s">
        <v>155</v>
      </c>
      <c r="E146" s="33"/>
      <c r="F146" s="197" t="s">
        <v>1387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155</v>
      </c>
      <c r="AU146" s="14" t="s">
        <v>88</v>
      </c>
    </row>
    <row r="147" spans="1:65" s="2" customFormat="1" ht="24.2" customHeight="1">
      <c r="A147" s="31"/>
      <c r="B147" s="32"/>
      <c r="C147" s="183" t="s">
        <v>88</v>
      </c>
      <c r="D147" s="203" t="s">
        <v>148</v>
      </c>
      <c r="E147" s="184" t="s">
        <v>1388</v>
      </c>
      <c r="F147" s="185" t="s">
        <v>1389</v>
      </c>
      <c r="G147" s="186" t="s">
        <v>181</v>
      </c>
      <c r="H147" s="187">
        <v>747</v>
      </c>
      <c r="I147" s="188"/>
      <c r="J147" s="189">
        <f>ROUND(I147*H147,2)</f>
        <v>0</v>
      </c>
      <c r="K147" s="185" t="s">
        <v>162</v>
      </c>
      <c r="L147" s="36"/>
      <c r="M147" s="190" t="s">
        <v>1</v>
      </c>
      <c r="N147" s="191" t="s">
        <v>43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153</v>
      </c>
      <c r="AT147" s="194" t="s">
        <v>148</v>
      </c>
      <c r="AU147" s="194" t="s">
        <v>88</v>
      </c>
      <c r="AY147" s="14" t="s">
        <v>146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86</v>
      </c>
      <c r="BK147" s="195">
        <f>ROUND(I147*H147,2)</f>
        <v>0</v>
      </c>
      <c r="BL147" s="14" t="s">
        <v>153</v>
      </c>
      <c r="BM147" s="194" t="s">
        <v>1390</v>
      </c>
    </row>
    <row r="148" spans="1:65" s="2" customFormat="1" ht="19.5">
      <c r="A148" s="31"/>
      <c r="B148" s="32"/>
      <c r="C148" s="33"/>
      <c r="D148" s="196" t="s">
        <v>155</v>
      </c>
      <c r="E148" s="33"/>
      <c r="F148" s="197" t="s">
        <v>1391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155</v>
      </c>
      <c r="AU148" s="14" t="s">
        <v>88</v>
      </c>
    </row>
    <row r="149" spans="1:65" s="2" customFormat="1" ht="33" customHeight="1">
      <c r="A149" s="31"/>
      <c r="B149" s="32"/>
      <c r="C149" s="183" t="s">
        <v>86</v>
      </c>
      <c r="D149" s="203" t="s">
        <v>148</v>
      </c>
      <c r="E149" s="184" t="s">
        <v>1392</v>
      </c>
      <c r="F149" s="185" t="s">
        <v>1393</v>
      </c>
      <c r="G149" s="186" t="s">
        <v>181</v>
      </c>
      <c r="H149" s="187">
        <v>747</v>
      </c>
      <c r="I149" s="188"/>
      <c r="J149" s="189">
        <f>ROUND(I149*H149,2)</f>
        <v>0</v>
      </c>
      <c r="K149" s="185" t="s">
        <v>162</v>
      </c>
      <c r="L149" s="36"/>
      <c r="M149" s="190" t="s">
        <v>1</v>
      </c>
      <c r="N149" s="191" t="s">
        <v>43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153</v>
      </c>
      <c r="AT149" s="194" t="s">
        <v>148</v>
      </c>
      <c r="AU149" s="194" t="s">
        <v>88</v>
      </c>
      <c r="AY149" s="14" t="s">
        <v>146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86</v>
      </c>
      <c r="BK149" s="195">
        <f>ROUND(I149*H149,2)</f>
        <v>0</v>
      </c>
      <c r="BL149" s="14" t="s">
        <v>153</v>
      </c>
      <c r="BM149" s="194" t="s">
        <v>1394</v>
      </c>
    </row>
    <row r="150" spans="1:65" s="2" customFormat="1" ht="29.25">
      <c r="A150" s="31"/>
      <c r="B150" s="32"/>
      <c r="C150" s="33"/>
      <c r="D150" s="196" t="s">
        <v>155</v>
      </c>
      <c r="E150" s="33"/>
      <c r="F150" s="197" t="s">
        <v>1395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155</v>
      </c>
      <c r="AU150" s="14" t="s">
        <v>88</v>
      </c>
    </row>
    <row r="151" spans="1:65" s="2" customFormat="1" ht="24.2" customHeight="1">
      <c r="A151" s="31"/>
      <c r="B151" s="32"/>
      <c r="C151" s="183" t="s">
        <v>191</v>
      </c>
      <c r="D151" s="203" t="s">
        <v>148</v>
      </c>
      <c r="E151" s="184" t="s">
        <v>1396</v>
      </c>
      <c r="F151" s="185" t="s">
        <v>1397</v>
      </c>
      <c r="G151" s="186" t="s">
        <v>181</v>
      </c>
      <c r="H151" s="187">
        <v>747</v>
      </c>
      <c r="I151" s="188"/>
      <c r="J151" s="189">
        <f>ROUND(I151*H151,2)</f>
        <v>0</v>
      </c>
      <c r="K151" s="185" t="s">
        <v>162</v>
      </c>
      <c r="L151" s="36"/>
      <c r="M151" s="190" t="s">
        <v>1</v>
      </c>
      <c r="N151" s="191" t="s">
        <v>43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153</v>
      </c>
      <c r="AT151" s="194" t="s">
        <v>148</v>
      </c>
      <c r="AU151" s="194" t="s">
        <v>88</v>
      </c>
      <c r="AY151" s="14" t="s">
        <v>146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86</v>
      </c>
      <c r="BK151" s="195">
        <f>ROUND(I151*H151,2)</f>
        <v>0</v>
      </c>
      <c r="BL151" s="14" t="s">
        <v>153</v>
      </c>
      <c r="BM151" s="194" t="s">
        <v>1398</v>
      </c>
    </row>
    <row r="152" spans="1:65" s="2" customFormat="1" ht="29.25">
      <c r="A152" s="31"/>
      <c r="B152" s="32"/>
      <c r="C152" s="33"/>
      <c r="D152" s="196" t="s">
        <v>155</v>
      </c>
      <c r="E152" s="33"/>
      <c r="F152" s="197" t="s">
        <v>1399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155</v>
      </c>
      <c r="AU152" s="14" t="s">
        <v>88</v>
      </c>
    </row>
    <row r="153" spans="1:65" s="12" customFormat="1" ht="22.9" customHeight="1">
      <c r="B153" s="167"/>
      <c r="C153" s="168"/>
      <c r="D153" s="169" t="s">
        <v>77</v>
      </c>
      <c r="E153" s="181" t="s">
        <v>157</v>
      </c>
      <c r="F153" s="181" t="s">
        <v>158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SUM(P154:P161)</f>
        <v>0</v>
      </c>
      <c r="Q153" s="175"/>
      <c r="R153" s="176">
        <f>SUM(R154:R161)</f>
        <v>32.029200000000003</v>
      </c>
      <c r="S153" s="175"/>
      <c r="T153" s="177">
        <f>SUM(T154:T161)</f>
        <v>0</v>
      </c>
      <c r="AR153" s="178" t="s">
        <v>86</v>
      </c>
      <c r="AT153" s="179" t="s">
        <v>77</v>
      </c>
      <c r="AU153" s="179" t="s">
        <v>86</v>
      </c>
      <c r="AY153" s="178" t="s">
        <v>146</v>
      </c>
      <c r="BK153" s="180">
        <f>SUM(BK154:BK161)</f>
        <v>0</v>
      </c>
    </row>
    <row r="154" spans="1:65" s="2" customFormat="1" ht="24.2" customHeight="1">
      <c r="A154" s="31"/>
      <c r="B154" s="32"/>
      <c r="C154" s="183" t="s">
        <v>255</v>
      </c>
      <c r="D154" s="183" t="s">
        <v>148</v>
      </c>
      <c r="E154" s="184" t="s">
        <v>1400</v>
      </c>
      <c r="F154" s="185" t="s">
        <v>1401</v>
      </c>
      <c r="G154" s="186" t="s">
        <v>243</v>
      </c>
      <c r="H154" s="187">
        <v>90</v>
      </c>
      <c r="I154" s="188"/>
      <c r="J154" s="189">
        <f>ROUND(I154*H154,2)</f>
        <v>0</v>
      </c>
      <c r="K154" s="185" t="s">
        <v>162</v>
      </c>
      <c r="L154" s="36"/>
      <c r="M154" s="190" t="s">
        <v>1</v>
      </c>
      <c r="N154" s="191" t="s">
        <v>43</v>
      </c>
      <c r="O154" s="68"/>
      <c r="P154" s="192">
        <f>O154*H154</f>
        <v>0</v>
      </c>
      <c r="Q154" s="192">
        <v>6.0000000000000002E-5</v>
      </c>
      <c r="R154" s="192">
        <f>Q154*H154</f>
        <v>5.4000000000000003E-3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153</v>
      </c>
      <c r="AT154" s="194" t="s">
        <v>148</v>
      </c>
      <c r="AU154" s="194" t="s">
        <v>88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153</v>
      </c>
      <c r="BM154" s="194" t="s">
        <v>1402</v>
      </c>
    </row>
    <row r="155" spans="1:65" s="2" customFormat="1" ht="39">
      <c r="A155" s="31"/>
      <c r="B155" s="32"/>
      <c r="C155" s="33"/>
      <c r="D155" s="196" t="s">
        <v>155</v>
      </c>
      <c r="E155" s="33"/>
      <c r="F155" s="197" t="s">
        <v>1403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88</v>
      </c>
    </row>
    <row r="156" spans="1:65" s="2" customFormat="1" ht="33" customHeight="1">
      <c r="A156" s="31"/>
      <c r="B156" s="32"/>
      <c r="C156" s="183" t="s">
        <v>248</v>
      </c>
      <c r="D156" s="183" t="s">
        <v>148</v>
      </c>
      <c r="E156" s="184" t="s">
        <v>1404</v>
      </c>
      <c r="F156" s="185" t="s">
        <v>1405</v>
      </c>
      <c r="G156" s="186" t="s">
        <v>274</v>
      </c>
      <c r="H156" s="187">
        <v>45</v>
      </c>
      <c r="I156" s="188"/>
      <c r="J156" s="189">
        <f>ROUND(I156*H156,2)</f>
        <v>0</v>
      </c>
      <c r="K156" s="185" t="s">
        <v>162</v>
      </c>
      <c r="L156" s="36"/>
      <c r="M156" s="190" t="s">
        <v>1</v>
      </c>
      <c r="N156" s="191" t="s">
        <v>43</v>
      </c>
      <c r="O156" s="68"/>
      <c r="P156" s="192">
        <f>O156*H156</f>
        <v>0</v>
      </c>
      <c r="Q156" s="192">
        <v>0.37164000000000003</v>
      </c>
      <c r="R156" s="192">
        <f>Q156*H156</f>
        <v>16.723800000000001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153</v>
      </c>
      <c r="AT156" s="194" t="s">
        <v>148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153</v>
      </c>
      <c r="BM156" s="194" t="s">
        <v>1406</v>
      </c>
    </row>
    <row r="157" spans="1:65" s="2" customFormat="1" ht="19.5">
      <c r="A157" s="31"/>
      <c r="B157" s="32"/>
      <c r="C157" s="33"/>
      <c r="D157" s="196" t="s">
        <v>155</v>
      </c>
      <c r="E157" s="33"/>
      <c r="F157" s="197" t="s">
        <v>1407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2" customFormat="1" ht="19.5">
      <c r="A158" s="31"/>
      <c r="B158" s="32"/>
      <c r="C158" s="33"/>
      <c r="D158" s="196" t="s">
        <v>184</v>
      </c>
      <c r="E158" s="33"/>
      <c r="F158" s="202" t="s">
        <v>1408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184</v>
      </c>
      <c r="AU158" s="14" t="s">
        <v>88</v>
      </c>
    </row>
    <row r="159" spans="1:65" s="2" customFormat="1" ht="16.5" customHeight="1">
      <c r="A159" s="31"/>
      <c r="B159" s="32"/>
      <c r="C159" s="209" t="s">
        <v>7</v>
      </c>
      <c r="D159" s="209" t="s">
        <v>521</v>
      </c>
      <c r="E159" s="210" t="s">
        <v>1409</v>
      </c>
      <c r="F159" s="211" t="s">
        <v>1410</v>
      </c>
      <c r="G159" s="212" t="s">
        <v>243</v>
      </c>
      <c r="H159" s="213">
        <v>45</v>
      </c>
      <c r="I159" s="214"/>
      <c r="J159" s="215">
        <f>ROUND(I159*H159,2)</f>
        <v>0</v>
      </c>
      <c r="K159" s="211" t="s">
        <v>162</v>
      </c>
      <c r="L159" s="216"/>
      <c r="M159" s="217" t="s">
        <v>1</v>
      </c>
      <c r="N159" s="218" t="s">
        <v>43</v>
      </c>
      <c r="O159" s="68"/>
      <c r="P159" s="192">
        <f>O159*H159</f>
        <v>0</v>
      </c>
      <c r="Q159" s="192">
        <v>0.34</v>
      </c>
      <c r="R159" s="192">
        <f>Q159*H159</f>
        <v>15.3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295</v>
      </c>
      <c r="AT159" s="194" t="s">
        <v>521</v>
      </c>
      <c r="AU159" s="194" t="s">
        <v>88</v>
      </c>
      <c r="AY159" s="14" t="s">
        <v>146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86</v>
      </c>
      <c r="BK159" s="195">
        <f>ROUND(I159*H159,2)</f>
        <v>0</v>
      </c>
      <c r="BL159" s="14" t="s">
        <v>153</v>
      </c>
      <c r="BM159" s="194" t="s">
        <v>1411</v>
      </c>
    </row>
    <row r="160" spans="1:65" s="2" customFormat="1" ht="11.25">
      <c r="A160" s="31"/>
      <c r="B160" s="32"/>
      <c r="C160" s="33"/>
      <c r="D160" s="196" t="s">
        <v>155</v>
      </c>
      <c r="E160" s="33"/>
      <c r="F160" s="197" t="s">
        <v>1412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155</v>
      </c>
      <c r="AU160" s="14" t="s">
        <v>88</v>
      </c>
    </row>
    <row r="161" spans="1:65" s="2" customFormat="1" ht="29.25">
      <c r="A161" s="31"/>
      <c r="B161" s="32"/>
      <c r="C161" s="33"/>
      <c r="D161" s="196" t="s">
        <v>184</v>
      </c>
      <c r="E161" s="33"/>
      <c r="F161" s="202" t="s">
        <v>1413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184</v>
      </c>
      <c r="AU161" s="14" t="s">
        <v>88</v>
      </c>
    </row>
    <row r="162" spans="1:65" s="12" customFormat="1" ht="22.9" customHeight="1">
      <c r="B162" s="167"/>
      <c r="C162" s="168"/>
      <c r="D162" s="169" t="s">
        <v>77</v>
      </c>
      <c r="E162" s="181" t="s">
        <v>206</v>
      </c>
      <c r="F162" s="181" t="s">
        <v>207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SUM(P163:P168)</f>
        <v>0</v>
      </c>
      <c r="Q162" s="175"/>
      <c r="R162" s="176">
        <f>SUM(R163:R168)</f>
        <v>0</v>
      </c>
      <c r="S162" s="175"/>
      <c r="T162" s="177">
        <f>SUM(T163:T168)</f>
        <v>0</v>
      </c>
      <c r="AR162" s="178" t="s">
        <v>86</v>
      </c>
      <c r="AT162" s="179" t="s">
        <v>77</v>
      </c>
      <c r="AU162" s="179" t="s">
        <v>86</v>
      </c>
      <c r="AY162" s="178" t="s">
        <v>146</v>
      </c>
      <c r="BK162" s="180">
        <f>SUM(BK163:BK168)</f>
        <v>0</v>
      </c>
    </row>
    <row r="163" spans="1:65" s="2" customFormat="1" ht="24.2" customHeight="1">
      <c r="A163" s="31"/>
      <c r="B163" s="32"/>
      <c r="C163" s="183" t="s">
        <v>240</v>
      </c>
      <c r="D163" s="183" t="s">
        <v>148</v>
      </c>
      <c r="E163" s="184" t="s">
        <v>1414</v>
      </c>
      <c r="F163" s="185" t="s">
        <v>1415</v>
      </c>
      <c r="G163" s="186" t="s">
        <v>211</v>
      </c>
      <c r="H163" s="187">
        <v>324.08999999999997</v>
      </c>
      <c r="I163" s="188"/>
      <c r="J163" s="189">
        <f>ROUND(I163*H163,2)</f>
        <v>0</v>
      </c>
      <c r="K163" s="185" t="s">
        <v>162</v>
      </c>
      <c r="L163" s="36"/>
      <c r="M163" s="190" t="s">
        <v>1</v>
      </c>
      <c r="N163" s="191" t="s">
        <v>43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153</v>
      </c>
      <c r="AT163" s="194" t="s">
        <v>148</v>
      </c>
      <c r="AU163" s="194" t="s">
        <v>88</v>
      </c>
      <c r="AY163" s="14" t="s">
        <v>146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86</v>
      </c>
      <c r="BK163" s="195">
        <f>ROUND(I163*H163,2)</f>
        <v>0</v>
      </c>
      <c r="BL163" s="14" t="s">
        <v>153</v>
      </c>
      <c r="BM163" s="194" t="s">
        <v>1416</v>
      </c>
    </row>
    <row r="164" spans="1:65" s="2" customFormat="1" ht="19.5">
      <c r="A164" s="31"/>
      <c r="B164" s="32"/>
      <c r="C164" s="33"/>
      <c r="D164" s="196" t="s">
        <v>155</v>
      </c>
      <c r="E164" s="33"/>
      <c r="F164" s="197" t="s">
        <v>1417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155</v>
      </c>
      <c r="AU164" s="14" t="s">
        <v>88</v>
      </c>
    </row>
    <row r="165" spans="1:65" s="2" customFormat="1" ht="16.5" customHeight="1">
      <c r="A165" s="31"/>
      <c r="B165" s="32"/>
      <c r="C165" s="183" t="s">
        <v>8</v>
      </c>
      <c r="D165" s="183" t="s">
        <v>148</v>
      </c>
      <c r="E165" s="184" t="s">
        <v>1418</v>
      </c>
      <c r="F165" s="185" t="s">
        <v>1419</v>
      </c>
      <c r="G165" s="186" t="s">
        <v>211</v>
      </c>
      <c r="H165" s="187">
        <v>324.08999999999997</v>
      </c>
      <c r="I165" s="188"/>
      <c r="J165" s="189">
        <f>ROUND(I165*H165,2)</f>
        <v>0</v>
      </c>
      <c r="K165" s="185" t="s">
        <v>162</v>
      </c>
      <c r="L165" s="36"/>
      <c r="M165" s="190" t="s">
        <v>1</v>
      </c>
      <c r="N165" s="191" t="s">
        <v>43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153</v>
      </c>
      <c r="AT165" s="194" t="s">
        <v>148</v>
      </c>
      <c r="AU165" s="194" t="s">
        <v>88</v>
      </c>
      <c r="AY165" s="14" t="s">
        <v>146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86</v>
      </c>
      <c r="BK165" s="195">
        <f>ROUND(I165*H165,2)</f>
        <v>0</v>
      </c>
      <c r="BL165" s="14" t="s">
        <v>153</v>
      </c>
      <c r="BM165" s="194" t="s">
        <v>1420</v>
      </c>
    </row>
    <row r="166" spans="1:65" s="2" customFormat="1" ht="11.25">
      <c r="A166" s="31"/>
      <c r="B166" s="32"/>
      <c r="C166" s="33"/>
      <c r="D166" s="196" t="s">
        <v>155</v>
      </c>
      <c r="E166" s="33"/>
      <c r="F166" s="197" t="s">
        <v>1421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155</v>
      </c>
      <c r="AU166" s="14" t="s">
        <v>88</v>
      </c>
    </row>
    <row r="167" spans="1:65" s="2" customFormat="1" ht="24.2" customHeight="1">
      <c r="A167" s="31"/>
      <c r="B167" s="32"/>
      <c r="C167" s="183" t="s">
        <v>262</v>
      </c>
      <c r="D167" s="183" t="s">
        <v>148</v>
      </c>
      <c r="E167" s="184" t="s">
        <v>1422</v>
      </c>
      <c r="F167" s="185" t="s">
        <v>336</v>
      </c>
      <c r="G167" s="186" t="s">
        <v>211</v>
      </c>
      <c r="H167" s="187">
        <v>324.08999999999997</v>
      </c>
      <c r="I167" s="188"/>
      <c r="J167" s="189">
        <f>ROUND(I167*H167,2)</f>
        <v>0</v>
      </c>
      <c r="K167" s="185" t="s">
        <v>162</v>
      </c>
      <c r="L167" s="36"/>
      <c r="M167" s="190" t="s">
        <v>1</v>
      </c>
      <c r="N167" s="191" t="s">
        <v>43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153</v>
      </c>
      <c r="AT167" s="194" t="s">
        <v>148</v>
      </c>
      <c r="AU167" s="194" t="s">
        <v>88</v>
      </c>
      <c r="AY167" s="14" t="s">
        <v>146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86</v>
      </c>
      <c r="BK167" s="195">
        <f>ROUND(I167*H167,2)</f>
        <v>0</v>
      </c>
      <c r="BL167" s="14" t="s">
        <v>153</v>
      </c>
      <c r="BM167" s="194" t="s">
        <v>1423</v>
      </c>
    </row>
    <row r="168" spans="1:65" s="2" customFormat="1" ht="29.25">
      <c r="A168" s="31"/>
      <c r="B168" s="32"/>
      <c r="C168" s="33"/>
      <c r="D168" s="196" t="s">
        <v>155</v>
      </c>
      <c r="E168" s="33"/>
      <c r="F168" s="197" t="s">
        <v>338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155</v>
      </c>
      <c r="AU168" s="14" t="s">
        <v>88</v>
      </c>
    </row>
    <row r="169" spans="1:65" s="12" customFormat="1" ht="22.9" customHeight="1">
      <c r="B169" s="167"/>
      <c r="C169" s="168"/>
      <c r="D169" s="169" t="s">
        <v>77</v>
      </c>
      <c r="E169" s="181" t="s">
        <v>625</v>
      </c>
      <c r="F169" s="181" t="s">
        <v>626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SUM(P170:P171)</f>
        <v>0</v>
      </c>
      <c r="Q169" s="175"/>
      <c r="R169" s="176">
        <f>SUM(R170:R171)</f>
        <v>0</v>
      </c>
      <c r="S169" s="175"/>
      <c r="T169" s="177">
        <f>SUM(T170:T171)</f>
        <v>0</v>
      </c>
      <c r="AR169" s="178" t="s">
        <v>86</v>
      </c>
      <c r="AT169" s="179" t="s">
        <v>77</v>
      </c>
      <c r="AU169" s="179" t="s">
        <v>86</v>
      </c>
      <c r="AY169" s="178" t="s">
        <v>146</v>
      </c>
      <c r="BK169" s="180">
        <f>SUM(BK170:BK171)</f>
        <v>0</v>
      </c>
    </row>
    <row r="170" spans="1:65" s="2" customFormat="1" ht="33" customHeight="1">
      <c r="A170" s="31"/>
      <c r="B170" s="32"/>
      <c r="C170" s="183" t="s">
        <v>159</v>
      </c>
      <c r="D170" s="183" t="s">
        <v>148</v>
      </c>
      <c r="E170" s="184" t="s">
        <v>1424</v>
      </c>
      <c r="F170" s="185" t="s">
        <v>1425</v>
      </c>
      <c r="G170" s="186" t="s">
        <v>211</v>
      </c>
      <c r="H170" s="187">
        <v>47.052</v>
      </c>
      <c r="I170" s="188"/>
      <c r="J170" s="189">
        <f>ROUND(I170*H170,2)</f>
        <v>0</v>
      </c>
      <c r="K170" s="185" t="s">
        <v>162</v>
      </c>
      <c r="L170" s="36"/>
      <c r="M170" s="190" t="s">
        <v>1</v>
      </c>
      <c r="N170" s="191" t="s">
        <v>43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153</v>
      </c>
      <c r="AT170" s="194" t="s">
        <v>148</v>
      </c>
      <c r="AU170" s="194" t="s">
        <v>88</v>
      </c>
      <c r="AY170" s="14" t="s">
        <v>146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86</v>
      </c>
      <c r="BK170" s="195">
        <f>ROUND(I170*H170,2)</f>
        <v>0</v>
      </c>
      <c r="BL170" s="14" t="s">
        <v>153</v>
      </c>
      <c r="BM170" s="194" t="s">
        <v>1426</v>
      </c>
    </row>
    <row r="171" spans="1:65" s="2" customFormat="1" ht="29.25">
      <c r="A171" s="31"/>
      <c r="B171" s="32"/>
      <c r="C171" s="33"/>
      <c r="D171" s="196" t="s">
        <v>155</v>
      </c>
      <c r="E171" s="33"/>
      <c r="F171" s="197" t="s">
        <v>1427</v>
      </c>
      <c r="G171" s="33"/>
      <c r="H171" s="33"/>
      <c r="I171" s="198"/>
      <c r="J171" s="33"/>
      <c r="K171" s="33"/>
      <c r="L171" s="36"/>
      <c r="M171" s="204"/>
      <c r="N171" s="205"/>
      <c r="O171" s="206"/>
      <c r="P171" s="206"/>
      <c r="Q171" s="206"/>
      <c r="R171" s="206"/>
      <c r="S171" s="206"/>
      <c r="T171" s="207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155</v>
      </c>
      <c r="AU171" s="14" t="s">
        <v>88</v>
      </c>
    </row>
    <row r="172" spans="1:65" s="2" customFormat="1" ht="6.95" customHeight="1">
      <c r="A172" s="31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DCMe0XC0zAc6ulhpUclCT6lHXcRpvptsLs4HAZUNeyv6SrF1WynF5DhaCP8mbyJskjc+ovj+juIHWgd+E6NNPg==" saltValue="4qKcy3RgQnFVcxCJj+L5Gw==" spinCount="100000" sheet="1" objects="1" scenarios="1" formatColumns="0" formatRows="0" autoFilter="0"/>
  <autoFilter ref="C122:K17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topLeftCell="A9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1428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ROUND((SUM(BE126:BE305)),  2)</f>
        <v>0</v>
      </c>
      <c r="G33" s="31"/>
      <c r="H33" s="31"/>
      <c r="I33" s="121">
        <v>0.21</v>
      </c>
      <c r="J33" s="120">
        <f>ROUND(((SUM(BE126:BE305))*I33),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ROUND((SUM(BF126:BF305)),  2)</f>
        <v>0</v>
      </c>
      <c r="G34" s="31"/>
      <c r="H34" s="31"/>
      <c r="I34" s="121">
        <v>0.15</v>
      </c>
      <c r="J34" s="120">
        <f>ROUND(((SUM(BF126:BF305))*I34),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ROUND((SUM(BG126:BG305)),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ROUND((SUM(BH126:BH305)),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ROUND((SUM(BI126:BI305)),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05a - Silnoproudé instalace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1429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1430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1431</v>
      </c>
      <c r="E99" s="153"/>
      <c r="F99" s="153"/>
      <c r="G99" s="153"/>
      <c r="H99" s="153"/>
      <c r="I99" s="153"/>
      <c r="J99" s="154">
        <f>J147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1432</v>
      </c>
      <c r="E100" s="153"/>
      <c r="F100" s="153"/>
      <c r="G100" s="153"/>
      <c r="H100" s="153"/>
      <c r="I100" s="153"/>
      <c r="J100" s="154">
        <f>J184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1433</v>
      </c>
      <c r="E101" s="153"/>
      <c r="F101" s="153"/>
      <c r="G101" s="153"/>
      <c r="H101" s="153"/>
      <c r="I101" s="153"/>
      <c r="J101" s="154">
        <f>J215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1434</v>
      </c>
      <c r="E102" s="153"/>
      <c r="F102" s="153"/>
      <c r="G102" s="153"/>
      <c r="H102" s="153"/>
      <c r="I102" s="153"/>
      <c r="J102" s="154">
        <f>J236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1435</v>
      </c>
      <c r="E103" s="153"/>
      <c r="F103" s="153"/>
      <c r="G103" s="153"/>
      <c r="H103" s="153"/>
      <c r="I103" s="153"/>
      <c r="J103" s="154">
        <f>J245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1436</v>
      </c>
      <c r="E104" s="153"/>
      <c r="F104" s="153"/>
      <c r="G104" s="153"/>
      <c r="H104" s="153"/>
      <c r="I104" s="153"/>
      <c r="J104" s="154">
        <f>J280</f>
        <v>0</v>
      </c>
      <c r="K104" s="151"/>
      <c r="L104" s="155"/>
    </row>
    <row r="105" spans="1:31" s="9" customFormat="1" ht="24.95" customHeight="1">
      <c r="B105" s="144"/>
      <c r="C105" s="145"/>
      <c r="D105" s="146" t="s">
        <v>124</v>
      </c>
      <c r="E105" s="147"/>
      <c r="F105" s="147"/>
      <c r="G105" s="147"/>
      <c r="H105" s="147"/>
      <c r="I105" s="147"/>
      <c r="J105" s="148">
        <f>J300</f>
        <v>0</v>
      </c>
      <c r="K105" s="145"/>
      <c r="L105" s="149"/>
    </row>
    <row r="106" spans="1:31" s="10" customFormat="1" ht="19.899999999999999" customHeight="1">
      <c r="B106" s="150"/>
      <c r="C106" s="151"/>
      <c r="D106" s="152" t="s">
        <v>1437</v>
      </c>
      <c r="E106" s="153"/>
      <c r="F106" s="153"/>
      <c r="G106" s="153"/>
      <c r="H106" s="153"/>
      <c r="I106" s="153"/>
      <c r="J106" s="154">
        <f>J301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131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71" t="str">
        <f>E7</f>
        <v>CNC centrum a Svářečská škola v SOU Nové Strašecí</v>
      </c>
      <c r="F116" s="272"/>
      <c r="G116" s="272"/>
      <c r="H116" s="27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113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23" t="str">
        <f>E9</f>
        <v>05a - Silnoproudé instalace</v>
      </c>
      <c r="F118" s="273"/>
      <c r="G118" s="273"/>
      <c r="H118" s="27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>Sportovní 1135</v>
      </c>
      <c r="G120" s="33"/>
      <c r="H120" s="33"/>
      <c r="I120" s="26" t="s">
        <v>22</v>
      </c>
      <c r="J120" s="63">
        <f>IF(J12="","",J12)</f>
        <v>45240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54.4" customHeight="1">
      <c r="A122" s="31"/>
      <c r="B122" s="32"/>
      <c r="C122" s="26" t="s">
        <v>23</v>
      </c>
      <c r="D122" s="33"/>
      <c r="E122" s="33"/>
      <c r="F122" s="24" t="str">
        <f>E15</f>
        <v>SOU,  Sportovní 1135, 27180 Nové Strašecí</v>
      </c>
      <c r="G122" s="33"/>
      <c r="H122" s="33"/>
      <c r="I122" s="26" t="s">
        <v>29</v>
      </c>
      <c r="J122" s="29" t="str">
        <f>E21</f>
        <v>Studio PHX s.r.o.Ondříčkova 384/33, Praha 3 Žižkov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27</v>
      </c>
      <c r="D123" s="33"/>
      <c r="E123" s="33"/>
      <c r="F123" s="24" t="str">
        <f>IF(E18="","",E18)</f>
        <v>Vyplň údaj</v>
      </c>
      <c r="G123" s="33"/>
      <c r="H123" s="33"/>
      <c r="I123" s="26" t="s">
        <v>33</v>
      </c>
      <c r="J123" s="29" t="str">
        <f>E24</f>
        <v>Ing. Jan Brožek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6"/>
      <c r="B125" s="157"/>
      <c r="C125" s="158" t="s">
        <v>132</v>
      </c>
      <c r="D125" s="159" t="s">
        <v>63</v>
      </c>
      <c r="E125" s="159" t="s">
        <v>59</v>
      </c>
      <c r="F125" s="159" t="s">
        <v>60</v>
      </c>
      <c r="G125" s="159" t="s">
        <v>133</v>
      </c>
      <c r="H125" s="159" t="s">
        <v>134</v>
      </c>
      <c r="I125" s="159" t="s">
        <v>135</v>
      </c>
      <c r="J125" s="159" t="s">
        <v>117</v>
      </c>
      <c r="K125" s="160" t="s">
        <v>136</v>
      </c>
      <c r="L125" s="161"/>
      <c r="M125" s="72" t="s">
        <v>1</v>
      </c>
      <c r="N125" s="73" t="s">
        <v>42</v>
      </c>
      <c r="O125" s="73" t="s">
        <v>137</v>
      </c>
      <c r="P125" s="73" t="s">
        <v>138</v>
      </c>
      <c r="Q125" s="73" t="s">
        <v>139</v>
      </c>
      <c r="R125" s="73" t="s">
        <v>140</v>
      </c>
      <c r="S125" s="73" t="s">
        <v>141</v>
      </c>
      <c r="T125" s="74" t="s">
        <v>142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1"/>
      <c r="B126" s="32"/>
      <c r="C126" s="79" t="s">
        <v>143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P127+P300</f>
        <v>0</v>
      </c>
      <c r="Q126" s="76"/>
      <c r="R126" s="164">
        <f>R127+R300</f>
        <v>9.4000000000000004E-3</v>
      </c>
      <c r="S126" s="76"/>
      <c r="T126" s="165">
        <f>T127+T300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77</v>
      </c>
      <c r="AU126" s="14" t="s">
        <v>119</v>
      </c>
      <c r="BK126" s="166">
        <f>BK127+BK300</f>
        <v>0</v>
      </c>
    </row>
    <row r="127" spans="1:63" s="12" customFormat="1" ht="25.9" customHeight="1">
      <c r="B127" s="167"/>
      <c r="C127" s="168"/>
      <c r="D127" s="169" t="s">
        <v>77</v>
      </c>
      <c r="E127" s="170" t="s">
        <v>1438</v>
      </c>
      <c r="F127" s="170" t="s">
        <v>1439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P128+P147+P184+P215+P236+P245+P280</f>
        <v>0</v>
      </c>
      <c r="Q127" s="175"/>
      <c r="R127" s="176">
        <f>R128+R147+R184+R215+R236+R245+R280</f>
        <v>0</v>
      </c>
      <c r="S127" s="175"/>
      <c r="T127" s="177">
        <f>T128+T147+T184+T215+T236+T245+T280</f>
        <v>0</v>
      </c>
      <c r="AR127" s="178" t="s">
        <v>86</v>
      </c>
      <c r="AT127" s="179" t="s">
        <v>77</v>
      </c>
      <c r="AU127" s="179" t="s">
        <v>78</v>
      </c>
      <c r="AY127" s="178" t="s">
        <v>146</v>
      </c>
      <c r="BK127" s="180">
        <f>BK128+BK147+BK184+BK215+BK236+BK245+BK280</f>
        <v>0</v>
      </c>
    </row>
    <row r="128" spans="1:63" s="12" customFormat="1" ht="22.9" customHeight="1">
      <c r="B128" s="167"/>
      <c r="C128" s="168"/>
      <c r="D128" s="169" t="s">
        <v>77</v>
      </c>
      <c r="E128" s="181" t="s">
        <v>1440</v>
      </c>
      <c r="F128" s="181" t="s">
        <v>1441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SUM(P129:P146)</f>
        <v>0</v>
      </c>
      <c r="Q128" s="175"/>
      <c r="R128" s="176">
        <f>SUM(R129:R146)</f>
        <v>0</v>
      </c>
      <c r="S128" s="175"/>
      <c r="T128" s="177">
        <f>SUM(T129:T146)</f>
        <v>0</v>
      </c>
      <c r="AR128" s="178" t="s">
        <v>86</v>
      </c>
      <c r="AT128" s="179" t="s">
        <v>77</v>
      </c>
      <c r="AU128" s="179" t="s">
        <v>86</v>
      </c>
      <c r="AY128" s="178" t="s">
        <v>146</v>
      </c>
      <c r="BK128" s="180">
        <f>SUM(BK129:BK146)</f>
        <v>0</v>
      </c>
    </row>
    <row r="129" spans="1:65" s="2" customFormat="1" ht="16.5" customHeight="1">
      <c r="A129" s="31"/>
      <c r="B129" s="32"/>
      <c r="C129" s="183" t="s">
        <v>86</v>
      </c>
      <c r="D129" s="183" t="s">
        <v>148</v>
      </c>
      <c r="E129" s="184" t="s">
        <v>1442</v>
      </c>
      <c r="F129" s="185" t="s">
        <v>1443</v>
      </c>
      <c r="G129" s="186" t="s">
        <v>1444</v>
      </c>
      <c r="H129" s="187">
        <v>7</v>
      </c>
      <c r="I129" s="188"/>
      <c r="J129" s="189">
        <f>ROUND(I129*H129,2)</f>
        <v>0</v>
      </c>
      <c r="K129" s="185" t="s">
        <v>1</v>
      </c>
      <c r="L129" s="36"/>
      <c r="M129" s="190" t="s">
        <v>1</v>
      </c>
      <c r="N129" s="191" t="s">
        <v>43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223</v>
      </c>
      <c r="AT129" s="194" t="s">
        <v>148</v>
      </c>
      <c r="AU129" s="194" t="s">
        <v>88</v>
      </c>
      <c r="AY129" s="14" t="s">
        <v>146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86</v>
      </c>
      <c r="BK129" s="195">
        <f>ROUND(I129*H129,2)</f>
        <v>0</v>
      </c>
      <c r="BL129" s="14" t="s">
        <v>223</v>
      </c>
      <c r="BM129" s="194" t="s">
        <v>88</v>
      </c>
    </row>
    <row r="130" spans="1:65" s="2" customFormat="1" ht="11.25">
      <c r="A130" s="31"/>
      <c r="B130" s="32"/>
      <c r="C130" s="33"/>
      <c r="D130" s="196" t="s">
        <v>155</v>
      </c>
      <c r="E130" s="33"/>
      <c r="F130" s="197" t="s">
        <v>1443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155</v>
      </c>
      <c r="AU130" s="14" t="s">
        <v>88</v>
      </c>
    </row>
    <row r="131" spans="1:65" s="2" customFormat="1" ht="21.75" customHeight="1">
      <c r="A131" s="31"/>
      <c r="B131" s="32"/>
      <c r="C131" s="183" t="s">
        <v>88</v>
      </c>
      <c r="D131" s="183" t="s">
        <v>148</v>
      </c>
      <c r="E131" s="184" t="s">
        <v>1445</v>
      </c>
      <c r="F131" s="185" t="s">
        <v>1446</v>
      </c>
      <c r="G131" s="186" t="s">
        <v>1444</v>
      </c>
      <c r="H131" s="187">
        <v>1</v>
      </c>
      <c r="I131" s="188"/>
      <c r="J131" s="189">
        <f>ROUND(I131*H131,2)</f>
        <v>0</v>
      </c>
      <c r="K131" s="185" t="s">
        <v>1</v>
      </c>
      <c r="L131" s="36"/>
      <c r="M131" s="190" t="s">
        <v>1</v>
      </c>
      <c r="N131" s="191" t="s">
        <v>43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223</v>
      </c>
      <c r="AT131" s="194" t="s">
        <v>148</v>
      </c>
      <c r="AU131" s="194" t="s">
        <v>88</v>
      </c>
      <c r="AY131" s="14" t="s">
        <v>146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86</v>
      </c>
      <c r="BK131" s="195">
        <f>ROUND(I131*H131,2)</f>
        <v>0</v>
      </c>
      <c r="BL131" s="14" t="s">
        <v>223</v>
      </c>
      <c r="BM131" s="194" t="s">
        <v>153</v>
      </c>
    </row>
    <row r="132" spans="1:65" s="2" customFormat="1" ht="11.25">
      <c r="A132" s="31"/>
      <c r="B132" s="32"/>
      <c r="C132" s="33"/>
      <c r="D132" s="196" t="s">
        <v>155</v>
      </c>
      <c r="E132" s="33"/>
      <c r="F132" s="197" t="s">
        <v>1446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155</v>
      </c>
      <c r="AU132" s="14" t="s">
        <v>88</v>
      </c>
    </row>
    <row r="133" spans="1:65" s="2" customFormat="1" ht="24.2" customHeight="1">
      <c r="A133" s="31"/>
      <c r="B133" s="32"/>
      <c r="C133" s="183" t="s">
        <v>191</v>
      </c>
      <c r="D133" s="183" t="s">
        <v>148</v>
      </c>
      <c r="E133" s="184" t="s">
        <v>1447</v>
      </c>
      <c r="F133" s="185" t="s">
        <v>1448</v>
      </c>
      <c r="G133" s="186" t="s">
        <v>1444</v>
      </c>
      <c r="H133" s="187">
        <v>15</v>
      </c>
      <c r="I133" s="188"/>
      <c r="J133" s="189">
        <f>ROUND(I133*H133,2)</f>
        <v>0</v>
      </c>
      <c r="K133" s="185" t="s">
        <v>1</v>
      </c>
      <c r="L133" s="36"/>
      <c r="M133" s="190" t="s">
        <v>1</v>
      </c>
      <c r="N133" s="191" t="s">
        <v>43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223</v>
      </c>
      <c r="AT133" s="194" t="s">
        <v>148</v>
      </c>
      <c r="AU133" s="194" t="s">
        <v>88</v>
      </c>
      <c r="AY133" s="14" t="s">
        <v>146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86</v>
      </c>
      <c r="BK133" s="195">
        <f>ROUND(I133*H133,2)</f>
        <v>0</v>
      </c>
      <c r="BL133" s="14" t="s">
        <v>223</v>
      </c>
      <c r="BM133" s="194" t="s">
        <v>201</v>
      </c>
    </row>
    <row r="134" spans="1:65" s="2" customFormat="1" ht="11.25">
      <c r="A134" s="31"/>
      <c r="B134" s="32"/>
      <c r="C134" s="33"/>
      <c r="D134" s="196" t="s">
        <v>155</v>
      </c>
      <c r="E134" s="33"/>
      <c r="F134" s="197" t="s">
        <v>1448</v>
      </c>
      <c r="G134" s="33"/>
      <c r="H134" s="33"/>
      <c r="I134" s="198"/>
      <c r="J134" s="33"/>
      <c r="K134" s="33"/>
      <c r="L134" s="36"/>
      <c r="M134" s="199"/>
      <c r="N134" s="200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155</v>
      </c>
      <c r="AU134" s="14" t="s">
        <v>88</v>
      </c>
    </row>
    <row r="135" spans="1:65" s="2" customFormat="1" ht="24.2" customHeight="1">
      <c r="A135" s="31"/>
      <c r="B135" s="32"/>
      <c r="C135" s="183" t="s">
        <v>153</v>
      </c>
      <c r="D135" s="183" t="s">
        <v>148</v>
      </c>
      <c r="E135" s="184" t="s">
        <v>1449</v>
      </c>
      <c r="F135" s="185" t="s">
        <v>1450</v>
      </c>
      <c r="G135" s="186" t="s">
        <v>1444</v>
      </c>
      <c r="H135" s="187">
        <v>33</v>
      </c>
      <c r="I135" s="188"/>
      <c r="J135" s="189">
        <f>ROUND(I135*H135,2)</f>
        <v>0</v>
      </c>
      <c r="K135" s="185" t="s">
        <v>1</v>
      </c>
      <c r="L135" s="36"/>
      <c r="M135" s="190" t="s">
        <v>1</v>
      </c>
      <c r="N135" s="191" t="s">
        <v>43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223</v>
      </c>
      <c r="AT135" s="194" t="s">
        <v>148</v>
      </c>
      <c r="AU135" s="194" t="s">
        <v>88</v>
      </c>
      <c r="AY135" s="14" t="s">
        <v>146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86</v>
      </c>
      <c r="BK135" s="195">
        <f>ROUND(I135*H135,2)</f>
        <v>0</v>
      </c>
      <c r="BL135" s="14" t="s">
        <v>223</v>
      </c>
      <c r="BM135" s="194" t="s">
        <v>295</v>
      </c>
    </row>
    <row r="136" spans="1:65" s="2" customFormat="1" ht="11.25">
      <c r="A136" s="31"/>
      <c r="B136" s="32"/>
      <c r="C136" s="33"/>
      <c r="D136" s="196" t="s">
        <v>155</v>
      </c>
      <c r="E136" s="33"/>
      <c r="F136" s="197" t="s">
        <v>1450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155</v>
      </c>
      <c r="AU136" s="14" t="s">
        <v>88</v>
      </c>
    </row>
    <row r="137" spans="1:65" s="2" customFormat="1" ht="24.2" customHeight="1">
      <c r="A137" s="31"/>
      <c r="B137" s="32"/>
      <c r="C137" s="183" t="s">
        <v>233</v>
      </c>
      <c r="D137" s="183" t="s">
        <v>148</v>
      </c>
      <c r="E137" s="184" t="s">
        <v>1451</v>
      </c>
      <c r="F137" s="185" t="s">
        <v>1452</v>
      </c>
      <c r="G137" s="186" t="s">
        <v>1444</v>
      </c>
      <c r="H137" s="187">
        <v>34</v>
      </c>
      <c r="I137" s="188"/>
      <c r="J137" s="189">
        <f>ROUND(I137*H137,2)</f>
        <v>0</v>
      </c>
      <c r="K137" s="185" t="s">
        <v>1</v>
      </c>
      <c r="L137" s="36"/>
      <c r="M137" s="190" t="s">
        <v>1</v>
      </c>
      <c r="N137" s="191" t="s">
        <v>43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223</v>
      </c>
      <c r="AT137" s="194" t="s">
        <v>148</v>
      </c>
      <c r="AU137" s="194" t="s">
        <v>88</v>
      </c>
      <c r="AY137" s="14" t="s">
        <v>146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86</v>
      </c>
      <c r="BK137" s="195">
        <f>ROUND(I137*H137,2)</f>
        <v>0</v>
      </c>
      <c r="BL137" s="14" t="s">
        <v>223</v>
      </c>
      <c r="BM137" s="194" t="s">
        <v>173</v>
      </c>
    </row>
    <row r="138" spans="1:65" s="2" customFormat="1" ht="11.25">
      <c r="A138" s="31"/>
      <c r="B138" s="32"/>
      <c r="C138" s="33"/>
      <c r="D138" s="196" t="s">
        <v>155</v>
      </c>
      <c r="E138" s="33"/>
      <c r="F138" s="197" t="s">
        <v>1452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155</v>
      </c>
      <c r="AU138" s="14" t="s">
        <v>88</v>
      </c>
    </row>
    <row r="139" spans="1:65" s="2" customFormat="1" ht="24.2" customHeight="1">
      <c r="A139" s="31"/>
      <c r="B139" s="32"/>
      <c r="C139" s="183" t="s">
        <v>201</v>
      </c>
      <c r="D139" s="183" t="s">
        <v>148</v>
      </c>
      <c r="E139" s="184" t="s">
        <v>1453</v>
      </c>
      <c r="F139" s="185" t="s">
        <v>1454</v>
      </c>
      <c r="G139" s="186" t="s">
        <v>1444</v>
      </c>
      <c r="H139" s="187">
        <v>28</v>
      </c>
      <c r="I139" s="188"/>
      <c r="J139" s="189">
        <f>ROUND(I139*H139,2)</f>
        <v>0</v>
      </c>
      <c r="K139" s="185" t="s">
        <v>1</v>
      </c>
      <c r="L139" s="36"/>
      <c r="M139" s="190" t="s">
        <v>1</v>
      </c>
      <c r="N139" s="191" t="s">
        <v>43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223</v>
      </c>
      <c r="AT139" s="194" t="s">
        <v>148</v>
      </c>
      <c r="AU139" s="194" t="s">
        <v>88</v>
      </c>
      <c r="AY139" s="14" t="s">
        <v>146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86</v>
      </c>
      <c r="BK139" s="195">
        <f>ROUND(I139*H139,2)</f>
        <v>0</v>
      </c>
      <c r="BL139" s="14" t="s">
        <v>223</v>
      </c>
      <c r="BM139" s="194" t="s">
        <v>290</v>
      </c>
    </row>
    <row r="140" spans="1:65" s="2" customFormat="1" ht="11.25">
      <c r="A140" s="31"/>
      <c r="B140" s="32"/>
      <c r="C140" s="33"/>
      <c r="D140" s="196" t="s">
        <v>155</v>
      </c>
      <c r="E140" s="33"/>
      <c r="F140" s="197" t="s">
        <v>1454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155</v>
      </c>
      <c r="AU140" s="14" t="s">
        <v>88</v>
      </c>
    </row>
    <row r="141" spans="1:65" s="2" customFormat="1" ht="21.75" customHeight="1">
      <c r="A141" s="31"/>
      <c r="B141" s="32"/>
      <c r="C141" s="183" t="s">
        <v>330</v>
      </c>
      <c r="D141" s="183" t="s">
        <v>148</v>
      </c>
      <c r="E141" s="184" t="s">
        <v>77</v>
      </c>
      <c r="F141" s="185" t="s">
        <v>1455</v>
      </c>
      <c r="G141" s="186" t="s">
        <v>1444</v>
      </c>
      <c r="H141" s="187">
        <v>4</v>
      </c>
      <c r="I141" s="188"/>
      <c r="J141" s="189">
        <f>ROUND(I141*H141,2)</f>
        <v>0</v>
      </c>
      <c r="K141" s="185" t="s">
        <v>1</v>
      </c>
      <c r="L141" s="36"/>
      <c r="M141" s="190" t="s">
        <v>1</v>
      </c>
      <c r="N141" s="191" t="s">
        <v>43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223</v>
      </c>
      <c r="AT141" s="194" t="s">
        <v>148</v>
      </c>
      <c r="AU141" s="194" t="s">
        <v>88</v>
      </c>
      <c r="AY141" s="14" t="s">
        <v>146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86</v>
      </c>
      <c r="BK141" s="195">
        <f>ROUND(I141*H141,2)</f>
        <v>0</v>
      </c>
      <c r="BL141" s="14" t="s">
        <v>223</v>
      </c>
      <c r="BM141" s="194" t="s">
        <v>214</v>
      </c>
    </row>
    <row r="142" spans="1:65" s="2" customFormat="1" ht="11.25">
      <c r="A142" s="31"/>
      <c r="B142" s="32"/>
      <c r="C142" s="33"/>
      <c r="D142" s="196" t="s">
        <v>155</v>
      </c>
      <c r="E142" s="33"/>
      <c r="F142" s="197" t="s">
        <v>1455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155</v>
      </c>
      <c r="AU142" s="14" t="s">
        <v>88</v>
      </c>
    </row>
    <row r="143" spans="1:65" s="2" customFormat="1" ht="37.9" customHeight="1">
      <c r="A143" s="31"/>
      <c r="B143" s="32"/>
      <c r="C143" s="183" t="s">
        <v>295</v>
      </c>
      <c r="D143" s="183" t="s">
        <v>148</v>
      </c>
      <c r="E143" s="184" t="s">
        <v>1456</v>
      </c>
      <c r="F143" s="185" t="s">
        <v>1457</v>
      </c>
      <c r="G143" s="186" t="s">
        <v>612</v>
      </c>
      <c r="H143" s="187">
        <v>1</v>
      </c>
      <c r="I143" s="188"/>
      <c r="J143" s="189">
        <f>ROUND(I143*H143,2)</f>
        <v>0</v>
      </c>
      <c r="K143" s="185" t="s">
        <v>1</v>
      </c>
      <c r="L143" s="36"/>
      <c r="M143" s="190" t="s">
        <v>1</v>
      </c>
      <c r="N143" s="191" t="s">
        <v>43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223</v>
      </c>
      <c r="AT143" s="194" t="s">
        <v>148</v>
      </c>
      <c r="AU143" s="194" t="s">
        <v>88</v>
      </c>
      <c r="AY143" s="14" t="s">
        <v>146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86</v>
      </c>
      <c r="BK143" s="195">
        <f>ROUND(I143*H143,2)</f>
        <v>0</v>
      </c>
      <c r="BL143" s="14" t="s">
        <v>223</v>
      </c>
      <c r="BM143" s="194" t="s">
        <v>223</v>
      </c>
    </row>
    <row r="144" spans="1:65" s="2" customFormat="1" ht="19.5">
      <c r="A144" s="31"/>
      <c r="B144" s="32"/>
      <c r="C144" s="33"/>
      <c r="D144" s="196" t="s">
        <v>155</v>
      </c>
      <c r="E144" s="33"/>
      <c r="F144" s="197" t="s">
        <v>1457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155</v>
      </c>
      <c r="AU144" s="14" t="s">
        <v>88</v>
      </c>
    </row>
    <row r="145" spans="1:65" s="2" customFormat="1" ht="16.5" customHeight="1">
      <c r="A145" s="31"/>
      <c r="B145" s="32"/>
      <c r="C145" s="183" t="s">
        <v>157</v>
      </c>
      <c r="D145" s="183" t="s">
        <v>148</v>
      </c>
      <c r="E145" s="184" t="s">
        <v>1458</v>
      </c>
      <c r="F145" s="185" t="s">
        <v>1459</v>
      </c>
      <c r="G145" s="186" t="s">
        <v>612</v>
      </c>
      <c r="H145" s="187">
        <v>1</v>
      </c>
      <c r="I145" s="188"/>
      <c r="J145" s="189">
        <f>ROUND(I145*H145,2)</f>
        <v>0</v>
      </c>
      <c r="K145" s="185" t="s">
        <v>1</v>
      </c>
      <c r="L145" s="36"/>
      <c r="M145" s="190" t="s">
        <v>1</v>
      </c>
      <c r="N145" s="191" t="s">
        <v>43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223</v>
      </c>
      <c r="AT145" s="194" t="s">
        <v>148</v>
      </c>
      <c r="AU145" s="194" t="s">
        <v>88</v>
      </c>
      <c r="AY145" s="14" t="s">
        <v>146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86</v>
      </c>
      <c r="BK145" s="195">
        <f>ROUND(I145*H145,2)</f>
        <v>0</v>
      </c>
      <c r="BL145" s="14" t="s">
        <v>223</v>
      </c>
      <c r="BM145" s="194" t="s">
        <v>159</v>
      </c>
    </row>
    <row r="146" spans="1:65" s="2" customFormat="1" ht="11.25">
      <c r="A146" s="31"/>
      <c r="B146" s="32"/>
      <c r="C146" s="33"/>
      <c r="D146" s="196" t="s">
        <v>155</v>
      </c>
      <c r="E146" s="33"/>
      <c r="F146" s="197" t="s">
        <v>1459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155</v>
      </c>
      <c r="AU146" s="14" t="s">
        <v>88</v>
      </c>
    </row>
    <row r="147" spans="1:65" s="12" customFormat="1" ht="22.9" customHeight="1">
      <c r="B147" s="167"/>
      <c r="C147" s="168"/>
      <c r="D147" s="169" t="s">
        <v>77</v>
      </c>
      <c r="E147" s="181" t="s">
        <v>1460</v>
      </c>
      <c r="F147" s="181" t="s">
        <v>1461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SUM(P148:P183)</f>
        <v>0</v>
      </c>
      <c r="Q147" s="175"/>
      <c r="R147" s="176">
        <f>SUM(R148:R183)</f>
        <v>0</v>
      </c>
      <c r="S147" s="175"/>
      <c r="T147" s="177">
        <f>SUM(T148:T183)</f>
        <v>0</v>
      </c>
      <c r="AR147" s="178" t="s">
        <v>86</v>
      </c>
      <c r="AT147" s="179" t="s">
        <v>77</v>
      </c>
      <c r="AU147" s="179" t="s">
        <v>86</v>
      </c>
      <c r="AY147" s="178" t="s">
        <v>146</v>
      </c>
      <c r="BK147" s="180">
        <f>SUM(BK148:BK183)</f>
        <v>0</v>
      </c>
    </row>
    <row r="148" spans="1:65" s="2" customFormat="1" ht="24.2" customHeight="1">
      <c r="A148" s="31"/>
      <c r="B148" s="32"/>
      <c r="C148" s="183" t="s">
        <v>86</v>
      </c>
      <c r="D148" s="183" t="s">
        <v>148</v>
      </c>
      <c r="E148" s="184" t="s">
        <v>1462</v>
      </c>
      <c r="F148" s="185" t="s">
        <v>1463</v>
      </c>
      <c r="G148" s="186" t="s">
        <v>1444</v>
      </c>
      <c r="H148" s="187">
        <v>1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43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223</v>
      </c>
      <c r="AT148" s="194" t="s">
        <v>148</v>
      </c>
      <c r="AU148" s="194" t="s">
        <v>88</v>
      </c>
      <c r="AY148" s="14" t="s">
        <v>146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86</v>
      </c>
      <c r="BK148" s="195">
        <f>ROUND(I148*H148,2)</f>
        <v>0</v>
      </c>
      <c r="BL148" s="14" t="s">
        <v>223</v>
      </c>
      <c r="BM148" s="194" t="s">
        <v>248</v>
      </c>
    </row>
    <row r="149" spans="1:65" s="2" customFormat="1" ht="19.5">
      <c r="A149" s="31"/>
      <c r="B149" s="32"/>
      <c r="C149" s="33"/>
      <c r="D149" s="196" t="s">
        <v>155</v>
      </c>
      <c r="E149" s="33"/>
      <c r="F149" s="197" t="s">
        <v>1463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155</v>
      </c>
      <c r="AU149" s="14" t="s">
        <v>88</v>
      </c>
    </row>
    <row r="150" spans="1:65" s="2" customFormat="1" ht="24.2" customHeight="1">
      <c r="A150" s="31"/>
      <c r="B150" s="32"/>
      <c r="C150" s="183" t="s">
        <v>88</v>
      </c>
      <c r="D150" s="183" t="s">
        <v>148</v>
      </c>
      <c r="E150" s="184" t="s">
        <v>1464</v>
      </c>
      <c r="F150" s="185" t="s">
        <v>1465</v>
      </c>
      <c r="G150" s="186" t="s">
        <v>1444</v>
      </c>
      <c r="H150" s="187">
        <v>16</v>
      </c>
      <c r="I150" s="188"/>
      <c r="J150" s="189">
        <f>ROUND(I150*H150,2)</f>
        <v>0</v>
      </c>
      <c r="K150" s="185" t="s">
        <v>1</v>
      </c>
      <c r="L150" s="36"/>
      <c r="M150" s="190" t="s">
        <v>1</v>
      </c>
      <c r="N150" s="191" t="s">
        <v>43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223</v>
      </c>
      <c r="AT150" s="194" t="s">
        <v>148</v>
      </c>
      <c r="AU150" s="194" t="s">
        <v>88</v>
      </c>
      <c r="AY150" s="14" t="s">
        <v>146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86</v>
      </c>
      <c r="BK150" s="195">
        <f>ROUND(I150*H150,2)</f>
        <v>0</v>
      </c>
      <c r="BL150" s="14" t="s">
        <v>223</v>
      </c>
      <c r="BM150" s="194" t="s">
        <v>271</v>
      </c>
    </row>
    <row r="151" spans="1:65" s="2" customFormat="1" ht="11.25">
      <c r="A151" s="31"/>
      <c r="B151" s="32"/>
      <c r="C151" s="33"/>
      <c r="D151" s="196" t="s">
        <v>155</v>
      </c>
      <c r="E151" s="33"/>
      <c r="F151" s="197" t="s">
        <v>1465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155</v>
      </c>
      <c r="AU151" s="14" t="s">
        <v>88</v>
      </c>
    </row>
    <row r="152" spans="1:65" s="2" customFormat="1" ht="24.2" customHeight="1">
      <c r="A152" s="31"/>
      <c r="B152" s="32"/>
      <c r="C152" s="183" t="s">
        <v>191</v>
      </c>
      <c r="D152" s="183" t="s">
        <v>148</v>
      </c>
      <c r="E152" s="184" t="s">
        <v>1466</v>
      </c>
      <c r="F152" s="185" t="s">
        <v>1467</v>
      </c>
      <c r="G152" s="186" t="s">
        <v>1444</v>
      </c>
      <c r="H152" s="187">
        <v>23</v>
      </c>
      <c r="I152" s="188"/>
      <c r="J152" s="189">
        <f>ROUND(I152*H152,2)</f>
        <v>0</v>
      </c>
      <c r="K152" s="185" t="s">
        <v>1</v>
      </c>
      <c r="L152" s="36"/>
      <c r="M152" s="190" t="s">
        <v>1</v>
      </c>
      <c r="N152" s="191" t="s">
        <v>43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223</v>
      </c>
      <c r="AT152" s="194" t="s">
        <v>148</v>
      </c>
      <c r="AU152" s="194" t="s">
        <v>88</v>
      </c>
      <c r="AY152" s="14" t="s">
        <v>146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86</v>
      </c>
      <c r="BK152" s="195">
        <f>ROUND(I152*H152,2)</f>
        <v>0</v>
      </c>
      <c r="BL152" s="14" t="s">
        <v>223</v>
      </c>
      <c r="BM152" s="194" t="s">
        <v>639</v>
      </c>
    </row>
    <row r="153" spans="1:65" s="2" customFormat="1" ht="19.5">
      <c r="A153" s="31"/>
      <c r="B153" s="32"/>
      <c r="C153" s="33"/>
      <c r="D153" s="196" t="s">
        <v>155</v>
      </c>
      <c r="E153" s="33"/>
      <c r="F153" s="197" t="s">
        <v>1467</v>
      </c>
      <c r="G153" s="33"/>
      <c r="H153" s="33"/>
      <c r="I153" s="198"/>
      <c r="J153" s="33"/>
      <c r="K153" s="33"/>
      <c r="L153" s="36"/>
      <c r="M153" s="199"/>
      <c r="N153" s="200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155</v>
      </c>
      <c r="AU153" s="14" t="s">
        <v>88</v>
      </c>
    </row>
    <row r="154" spans="1:65" s="2" customFormat="1" ht="33" customHeight="1">
      <c r="A154" s="31"/>
      <c r="B154" s="32"/>
      <c r="C154" s="183" t="s">
        <v>153</v>
      </c>
      <c r="D154" s="183" t="s">
        <v>148</v>
      </c>
      <c r="E154" s="184" t="s">
        <v>1468</v>
      </c>
      <c r="F154" s="185" t="s">
        <v>1469</v>
      </c>
      <c r="G154" s="186" t="s">
        <v>1444</v>
      </c>
      <c r="H154" s="187">
        <v>3</v>
      </c>
      <c r="I154" s="188"/>
      <c r="J154" s="189">
        <f>ROUND(I154*H154,2)</f>
        <v>0</v>
      </c>
      <c r="K154" s="185" t="s">
        <v>1</v>
      </c>
      <c r="L154" s="36"/>
      <c r="M154" s="190" t="s">
        <v>1</v>
      </c>
      <c r="N154" s="191" t="s">
        <v>43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223</v>
      </c>
      <c r="AT154" s="194" t="s">
        <v>148</v>
      </c>
      <c r="AU154" s="194" t="s">
        <v>88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223</v>
      </c>
      <c r="BM154" s="194" t="s">
        <v>400</v>
      </c>
    </row>
    <row r="155" spans="1:65" s="2" customFormat="1" ht="19.5">
      <c r="A155" s="31"/>
      <c r="B155" s="32"/>
      <c r="C155" s="33"/>
      <c r="D155" s="196" t="s">
        <v>155</v>
      </c>
      <c r="E155" s="33"/>
      <c r="F155" s="197" t="s">
        <v>1469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88</v>
      </c>
    </row>
    <row r="156" spans="1:65" s="2" customFormat="1" ht="24.2" customHeight="1">
      <c r="A156" s="31"/>
      <c r="B156" s="32"/>
      <c r="C156" s="183" t="s">
        <v>233</v>
      </c>
      <c r="D156" s="183" t="s">
        <v>148</v>
      </c>
      <c r="E156" s="184" t="s">
        <v>1470</v>
      </c>
      <c r="F156" s="185" t="s">
        <v>1471</v>
      </c>
      <c r="G156" s="186" t="s">
        <v>1444</v>
      </c>
      <c r="H156" s="187">
        <v>6</v>
      </c>
      <c r="I156" s="188"/>
      <c r="J156" s="189">
        <f>ROUND(I156*H156,2)</f>
        <v>0</v>
      </c>
      <c r="K156" s="185" t="s">
        <v>1</v>
      </c>
      <c r="L156" s="36"/>
      <c r="M156" s="190" t="s">
        <v>1</v>
      </c>
      <c r="N156" s="191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223</v>
      </c>
      <c r="AT156" s="194" t="s">
        <v>148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223</v>
      </c>
      <c r="BM156" s="194" t="s">
        <v>186</v>
      </c>
    </row>
    <row r="157" spans="1:65" s="2" customFormat="1" ht="19.5">
      <c r="A157" s="31"/>
      <c r="B157" s="32"/>
      <c r="C157" s="33"/>
      <c r="D157" s="196" t="s">
        <v>155</v>
      </c>
      <c r="E157" s="33"/>
      <c r="F157" s="197" t="s">
        <v>1471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2" customFormat="1" ht="78" customHeight="1">
      <c r="A158" s="31"/>
      <c r="B158" s="32"/>
      <c r="C158" s="183" t="s">
        <v>201</v>
      </c>
      <c r="D158" s="183" t="s">
        <v>148</v>
      </c>
      <c r="E158" s="184" t="s">
        <v>1472</v>
      </c>
      <c r="F158" s="185" t="s">
        <v>1473</v>
      </c>
      <c r="G158" s="186" t="s">
        <v>1444</v>
      </c>
      <c r="H158" s="187">
        <v>9</v>
      </c>
      <c r="I158" s="188"/>
      <c r="J158" s="189">
        <f>ROUND(I158*H158,2)</f>
        <v>0</v>
      </c>
      <c r="K158" s="185" t="s">
        <v>1</v>
      </c>
      <c r="L158" s="36"/>
      <c r="M158" s="190" t="s">
        <v>1</v>
      </c>
      <c r="N158" s="191" t="s">
        <v>43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223</v>
      </c>
      <c r="AT158" s="194" t="s">
        <v>148</v>
      </c>
      <c r="AU158" s="194" t="s">
        <v>88</v>
      </c>
      <c r="AY158" s="14" t="s">
        <v>146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86</v>
      </c>
      <c r="BK158" s="195">
        <f>ROUND(I158*H158,2)</f>
        <v>0</v>
      </c>
      <c r="BL158" s="14" t="s">
        <v>223</v>
      </c>
      <c r="BM158" s="194" t="s">
        <v>268</v>
      </c>
    </row>
    <row r="159" spans="1:65" s="2" customFormat="1" ht="48.75">
      <c r="A159" s="31"/>
      <c r="B159" s="32"/>
      <c r="C159" s="33"/>
      <c r="D159" s="196" t="s">
        <v>155</v>
      </c>
      <c r="E159" s="33"/>
      <c r="F159" s="197" t="s">
        <v>1474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155</v>
      </c>
      <c r="AU159" s="14" t="s">
        <v>88</v>
      </c>
    </row>
    <row r="160" spans="1:65" s="2" customFormat="1" ht="37.9" customHeight="1">
      <c r="A160" s="31"/>
      <c r="B160" s="32"/>
      <c r="C160" s="183" t="s">
        <v>330</v>
      </c>
      <c r="D160" s="183" t="s">
        <v>148</v>
      </c>
      <c r="E160" s="184" t="s">
        <v>1475</v>
      </c>
      <c r="F160" s="185" t="s">
        <v>1476</v>
      </c>
      <c r="G160" s="186" t="s">
        <v>1444</v>
      </c>
      <c r="H160" s="187">
        <v>13</v>
      </c>
      <c r="I160" s="188"/>
      <c r="J160" s="189">
        <f>ROUND(I160*H160,2)</f>
        <v>0</v>
      </c>
      <c r="K160" s="185" t="s">
        <v>1</v>
      </c>
      <c r="L160" s="36"/>
      <c r="M160" s="190" t="s">
        <v>1</v>
      </c>
      <c r="N160" s="191" t="s">
        <v>43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223</v>
      </c>
      <c r="AT160" s="194" t="s">
        <v>148</v>
      </c>
      <c r="AU160" s="194" t="s">
        <v>88</v>
      </c>
      <c r="AY160" s="14" t="s">
        <v>146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86</v>
      </c>
      <c r="BK160" s="195">
        <f>ROUND(I160*H160,2)</f>
        <v>0</v>
      </c>
      <c r="BL160" s="14" t="s">
        <v>223</v>
      </c>
      <c r="BM160" s="194" t="s">
        <v>283</v>
      </c>
    </row>
    <row r="161" spans="1:65" s="2" customFormat="1" ht="29.25">
      <c r="A161" s="31"/>
      <c r="B161" s="32"/>
      <c r="C161" s="33"/>
      <c r="D161" s="196" t="s">
        <v>155</v>
      </c>
      <c r="E161" s="33"/>
      <c r="F161" s="197" t="s">
        <v>1476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155</v>
      </c>
      <c r="AU161" s="14" t="s">
        <v>88</v>
      </c>
    </row>
    <row r="162" spans="1:65" s="2" customFormat="1" ht="24.2" customHeight="1">
      <c r="A162" s="31"/>
      <c r="B162" s="32"/>
      <c r="C162" s="183" t="s">
        <v>295</v>
      </c>
      <c r="D162" s="183" t="s">
        <v>148</v>
      </c>
      <c r="E162" s="184" t="s">
        <v>1477</v>
      </c>
      <c r="F162" s="185" t="s">
        <v>1478</v>
      </c>
      <c r="G162" s="186" t="s">
        <v>1444</v>
      </c>
      <c r="H162" s="187">
        <v>14</v>
      </c>
      <c r="I162" s="188"/>
      <c r="J162" s="189">
        <f>ROUND(I162*H162,2)</f>
        <v>0</v>
      </c>
      <c r="K162" s="185" t="s">
        <v>1</v>
      </c>
      <c r="L162" s="36"/>
      <c r="M162" s="190" t="s">
        <v>1</v>
      </c>
      <c r="N162" s="191" t="s">
        <v>43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223</v>
      </c>
      <c r="AT162" s="194" t="s">
        <v>148</v>
      </c>
      <c r="AU162" s="194" t="s">
        <v>88</v>
      </c>
      <c r="AY162" s="14" t="s">
        <v>146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86</v>
      </c>
      <c r="BK162" s="195">
        <f>ROUND(I162*H162,2)</f>
        <v>0</v>
      </c>
      <c r="BL162" s="14" t="s">
        <v>223</v>
      </c>
      <c r="BM162" s="194" t="s">
        <v>417</v>
      </c>
    </row>
    <row r="163" spans="1:65" s="2" customFormat="1" ht="19.5">
      <c r="A163" s="31"/>
      <c r="B163" s="32"/>
      <c r="C163" s="33"/>
      <c r="D163" s="196" t="s">
        <v>155</v>
      </c>
      <c r="E163" s="33"/>
      <c r="F163" s="197" t="s">
        <v>1478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155</v>
      </c>
      <c r="AU163" s="14" t="s">
        <v>88</v>
      </c>
    </row>
    <row r="164" spans="1:65" s="2" customFormat="1" ht="24.2" customHeight="1">
      <c r="A164" s="31"/>
      <c r="B164" s="32"/>
      <c r="C164" s="183" t="s">
        <v>157</v>
      </c>
      <c r="D164" s="183" t="s">
        <v>148</v>
      </c>
      <c r="E164" s="184" t="s">
        <v>1479</v>
      </c>
      <c r="F164" s="185" t="s">
        <v>1480</v>
      </c>
      <c r="G164" s="186" t="s">
        <v>1444</v>
      </c>
      <c r="H164" s="187">
        <v>2</v>
      </c>
      <c r="I164" s="188"/>
      <c r="J164" s="189">
        <f>ROUND(I164*H164,2)</f>
        <v>0</v>
      </c>
      <c r="K164" s="185" t="s">
        <v>1</v>
      </c>
      <c r="L164" s="36"/>
      <c r="M164" s="190" t="s">
        <v>1</v>
      </c>
      <c r="N164" s="191" t="s">
        <v>43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223</v>
      </c>
      <c r="AT164" s="194" t="s">
        <v>148</v>
      </c>
      <c r="AU164" s="194" t="s">
        <v>88</v>
      </c>
      <c r="AY164" s="14" t="s">
        <v>146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86</v>
      </c>
      <c r="BK164" s="195">
        <f>ROUND(I164*H164,2)</f>
        <v>0</v>
      </c>
      <c r="BL164" s="14" t="s">
        <v>223</v>
      </c>
      <c r="BM164" s="194" t="s">
        <v>404</v>
      </c>
    </row>
    <row r="165" spans="1:65" s="2" customFormat="1" ht="19.5">
      <c r="A165" s="31"/>
      <c r="B165" s="32"/>
      <c r="C165" s="33"/>
      <c r="D165" s="196" t="s">
        <v>155</v>
      </c>
      <c r="E165" s="33"/>
      <c r="F165" s="197" t="s">
        <v>1480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155</v>
      </c>
      <c r="AU165" s="14" t="s">
        <v>88</v>
      </c>
    </row>
    <row r="166" spans="1:65" s="2" customFormat="1" ht="24.2" customHeight="1">
      <c r="A166" s="31"/>
      <c r="B166" s="32"/>
      <c r="C166" s="183" t="s">
        <v>173</v>
      </c>
      <c r="D166" s="183" t="s">
        <v>148</v>
      </c>
      <c r="E166" s="184" t="s">
        <v>1481</v>
      </c>
      <c r="F166" s="185" t="s">
        <v>1482</v>
      </c>
      <c r="G166" s="186" t="s">
        <v>1444</v>
      </c>
      <c r="H166" s="187">
        <v>2</v>
      </c>
      <c r="I166" s="188"/>
      <c r="J166" s="189">
        <f>ROUND(I166*H166,2)</f>
        <v>0</v>
      </c>
      <c r="K166" s="185" t="s">
        <v>1</v>
      </c>
      <c r="L166" s="36"/>
      <c r="M166" s="190" t="s">
        <v>1</v>
      </c>
      <c r="N166" s="191" t="s">
        <v>43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223</v>
      </c>
      <c r="AT166" s="194" t="s">
        <v>148</v>
      </c>
      <c r="AU166" s="194" t="s">
        <v>88</v>
      </c>
      <c r="AY166" s="14" t="s">
        <v>146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86</v>
      </c>
      <c r="BK166" s="195">
        <f>ROUND(I166*H166,2)</f>
        <v>0</v>
      </c>
      <c r="BL166" s="14" t="s">
        <v>223</v>
      </c>
      <c r="BM166" s="194" t="s">
        <v>813</v>
      </c>
    </row>
    <row r="167" spans="1:65" s="2" customFormat="1" ht="19.5">
      <c r="A167" s="31"/>
      <c r="B167" s="32"/>
      <c r="C167" s="33"/>
      <c r="D167" s="196" t="s">
        <v>155</v>
      </c>
      <c r="E167" s="33"/>
      <c r="F167" s="197" t="s">
        <v>1482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155</v>
      </c>
      <c r="AU167" s="14" t="s">
        <v>88</v>
      </c>
    </row>
    <row r="168" spans="1:65" s="2" customFormat="1" ht="24.2" customHeight="1">
      <c r="A168" s="31"/>
      <c r="B168" s="32"/>
      <c r="C168" s="183" t="s">
        <v>255</v>
      </c>
      <c r="D168" s="183" t="s">
        <v>148</v>
      </c>
      <c r="E168" s="184" t="s">
        <v>1483</v>
      </c>
      <c r="F168" s="185" t="s">
        <v>1484</v>
      </c>
      <c r="G168" s="186" t="s">
        <v>1444</v>
      </c>
      <c r="H168" s="187">
        <v>15</v>
      </c>
      <c r="I168" s="188"/>
      <c r="J168" s="189">
        <f>ROUND(I168*H168,2)</f>
        <v>0</v>
      </c>
      <c r="K168" s="185" t="s">
        <v>1</v>
      </c>
      <c r="L168" s="36"/>
      <c r="M168" s="190" t="s">
        <v>1</v>
      </c>
      <c r="N168" s="191" t="s">
        <v>43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223</v>
      </c>
      <c r="AT168" s="194" t="s">
        <v>148</v>
      </c>
      <c r="AU168" s="194" t="s">
        <v>88</v>
      </c>
      <c r="AY168" s="14" t="s">
        <v>146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86</v>
      </c>
      <c r="BK168" s="195">
        <f>ROUND(I168*H168,2)</f>
        <v>0</v>
      </c>
      <c r="BL168" s="14" t="s">
        <v>223</v>
      </c>
      <c r="BM168" s="194" t="s">
        <v>876</v>
      </c>
    </row>
    <row r="169" spans="1:65" s="2" customFormat="1" ht="19.5">
      <c r="A169" s="31"/>
      <c r="B169" s="32"/>
      <c r="C169" s="33"/>
      <c r="D169" s="196" t="s">
        <v>155</v>
      </c>
      <c r="E169" s="33"/>
      <c r="F169" s="197" t="s">
        <v>1484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155</v>
      </c>
      <c r="AU169" s="14" t="s">
        <v>88</v>
      </c>
    </row>
    <row r="170" spans="1:65" s="2" customFormat="1" ht="24.2" customHeight="1">
      <c r="A170" s="31"/>
      <c r="B170" s="32"/>
      <c r="C170" s="183" t="s">
        <v>290</v>
      </c>
      <c r="D170" s="183" t="s">
        <v>148</v>
      </c>
      <c r="E170" s="184" t="s">
        <v>1485</v>
      </c>
      <c r="F170" s="185" t="s">
        <v>1486</v>
      </c>
      <c r="G170" s="186" t="s">
        <v>1444</v>
      </c>
      <c r="H170" s="187">
        <v>2</v>
      </c>
      <c r="I170" s="188"/>
      <c r="J170" s="189">
        <f>ROUND(I170*H170,2)</f>
        <v>0</v>
      </c>
      <c r="K170" s="185" t="s">
        <v>1</v>
      </c>
      <c r="L170" s="36"/>
      <c r="M170" s="190" t="s">
        <v>1</v>
      </c>
      <c r="N170" s="191" t="s">
        <v>43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223</v>
      </c>
      <c r="AT170" s="194" t="s">
        <v>148</v>
      </c>
      <c r="AU170" s="194" t="s">
        <v>88</v>
      </c>
      <c r="AY170" s="14" t="s">
        <v>146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86</v>
      </c>
      <c r="BK170" s="195">
        <f>ROUND(I170*H170,2)</f>
        <v>0</v>
      </c>
      <c r="BL170" s="14" t="s">
        <v>223</v>
      </c>
      <c r="BM170" s="194" t="s">
        <v>725</v>
      </c>
    </row>
    <row r="171" spans="1:65" s="2" customFormat="1" ht="19.5">
      <c r="A171" s="31"/>
      <c r="B171" s="32"/>
      <c r="C171" s="33"/>
      <c r="D171" s="196" t="s">
        <v>155</v>
      </c>
      <c r="E171" s="33"/>
      <c r="F171" s="197" t="s">
        <v>1486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155</v>
      </c>
      <c r="AU171" s="14" t="s">
        <v>88</v>
      </c>
    </row>
    <row r="172" spans="1:65" s="2" customFormat="1" ht="24.2" customHeight="1">
      <c r="A172" s="31"/>
      <c r="B172" s="32"/>
      <c r="C172" s="183" t="s">
        <v>208</v>
      </c>
      <c r="D172" s="183" t="s">
        <v>148</v>
      </c>
      <c r="E172" s="184" t="s">
        <v>1487</v>
      </c>
      <c r="F172" s="185" t="s">
        <v>1488</v>
      </c>
      <c r="G172" s="186" t="s">
        <v>1444</v>
      </c>
      <c r="H172" s="187">
        <v>16</v>
      </c>
      <c r="I172" s="188"/>
      <c r="J172" s="189">
        <f>ROUND(I172*H172,2)</f>
        <v>0</v>
      </c>
      <c r="K172" s="185" t="s">
        <v>1</v>
      </c>
      <c r="L172" s="36"/>
      <c r="M172" s="190" t="s">
        <v>1</v>
      </c>
      <c r="N172" s="191" t="s">
        <v>43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223</v>
      </c>
      <c r="AT172" s="194" t="s">
        <v>148</v>
      </c>
      <c r="AU172" s="194" t="s">
        <v>88</v>
      </c>
      <c r="AY172" s="14" t="s">
        <v>146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86</v>
      </c>
      <c r="BK172" s="195">
        <f>ROUND(I172*H172,2)</f>
        <v>0</v>
      </c>
      <c r="BL172" s="14" t="s">
        <v>223</v>
      </c>
      <c r="BM172" s="194" t="s">
        <v>735</v>
      </c>
    </row>
    <row r="173" spans="1:65" s="2" customFormat="1" ht="19.5">
      <c r="A173" s="31"/>
      <c r="B173" s="32"/>
      <c r="C173" s="33"/>
      <c r="D173" s="196" t="s">
        <v>155</v>
      </c>
      <c r="E173" s="33"/>
      <c r="F173" s="197" t="s">
        <v>1488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155</v>
      </c>
      <c r="AU173" s="14" t="s">
        <v>88</v>
      </c>
    </row>
    <row r="174" spans="1:65" s="2" customFormat="1" ht="24.2" customHeight="1">
      <c r="A174" s="31"/>
      <c r="B174" s="32"/>
      <c r="C174" s="183" t="s">
        <v>214</v>
      </c>
      <c r="D174" s="183" t="s">
        <v>148</v>
      </c>
      <c r="E174" s="184" t="s">
        <v>1489</v>
      </c>
      <c r="F174" s="185" t="s">
        <v>1490</v>
      </c>
      <c r="G174" s="186" t="s">
        <v>1444</v>
      </c>
      <c r="H174" s="187">
        <v>13</v>
      </c>
      <c r="I174" s="188"/>
      <c r="J174" s="189">
        <f>ROUND(I174*H174,2)</f>
        <v>0</v>
      </c>
      <c r="K174" s="185" t="s">
        <v>1</v>
      </c>
      <c r="L174" s="36"/>
      <c r="M174" s="190" t="s">
        <v>1</v>
      </c>
      <c r="N174" s="191" t="s">
        <v>43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223</v>
      </c>
      <c r="AT174" s="194" t="s">
        <v>148</v>
      </c>
      <c r="AU174" s="194" t="s">
        <v>88</v>
      </c>
      <c r="AY174" s="14" t="s">
        <v>146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86</v>
      </c>
      <c r="BK174" s="195">
        <f>ROUND(I174*H174,2)</f>
        <v>0</v>
      </c>
      <c r="BL174" s="14" t="s">
        <v>223</v>
      </c>
      <c r="BM174" s="194" t="s">
        <v>705</v>
      </c>
    </row>
    <row r="175" spans="1:65" s="2" customFormat="1" ht="19.5">
      <c r="A175" s="31"/>
      <c r="B175" s="32"/>
      <c r="C175" s="33"/>
      <c r="D175" s="196" t="s">
        <v>155</v>
      </c>
      <c r="E175" s="33"/>
      <c r="F175" s="197" t="s">
        <v>1490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155</v>
      </c>
      <c r="AU175" s="14" t="s">
        <v>88</v>
      </c>
    </row>
    <row r="176" spans="1:65" s="2" customFormat="1" ht="24.2" customHeight="1">
      <c r="A176" s="31"/>
      <c r="B176" s="32"/>
      <c r="C176" s="183" t="s">
        <v>8</v>
      </c>
      <c r="D176" s="183" t="s">
        <v>148</v>
      </c>
      <c r="E176" s="184" t="s">
        <v>1491</v>
      </c>
      <c r="F176" s="185" t="s">
        <v>1492</v>
      </c>
      <c r="G176" s="186" t="s">
        <v>1444</v>
      </c>
      <c r="H176" s="187">
        <v>4</v>
      </c>
      <c r="I176" s="188"/>
      <c r="J176" s="189">
        <f>ROUND(I176*H176,2)</f>
        <v>0</v>
      </c>
      <c r="K176" s="185" t="s">
        <v>1</v>
      </c>
      <c r="L176" s="36"/>
      <c r="M176" s="190" t="s">
        <v>1</v>
      </c>
      <c r="N176" s="191" t="s">
        <v>43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223</v>
      </c>
      <c r="AT176" s="194" t="s">
        <v>148</v>
      </c>
      <c r="AU176" s="194" t="s">
        <v>88</v>
      </c>
      <c r="AY176" s="14" t="s">
        <v>146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86</v>
      </c>
      <c r="BK176" s="195">
        <f>ROUND(I176*H176,2)</f>
        <v>0</v>
      </c>
      <c r="BL176" s="14" t="s">
        <v>223</v>
      </c>
      <c r="BM176" s="194" t="s">
        <v>551</v>
      </c>
    </row>
    <row r="177" spans="1:65" s="2" customFormat="1" ht="19.5">
      <c r="A177" s="31"/>
      <c r="B177" s="32"/>
      <c r="C177" s="33"/>
      <c r="D177" s="196" t="s">
        <v>155</v>
      </c>
      <c r="E177" s="33"/>
      <c r="F177" s="197" t="s">
        <v>1492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155</v>
      </c>
      <c r="AU177" s="14" t="s">
        <v>88</v>
      </c>
    </row>
    <row r="178" spans="1:65" s="2" customFormat="1" ht="55.5" customHeight="1">
      <c r="A178" s="31"/>
      <c r="B178" s="32"/>
      <c r="C178" s="183" t="s">
        <v>223</v>
      </c>
      <c r="D178" s="183" t="s">
        <v>148</v>
      </c>
      <c r="E178" s="184" t="s">
        <v>1493</v>
      </c>
      <c r="F178" s="185" t="s">
        <v>1494</v>
      </c>
      <c r="G178" s="186" t="s">
        <v>1444</v>
      </c>
      <c r="H178" s="187">
        <v>1</v>
      </c>
      <c r="I178" s="188"/>
      <c r="J178" s="189">
        <f>ROUND(I178*H178,2)</f>
        <v>0</v>
      </c>
      <c r="K178" s="185" t="s">
        <v>1</v>
      </c>
      <c r="L178" s="36"/>
      <c r="M178" s="190" t="s">
        <v>1</v>
      </c>
      <c r="N178" s="191" t="s">
        <v>43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223</v>
      </c>
      <c r="AT178" s="194" t="s">
        <v>148</v>
      </c>
      <c r="AU178" s="194" t="s">
        <v>88</v>
      </c>
      <c r="AY178" s="14" t="s">
        <v>146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86</v>
      </c>
      <c r="BK178" s="195">
        <f>ROUND(I178*H178,2)</f>
        <v>0</v>
      </c>
      <c r="BL178" s="14" t="s">
        <v>223</v>
      </c>
      <c r="BM178" s="194" t="s">
        <v>530</v>
      </c>
    </row>
    <row r="179" spans="1:65" s="2" customFormat="1" ht="29.25">
      <c r="A179" s="31"/>
      <c r="B179" s="32"/>
      <c r="C179" s="33"/>
      <c r="D179" s="196" t="s">
        <v>155</v>
      </c>
      <c r="E179" s="33"/>
      <c r="F179" s="197" t="s">
        <v>1494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155</v>
      </c>
      <c r="AU179" s="14" t="s">
        <v>88</v>
      </c>
    </row>
    <row r="180" spans="1:65" s="2" customFormat="1" ht="24.2" customHeight="1">
      <c r="A180" s="31"/>
      <c r="B180" s="32"/>
      <c r="C180" s="183" t="s">
        <v>262</v>
      </c>
      <c r="D180" s="183" t="s">
        <v>148</v>
      </c>
      <c r="E180" s="184" t="s">
        <v>1495</v>
      </c>
      <c r="F180" s="185" t="s">
        <v>1496</v>
      </c>
      <c r="G180" s="186" t="s">
        <v>612</v>
      </c>
      <c r="H180" s="187">
        <v>1</v>
      </c>
      <c r="I180" s="188"/>
      <c r="J180" s="189">
        <f>ROUND(I180*H180,2)</f>
        <v>0</v>
      </c>
      <c r="K180" s="185" t="s">
        <v>1</v>
      </c>
      <c r="L180" s="36"/>
      <c r="M180" s="190" t="s">
        <v>1</v>
      </c>
      <c r="N180" s="191" t="s">
        <v>43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223</v>
      </c>
      <c r="AT180" s="194" t="s">
        <v>148</v>
      </c>
      <c r="AU180" s="194" t="s">
        <v>88</v>
      </c>
      <c r="AY180" s="14" t="s">
        <v>146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86</v>
      </c>
      <c r="BK180" s="195">
        <f>ROUND(I180*H180,2)</f>
        <v>0</v>
      </c>
      <c r="BL180" s="14" t="s">
        <v>223</v>
      </c>
      <c r="BM180" s="194" t="s">
        <v>560</v>
      </c>
    </row>
    <row r="181" spans="1:65" s="2" customFormat="1" ht="11.25">
      <c r="A181" s="31"/>
      <c r="B181" s="32"/>
      <c r="C181" s="33"/>
      <c r="D181" s="196" t="s">
        <v>155</v>
      </c>
      <c r="E181" s="33"/>
      <c r="F181" s="197" t="s">
        <v>1496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155</v>
      </c>
      <c r="AU181" s="14" t="s">
        <v>88</v>
      </c>
    </row>
    <row r="182" spans="1:65" s="2" customFormat="1" ht="16.5" customHeight="1">
      <c r="A182" s="31"/>
      <c r="B182" s="32"/>
      <c r="C182" s="183" t="s">
        <v>159</v>
      </c>
      <c r="D182" s="183" t="s">
        <v>148</v>
      </c>
      <c r="E182" s="184" t="s">
        <v>1497</v>
      </c>
      <c r="F182" s="185" t="s">
        <v>1498</v>
      </c>
      <c r="G182" s="186" t="s">
        <v>612</v>
      </c>
      <c r="H182" s="187">
        <v>1</v>
      </c>
      <c r="I182" s="188"/>
      <c r="J182" s="189">
        <f>ROUND(I182*H182,2)</f>
        <v>0</v>
      </c>
      <c r="K182" s="185" t="s">
        <v>1</v>
      </c>
      <c r="L182" s="36"/>
      <c r="M182" s="190" t="s">
        <v>1</v>
      </c>
      <c r="N182" s="191" t="s">
        <v>43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223</v>
      </c>
      <c r="AT182" s="194" t="s">
        <v>148</v>
      </c>
      <c r="AU182" s="194" t="s">
        <v>88</v>
      </c>
      <c r="AY182" s="14" t="s">
        <v>146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86</v>
      </c>
      <c r="BK182" s="195">
        <f>ROUND(I182*H182,2)</f>
        <v>0</v>
      </c>
      <c r="BL182" s="14" t="s">
        <v>223</v>
      </c>
      <c r="BM182" s="194" t="s">
        <v>569</v>
      </c>
    </row>
    <row r="183" spans="1:65" s="2" customFormat="1" ht="11.25">
      <c r="A183" s="31"/>
      <c r="B183" s="32"/>
      <c r="C183" s="33"/>
      <c r="D183" s="196" t="s">
        <v>155</v>
      </c>
      <c r="E183" s="33"/>
      <c r="F183" s="197" t="s">
        <v>1498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155</v>
      </c>
      <c r="AU183" s="14" t="s">
        <v>88</v>
      </c>
    </row>
    <row r="184" spans="1:65" s="12" customFormat="1" ht="22.9" customHeight="1">
      <c r="B184" s="167"/>
      <c r="C184" s="168"/>
      <c r="D184" s="169" t="s">
        <v>77</v>
      </c>
      <c r="E184" s="181" t="s">
        <v>1499</v>
      </c>
      <c r="F184" s="181" t="s">
        <v>1500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SUM(P185:P214)</f>
        <v>0</v>
      </c>
      <c r="Q184" s="175"/>
      <c r="R184" s="176">
        <f>SUM(R185:R214)</f>
        <v>0</v>
      </c>
      <c r="S184" s="175"/>
      <c r="T184" s="177">
        <f>SUM(T185:T214)</f>
        <v>0</v>
      </c>
      <c r="AR184" s="178" t="s">
        <v>86</v>
      </c>
      <c r="AT184" s="179" t="s">
        <v>77</v>
      </c>
      <c r="AU184" s="179" t="s">
        <v>86</v>
      </c>
      <c r="AY184" s="178" t="s">
        <v>146</v>
      </c>
      <c r="BK184" s="180">
        <f>SUM(BK185:BK214)</f>
        <v>0</v>
      </c>
    </row>
    <row r="185" spans="1:65" s="2" customFormat="1" ht="16.5" customHeight="1">
      <c r="A185" s="31"/>
      <c r="B185" s="32"/>
      <c r="C185" s="183" t="s">
        <v>86</v>
      </c>
      <c r="D185" s="183" t="s">
        <v>148</v>
      </c>
      <c r="E185" s="184" t="s">
        <v>1501</v>
      </c>
      <c r="F185" s="185" t="s">
        <v>1502</v>
      </c>
      <c r="G185" s="186" t="s">
        <v>243</v>
      </c>
      <c r="H185" s="187">
        <v>400</v>
      </c>
      <c r="I185" s="188"/>
      <c r="J185" s="189">
        <f>ROUND(I185*H185,2)</f>
        <v>0</v>
      </c>
      <c r="K185" s="185" t="s">
        <v>1</v>
      </c>
      <c r="L185" s="36"/>
      <c r="M185" s="190" t="s">
        <v>1</v>
      </c>
      <c r="N185" s="191" t="s">
        <v>43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223</v>
      </c>
      <c r="AT185" s="194" t="s">
        <v>148</v>
      </c>
      <c r="AU185" s="194" t="s">
        <v>88</v>
      </c>
      <c r="AY185" s="14" t="s">
        <v>146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86</v>
      </c>
      <c r="BK185" s="195">
        <f>ROUND(I185*H185,2)</f>
        <v>0</v>
      </c>
      <c r="BL185" s="14" t="s">
        <v>223</v>
      </c>
      <c r="BM185" s="194" t="s">
        <v>577</v>
      </c>
    </row>
    <row r="186" spans="1:65" s="2" customFormat="1" ht="11.25">
      <c r="A186" s="31"/>
      <c r="B186" s="32"/>
      <c r="C186" s="33"/>
      <c r="D186" s="196" t="s">
        <v>155</v>
      </c>
      <c r="E186" s="33"/>
      <c r="F186" s="197" t="s">
        <v>1502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155</v>
      </c>
      <c r="AU186" s="14" t="s">
        <v>88</v>
      </c>
    </row>
    <row r="187" spans="1:65" s="2" customFormat="1" ht="16.5" customHeight="1">
      <c r="A187" s="31"/>
      <c r="B187" s="32"/>
      <c r="C187" s="183" t="s">
        <v>88</v>
      </c>
      <c r="D187" s="183" t="s">
        <v>148</v>
      </c>
      <c r="E187" s="184" t="s">
        <v>1503</v>
      </c>
      <c r="F187" s="185" t="s">
        <v>1504</v>
      </c>
      <c r="G187" s="186" t="s">
        <v>243</v>
      </c>
      <c r="H187" s="187">
        <v>250</v>
      </c>
      <c r="I187" s="188"/>
      <c r="J187" s="189">
        <f>ROUND(I187*H187,2)</f>
        <v>0</v>
      </c>
      <c r="K187" s="185" t="s">
        <v>1</v>
      </c>
      <c r="L187" s="36"/>
      <c r="M187" s="190" t="s">
        <v>1</v>
      </c>
      <c r="N187" s="191" t="s">
        <v>43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223</v>
      </c>
      <c r="AT187" s="194" t="s">
        <v>148</v>
      </c>
      <c r="AU187" s="194" t="s">
        <v>88</v>
      </c>
      <c r="AY187" s="14" t="s">
        <v>146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86</v>
      </c>
      <c r="BK187" s="195">
        <f>ROUND(I187*H187,2)</f>
        <v>0</v>
      </c>
      <c r="BL187" s="14" t="s">
        <v>223</v>
      </c>
      <c r="BM187" s="194" t="s">
        <v>1202</v>
      </c>
    </row>
    <row r="188" spans="1:65" s="2" customFormat="1" ht="11.25">
      <c r="A188" s="31"/>
      <c r="B188" s="32"/>
      <c r="C188" s="33"/>
      <c r="D188" s="196" t="s">
        <v>155</v>
      </c>
      <c r="E188" s="33"/>
      <c r="F188" s="197" t="s">
        <v>1504</v>
      </c>
      <c r="G188" s="33"/>
      <c r="H188" s="33"/>
      <c r="I188" s="198"/>
      <c r="J188" s="33"/>
      <c r="K188" s="33"/>
      <c r="L188" s="36"/>
      <c r="M188" s="199"/>
      <c r="N188" s="200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155</v>
      </c>
      <c r="AU188" s="14" t="s">
        <v>88</v>
      </c>
    </row>
    <row r="189" spans="1:65" s="2" customFormat="1" ht="16.5" customHeight="1">
      <c r="A189" s="31"/>
      <c r="B189" s="32"/>
      <c r="C189" s="183" t="s">
        <v>191</v>
      </c>
      <c r="D189" s="183" t="s">
        <v>148</v>
      </c>
      <c r="E189" s="184" t="s">
        <v>1505</v>
      </c>
      <c r="F189" s="185" t="s">
        <v>1506</v>
      </c>
      <c r="G189" s="186" t="s">
        <v>243</v>
      </c>
      <c r="H189" s="187">
        <v>950</v>
      </c>
      <c r="I189" s="188"/>
      <c r="J189" s="189">
        <f>ROUND(I189*H189,2)</f>
        <v>0</v>
      </c>
      <c r="K189" s="185" t="s">
        <v>1</v>
      </c>
      <c r="L189" s="36"/>
      <c r="M189" s="190" t="s">
        <v>1</v>
      </c>
      <c r="N189" s="191" t="s">
        <v>43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223</v>
      </c>
      <c r="AT189" s="194" t="s">
        <v>148</v>
      </c>
      <c r="AU189" s="194" t="s">
        <v>88</v>
      </c>
      <c r="AY189" s="14" t="s">
        <v>146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86</v>
      </c>
      <c r="BK189" s="195">
        <f>ROUND(I189*H189,2)</f>
        <v>0</v>
      </c>
      <c r="BL189" s="14" t="s">
        <v>223</v>
      </c>
      <c r="BM189" s="194" t="s">
        <v>1507</v>
      </c>
    </row>
    <row r="190" spans="1:65" s="2" customFormat="1" ht="11.25">
      <c r="A190" s="31"/>
      <c r="B190" s="32"/>
      <c r="C190" s="33"/>
      <c r="D190" s="196" t="s">
        <v>155</v>
      </c>
      <c r="E190" s="33"/>
      <c r="F190" s="197" t="s">
        <v>1506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155</v>
      </c>
      <c r="AU190" s="14" t="s">
        <v>88</v>
      </c>
    </row>
    <row r="191" spans="1:65" s="2" customFormat="1" ht="16.5" customHeight="1">
      <c r="A191" s="31"/>
      <c r="B191" s="32"/>
      <c r="C191" s="183" t="s">
        <v>153</v>
      </c>
      <c r="D191" s="183" t="s">
        <v>148</v>
      </c>
      <c r="E191" s="184" t="s">
        <v>1508</v>
      </c>
      <c r="F191" s="185" t="s">
        <v>1509</v>
      </c>
      <c r="G191" s="186" t="s">
        <v>243</v>
      </c>
      <c r="H191" s="187">
        <v>660</v>
      </c>
      <c r="I191" s="188"/>
      <c r="J191" s="189">
        <f>ROUND(I191*H191,2)</f>
        <v>0</v>
      </c>
      <c r="K191" s="185" t="s">
        <v>1</v>
      </c>
      <c r="L191" s="36"/>
      <c r="M191" s="190" t="s">
        <v>1</v>
      </c>
      <c r="N191" s="191" t="s">
        <v>43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223</v>
      </c>
      <c r="AT191" s="194" t="s">
        <v>148</v>
      </c>
      <c r="AU191" s="194" t="s">
        <v>88</v>
      </c>
      <c r="AY191" s="14" t="s">
        <v>146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86</v>
      </c>
      <c r="BK191" s="195">
        <f>ROUND(I191*H191,2)</f>
        <v>0</v>
      </c>
      <c r="BL191" s="14" t="s">
        <v>223</v>
      </c>
      <c r="BM191" s="194" t="s">
        <v>1190</v>
      </c>
    </row>
    <row r="192" spans="1:65" s="2" customFormat="1" ht="11.25">
      <c r="A192" s="31"/>
      <c r="B192" s="32"/>
      <c r="C192" s="33"/>
      <c r="D192" s="196" t="s">
        <v>155</v>
      </c>
      <c r="E192" s="33"/>
      <c r="F192" s="197" t="s">
        <v>1509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155</v>
      </c>
      <c r="AU192" s="14" t="s">
        <v>88</v>
      </c>
    </row>
    <row r="193" spans="1:65" s="2" customFormat="1" ht="16.5" customHeight="1">
      <c r="A193" s="31"/>
      <c r="B193" s="32"/>
      <c r="C193" s="183" t="s">
        <v>233</v>
      </c>
      <c r="D193" s="183" t="s">
        <v>148</v>
      </c>
      <c r="E193" s="184" t="s">
        <v>1510</v>
      </c>
      <c r="F193" s="185" t="s">
        <v>1511</v>
      </c>
      <c r="G193" s="186" t="s">
        <v>243</v>
      </c>
      <c r="H193" s="187">
        <v>190</v>
      </c>
      <c r="I193" s="188"/>
      <c r="J193" s="189">
        <f>ROUND(I193*H193,2)</f>
        <v>0</v>
      </c>
      <c r="K193" s="185" t="s">
        <v>1</v>
      </c>
      <c r="L193" s="36"/>
      <c r="M193" s="190" t="s">
        <v>1</v>
      </c>
      <c r="N193" s="191" t="s">
        <v>43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223</v>
      </c>
      <c r="AT193" s="194" t="s">
        <v>148</v>
      </c>
      <c r="AU193" s="194" t="s">
        <v>88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223</v>
      </c>
      <c r="BM193" s="194" t="s">
        <v>1209</v>
      </c>
    </row>
    <row r="194" spans="1:65" s="2" customFormat="1" ht="11.25">
      <c r="A194" s="31"/>
      <c r="B194" s="32"/>
      <c r="C194" s="33"/>
      <c r="D194" s="196" t="s">
        <v>155</v>
      </c>
      <c r="E194" s="33"/>
      <c r="F194" s="197" t="s">
        <v>1511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88</v>
      </c>
    </row>
    <row r="195" spans="1:65" s="2" customFormat="1" ht="16.5" customHeight="1">
      <c r="A195" s="31"/>
      <c r="B195" s="32"/>
      <c r="C195" s="183" t="s">
        <v>201</v>
      </c>
      <c r="D195" s="183" t="s">
        <v>148</v>
      </c>
      <c r="E195" s="184" t="s">
        <v>1512</v>
      </c>
      <c r="F195" s="185" t="s">
        <v>1513</v>
      </c>
      <c r="G195" s="186" t="s">
        <v>243</v>
      </c>
      <c r="H195" s="187">
        <v>270</v>
      </c>
      <c r="I195" s="188"/>
      <c r="J195" s="189">
        <f>ROUND(I195*H195,2)</f>
        <v>0</v>
      </c>
      <c r="K195" s="185" t="s">
        <v>1</v>
      </c>
      <c r="L195" s="36"/>
      <c r="M195" s="190" t="s">
        <v>1</v>
      </c>
      <c r="N195" s="191" t="s">
        <v>43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223</v>
      </c>
      <c r="AT195" s="194" t="s">
        <v>148</v>
      </c>
      <c r="AU195" s="194" t="s">
        <v>88</v>
      </c>
      <c r="AY195" s="14" t="s">
        <v>146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86</v>
      </c>
      <c r="BK195" s="195">
        <f>ROUND(I195*H195,2)</f>
        <v>0</v>
      </c>
      <c r="BL195" s="14" t="s">
        <v>223</v>
      </c>
      <c r="BM195" s="194" t="s">
        <v>1164</v>
      </c>
    </row>
    <row r="196" spans="1:65" s="2" customFormat="1" ht="11.25">
      <c r="A196" s="31"/>
      <c r="B196" s="32"/>
      <c r="C196" s="33"/>
      <c r="D196" s="196" t="s">
        <v>155</v>
      </c>
      <c r="E196" s="33"/>
      <c r="F196" s="197" t="s">
        <v>1513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155</v>
      </c>
      <c r="AU196" s="14" t="s">
        <v>88</v>
      </c>
    </row>
    <row r="197" spans="1:65" s="2" customFormat="1" ht="16.5" customHeight="1">
      <c r="A197" s="31"/>
      <c r="B197" s="32"/>
      <c r="C197" s="183" t="s">
        <v>330</v>
      </c>
      <c r="D197" s="183" t="s">
        <v>148</v>
      </c>
      <c r="E197" s="184" t="s">
        <v>1514</v>
      </c>
      <c r="F197" s="185" t="s">
        <v>1515</v>
      </c>
      <c r="G197" s="186" t="s">
        <v>243</v>
      </c>
      <c r="H197" s="187">
        <v>470</v>
      </c>
      <c r="I197" s="188"/>
      <c r="J197" s="189">
        <f>ROUND(I197*H197,2)</f>
        <v>0</v>
      </c>
      <c r="K197" s="185" t="s">
        <v>1</v>
      </c>
      <c r="L197" s="36"/>
      <c r="M197" s="190" t="s">
        <v>1</v>
      </c>
      <c r="N197" s="191" t="s">
        <v>43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223</v>
      </c>
      <c r="AT197" s="194" t="s">
        <v>148</v>
      </c>
      <c r="AU197" s="194" t="s">
        <v>88</v>
      </c>
      <c r="AY197" s="14" t="s">
        <v>146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86</v>
      </c>
      <c r="BK197" s="195">
        <f>ROUND(I197*H197,2)</f>
        <v>0</v>
      </c>
      <c r="BL197" s="14" t="s">
        <v>223</v>
      </c>
      <c r="BM197" s="194" t="s">
        <v>1174</v>
      </c>
    </row>
    <row r="198" spans="1:65" s="2" customFormat="1" ht="11.25">
      <c r="A198" s="31"/>
      <c r="B198" s="32"/>
      <c r="C198" s="33"/>
      <c r="D198" s="196" t="s">
        <v>155</v>
      </c>
      <c r="E198" s="33"/>
      <c r="F198" s="197" t="s">
        <v>1515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155</v>
      </c>
      <c r="AU198" s="14" t="s">
        <v>88</v>
      </c>
    </row>
    <row r="199" spans="1:65" s="2" customFormat="1" ht="16.5" customHeight="1">
      <c r="A199" s="31"/>
      <c r="B199" s="32"/>
      <c r="C199" s="183" t="s">
        <v>295</v>
      </c>
      <c r="D199" s="183" t="s">
        <v>148</v>
      </c>
      <c r="E199" s="184" t="s">
        <v>1516</v>
      </c>
      <c r="F199" s="185" t="s">
        <v>1517</v>
      </c>
      <c r="G199" s="186" t="s">
        <v>243</v>
      </c>
      <c r="H199" s="187">
        <v>35</v>
      </c>
      <c r="I199" s="188"/>
      <c r="J199" s="189">
        <f>ROUND(I199*H199,2)</f>
        <v>0</v>
      </c>
      <c r="K199" s="185" t="s">
        <v>1</v>
      </c>
      <c r="L199" s="36"/>
      <c r="M199" s="190" t="s">
        <v>1</v>
      </c>
      <c r="N199" s="191" t="s">
        <v>43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223</v>
      </c>
      <c r="AT199" s="194" t="s">
        <v>148</v>
      </c>
      <c r="AU199" s="194" t="s">
        <v>88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223</v>
      </c>
      <c r="BM199" s="194" t="s">
        <v>1226</v>
      </c>
    </row>
    <row r="200" spans="1:65" s="2" customFormat="1" ht="11.25">
      <c r="A200" s="31"/>
      <c r="B200" s="32"/>
      <c r="C200" s="33"/>
      <c r="D200" s="196" t="s">
        <v>155</v>
      </c>
      <c r="E200" s="33"/>
      <c r="F200" s="197" t="s">
        <v>1517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88</v>
      </c>
    </row>
    <row r="201" spans="1:65" s="2" customFormat="1" ht="16.5" customHeight="1">
      <c r="A201" s="31"/>
      <c r="B201" s="32"/>
      <c r="C201" s="183" t="s">
        <v>157</v>
      </c>
      <c r="D201" s="183" t="s">
        <v>148</v>
      </c>
      <c r="E201" s="184" t="s">
        <v>1518</v>
      </c>
      <c r="F201" s="185" t="s">
        <v>1519</v>
      </c>
      <c r="G201" s="186" t="s">
        <v>243</v>
      </c>
      <c r="H201" s="187">
        <v>25</v>
      </c>
      <c r="I201" s="188"/>
      <c r="J201" s="189">
        <f>ROUND(I201*H201,2)</f>
        <v>0</v>
      </c>
      <c r="K201" s="185" t="s">
        <v>1</v>
      </c>
      <c r="L201" s="36"/>
      <c r="M201" s="190" t="s">
        <v>1</v>
      </c>
      <c r="N201" s="191" t="s">
        <v>43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223</v>
      </c>
      <c r="AT201" s="194" t="s">
        <v>148</v>
      </c>
      <c r="AU201" s="194" t="s">
        <v>88</v>
      </c>
      <c r="AY201" s="14" t="s">
        <v>146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86</v>
      </c>
      <c r="BK201" s="195">
        <f>ROUND(I201*H201,2)</f>
        <v>0</v>
      </c>
      <c r="BL201" s="14" t="s">
        <v>223</v>
      </c>
      <c r="BM201" s="194" t="s">
        <v>843</v>
      </c>
    </row>
    <row r="202" spans="1:65" s="2" customFormat="1" ht="11.25">
      <c r="A202" s="31"/>
      <c r="B202" s="32"/>
      <c r="C202" s="33"/>
      <c r="D202" s="196" t="s">
        <v>155</v>
      </c>
      <c r="E202" s="33"/>
      <c r="F202" s="197" t="s">
        <v>1519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155</v>
      </c>
      <c r="AU202" s="14" t="s">
        <v>88</v>
      </c>
    </row>
    <row r="203" spans="1:65" s="2" customFormat="1" ht="21.75" customHeight="1">
      <c r="A203" s="31"/>
      <c r="B203" s="32"/>
      <c r="C203" s="183" t="s">
        <v>173</v>
      </c>
      <c r="D203" s="183" t="s">
        <v>148</v>
      </c>
      <c r="E203" s="184" t="s">
        <v>1520</v>
      </c>
      <c r="F203" s="185" t="s">
        <v>1521</v>
      </c>
      <c r="G203" s="186" t="s">
        <v>243</v>
      </c>
      <c r="H203" s="187">
        <v>50</v>
      </c>
      <c r="I203" s="188"/>
      <c r="J203" s="189">
        <f>ROUND(I203*H203,2)</f>
        <v>0</v>
      </c>
      <c r="K203" s="185" t="s">
        <v>1</v>
      </c>
      <c r="L203" s="36"/>
      <c r="M203" s="190" t="s">
        <v>1</v>
      </c>
      <c r="N203" s="191" t="s">
        <v>43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223</v>
      </c>
      <c r="AT203" s="194" t="s">
        <v>148</v>
      </c>
      <c r="AU203" s="194" t="s">
        <v>88</v>
      </c>
      <c r="AY203" s="14" t="s">
        <v>146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86</v>
      </c>
      <c r="BK203" s="195">
        <f>ROUND(I203*H203,2)</f>
        <v>0</v>
      </c>
      <c r="BL203" s="14" t="s">
        <v>223</v>
      </c>
      <c r="BM203" s="194" t="s">
        <v>851</v>
      </c>
    </row>
    <row r="204" spans="1:65" s="2" customFormat="1" ht="11.25">
      <c r="A204" s="31"/>
      <c r="B204" s="32"/>
      <c r="C204" s="33"/>
      <c r="D204" s="196" t="s">
        <v>155</v>
      </c>
      <c r="E204" s="33"/>
      <c r="F204" s="197" t="s">
        <v>1521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155</v>
      </c>
      <c r="AU204" s="14" t="s">
        <v>88</v>
      </c>
    </row>
    <row r="205" spans="1:65" s="2" customFormat="1" ht="16.5" customHeight="1">
      <c r="A205" s="31"/>
      <c r="B205" s="32"/>
      <c r="C205" s="183" t="s">
        <v>255</v>
      </c>
      <c r="D205" s="183" t="s">
        <v>148</v>
      </c>
      <c r="E205" s="184" t="s">
        <v>1522</v>
      </c>
      <c r="F205" s="185" t="s">
        <v>1523</v>
      </c>
      <c r="G205" s="186" t="s">
        <v>243</v>
      </c>
      <c r="H205" s="187">
        <v>400</v>
      </c>
      <c r="I205" s="188"/>
      <c r="J205" s="189">
        <f>ROUND(I205*H205,2)</f>
        <v>0</v>
      </c>
      <c r="K205" s="185" t="s">
        <v>1</v>
      </c>
      <c r="L205" s="36"/>
      <c r="M205" s="190" t="s">
        <v>1</v>
      </c>
      <c r="N205" s="191" t="s">
        <v>43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223</v>
      </c>
      <c r="AT205" s="194" t="s">
        <v>148</v>
      </c>
      <c r="AU205" s="194" t="s">
        <v>88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223</v>
      </c>
      <c r="BM205" s="194" t="s">
        <v>861</v>
      </c>
    </row>
    <row r="206" spans="1:65" s="2" customFormat="1" ht="11.25">
      <c r="A206" s="31"/>
      <c r="B206" s="32"/>
      <c r="C206" s="33"/>
      <c r="D206" s="196" t="s">
        <v>155</v>
      </c>
      <c r="E206" s="33"/>
      <c r="F206" s="197" t="s">
        <v>1523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88</v>
      </c>
    </row>
    <row r="207" spans="1:65" s="2" customFormat="1" ht="16.5" customHeight="1">
      <c r="A207" s="31"/>
      <c r="B207" s="32"/>
      <c r="C207" s="183" t="s">
        <v>290</v>
      </c>
      <c r="D207" s="183" t="s">
        <v>148</v>
      </c>
      <c r="E207" s="184" t="s">
        <v>1524</v>
      </c>
      <c r="F207" s="185" t="s">
        <v>1525</v>
      </c>
      <c r="G207" s="186" t="s">
        <v>243</v>
      </c>
      <c r="H207" s="187">
        <v>20</v>
      </c>
      <c r="I207" s="188"/>
      <c r="J207" s="189">
        <f>ROUND(I207*H207,2)</f>
        <v>0</v>
      </c>
      <c r="K207" s="185" t="s">
        <v>1</v>
      </c>
      <c r="L207" s="36"/>
      <c r="M207" s="190" t="s">
        <v>1</v>
      </c>
      <c r="N207" s="191" t="s">
        <v>43</v>
      </c>
      <c r="O207" s="68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223</v>
      </c>
      <c r="AT207" s="194" t="s">
        <v>148</v>
      </c>
      <c r="AU207" s="194" t="s">
        <v>88</v>
      </c>
      <c r="AY207" s="14" t="s">
        <v>146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4" t="s">
        <v>86</v>
      </c>
      <c r="BK207" s="195">
        <f>ROUND(I207*H207,2)</f>
        <v>0</v>
      </c>
      <c r="BL207" s="14" t="s">
        <v>223</v>
      </c>
      <c r="BM207" s="194" t="s">
        <v>865</v>
      </c>
    </row>
    <row r="208" spans="1:65" s="2" customFormat="1" ht="11.25">
      <c r="A208" s="31"/>
      <c r="B208" s="32"/>
      <c r="C208" s="33"/>
      <c r="D208" s="196" t="s">
        <v>155</v>
      </c>
      <c r="E208" s="33"/>
      <c r="F208" s="197" t="s">
        <v>1525</v>
      </c>
      <c r="G208" s="33"/>
      <c r="H208" s="33"/>
      <c r="I208" s="198"/>
      <c r="J208" s="33"/>
      <c r="K208" s="33"/>
      <c r="L208" s="36"/>
      <c r="M208" s="199"/>
      <c r="N208" s="200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155</v>
      </c>
      <c r="AU208" s="14" t="s">
        <v>88</v>
      </c>
    </row>
    <row r="209" spans="1:65" s="2" customFormat="1" ht="16.5" customHeight="1">
      <c r="A209" s="31"/>
      <c r="B209" s="32"/>
      <c r="C209" s="183" t="s">
        <v>208</v>
      </c>
      <c r="D209" s="183" t="s">
        <v>148</v>
      </c>
      <c r="E209" s="184" t="s">
        <v>1526</v>
      </c>
      <c r="F209" s="185" t="s">
        <v>1527</v>
      </c>
      <c r="G209" s="186" t="s">
        <v>243</v>
      </c>
      <c r="H209" s="187">
        <v>20</v>
      </c>
      <c r="I209" s="188"/>
      <c r="J209" s="189">
        <f>ROUND(I209*H209,2)</f>
        <v>0</v>
      </c>
      <c r="K209" s="185" t="s">
        <v>1</v>
      </c>
      <c r="L209" s="36"/>
      <c r="M209" s="190" t="s">
        <v>1</v>
      </c>
      <c r="N209" s="191" t="s">
        <v>43</v>
      </c>
      <c r="O209" s="68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223</v>
      </c>
      <c r="AT209" s="194" t="s">
        <v>148</v>
      </c>
      <c r="AU209" s="194" t="s">
        <v>88</v>
      </c>
      <c r="AY209" s="14" t="s">
        <v>146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4" t="s">
        <v>86</v>
      </c>
      <c r="BK209" s="195">
        <f>ROUND(I209*H209,2)</f>
        <v>0</v>
      </c>
      <c r="BL209" s="14" t="s">
        <v>223</v>
      </c>
      <c r="BM209" s="194" t="s">
        <v>910</v>
      </c>
    </row>
    <row r="210" spans="1:65" s="2" customFormat="1" ht="11.25">
      <c r="A210" s="31"/>
      <c r="B210" s="32"/>
      <c r="C210" s="33"/>
      <c r="D210" s="196" t="s">
        <v>155</v>
      </c>
      <c r="E210" s="33"/>
      <c r="F210" s="197" t="s">
        <v>1527</v>
      </c>
      <c r="G210" s="33"/>
      <c r="H210" s="33"/>
      <c r="I210" s="198"/>
      <c r="J210" s="33"/>
      <c r="K210" s="33"/>
      <c r="L210" s="36"/>
      <c r="M210" s="199"/>
      <c r="N210" s="200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155</v>
      </c>
      <c r="AU210" s="14" t="s">
        <v>88</v>
      </c>
    </row>
    <row r="211" spans="1:65" s="2" customFormat="1" ht="24.2" customHeight="1">
      <c r="A211" s="31"/>
      <c r="B211" s="32"/>
      <c r="C211" s="183" t="s">
        <v>214</v>
      </c>
      <c r="D211" s="183" t="s">
        <v>148</v>
      </c>
      <c r="E211" s="184" t="s">
        <v>1528</v>
      </c>
      <c r="F211" s="185" t="s">
        <v>1529</v>
      </c>
      <c r="G211" s="186" t="s">
        <v>612</v>
      </c>
      <c r="H211" s="187">
        <v>1</v>
      </c>
      <c r="I211" s="188"/>
      <c r="J211" s="189">
        <f>ROUND(I211*H211,2)</f>
        <v>0</v>
      </c>
      <c r="K211" s="185" t="s">
        <v>1</v>
      </c>
      <c r="L211" s="36"/>
      <c r="M211" s="190" t="s">
        <v>1</v>
      </c>
      <c r="N211" s="191" t="s">
        <v>43</v>
      </c>
      <c r="O211" s="68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223</v>
      </c>
      <c r="AT211" s="194" t="s">
        <v>148</v>
      </c>
      <c r="AU211" s="194" t="s">
        <v>88</v>
      </c>
      <c r="AY211" s="14" t="s">
        <v>146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4" t="s">
        <v>86</v>
      </c>
      <c r="BK211" s="195">
        <f>ROUND(I211*H211,2)</f>
        <v>0</v>
      </c>
      <c r="BL211" s="14" t="s">
        <v>223</v>
      </c>
      <c r="BM211" s="194" t="s">
        <v>899</v>
      </c>
    </row>
    <row r="212" spans="1:65" s="2" customFormat="1" ht="19.5">
      <c r="A212" s="31"/>
      <c r="B212" s="32"/>
      <c r="C212" s="33"/>
      <c r="D212" s="196" t="s">
        <v>155</v>
      </c>
      <c r="E212" s="33"/>
      <c r="F212" s="197" t="s">
        <v>1529</v>
      </c>
      <c r="G212" s="33"/>
      <c r="H212" s="33"/>
      <c r="I212" s="198"/>
      <c r="J212" s="33"/>
      <c r="K212" s="33"/>
      <c r="L212" s="36"/>
      <c r="M212" s="199"/>
      <c r="N212" s="200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155</v>
      </c>
      <c r="AU212" s="14" t="s">
        <v>88</v>
      </c>
    </row>
    <row r="213" spans="1:65" s="2" customFormat="1" ht="16.5" customHeight="1">
      <c r="A213" s="31"/>
      <c r="B213" s="32"/>
      <c r="C213" s="183" t="s">
        <v>8</v>
      </c>
      <c r="D213" s="183" t="s">
        <v>148</v>
      </c>
      <c r="E213" s="184" t="s">
        <v>1530</v>
      </c>
      <c r="F213" s="185" t="s">
        <v>1498</v>
      </c>
      <c r="G213" s="186" t="s">
        <v>612</v>
      </c>
      <c r="H213" s="187">
        <v>1</v>
      </c>
      <c r="I213" s="188"/>
      <c r="J213" s="189">
        <f>ROUND(I213*H213,2)</f>
        <v>0</v>
      </c>
      <c r="K213" s="185" t="s">
        <v>1</v>
      </c>
      <c r="L213" s="36"/>
      <c r="M213" s="190" t="s">
        <v>1</v>
      </c>
      <c r="N213" s="191" t="s">
        <v>43</v>
      </c>
      <c r="O213" s="68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223</v>
      </c>
      <c r="AT213" s="194" t="s">
        <v>148</v>
      </c>
      <c r="AU213" s="194" t="s">
        <v>88</v>
      </c>
      <c r="AY213" s="14" t="s">
        <v>146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4" t="s">
        <v>86</v>
      </c>
      <c r="BK213" s="195">
        <f>ROUND(I213*H213,2)</f>
        <v>0</v>
      </c>
      <c r="BL213" s="14" t="s">
        <v>223</v>
      </c>
      <c r="BM213" s="194" t="s">
        <v>1021</v>
      </c>
    </row>
    <row r="214" spans="1:65" s="2" customFormat="1" ht="11.25">
      <c r="A214" s="31"/>
      <c r="B214" s="32"/>
      <c r="C214" s="33"/>
      <c r="D214" s="196" t="s">
        <v>155</v>
      </c>
      <c r="E214" s="33"/>
      <c r="F214" s="197" t="s">
        <v>1498</v>
      </c>
      <c r="G214" s="33"/>
      <c r="H214" s="33"/>
      <c r="I214" s="198"/>
      <c r="J214" s="33"/>
      <c r="K214" s="33"/>
      <c r="L214" s="36"/>
      <c r="M214" s="199"/>
      <c r="N214" s="200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155</v>
      </c>
      <c r="AU214" s="14" t="s">
        <v>88</v>
      </c>
    </row>
    <row r="215" spans="1:65" s="12" customFormat="1" ht="22.9" customHeight="1">
      <c r="B215" s="167"/>
      <c r="C215" s="168"/>
      <c r="D215" s="169" t="s">
        <v>77</v>
      </c>
      <c r="E215" s="181" t="s">
        <v>1531</v>
      </c>
      <c r="F215" s="181" t="s">
        <v>1532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SUM(P216:P235)</f>
        <v>0</v>
      </c>
      <c r="Q215" s="175"/>
      <c r="R215" s="176">
        <f>SUM(R216:R235)</f>
        <v>0</v>
      </c>
      <c r="S215" s="175"/>
      <c r="T215" s="177">
        <f>SUM(T216:T235)</f>
        <v>0</v>
      </c>
      <c r="AR215" s="178" t="s">
        <v>86</v>
      </c>
      <c r="AT215" s="179" t="s">
        <v>77</v>
      </c>
      <c r="AU215" s="179" t="s">
        <v>86</v>
      </c>
      <c r="AY215" s="178" t="s">
        <v>146</v>
      </c>
      <c r="BK215" s="180">
        <f>SUM(BK216:BK235)</f>
        <v>0</v>
      </c>
    </row>
    <row r="216" spans="1:65" s="2" customFormat="1" ht="66.75" customHeight="1">
      <c r="A216" s="31"/>
      <c r="B216" s="32"/>
      <c r="C216" s="183" t="s">
        <v>86</v>
      </c>
      <c r="D216" s="183" t="s">
        <v>148</v>
      </c>
      <c r="E216" s="184" t="s">
        <v>1533</v>
      </c>
      <c r="F216" s="185" t="s">
        <v>1534</v>
      </c>
      <c r="G216" s="186" t="s">
        <v>243</v>
      </c>
      <c r="H216" s="187">
        <v>31</v>
      </c>
      <c r="I216" s="188"/>
      <c r="J216" s="189">
        <f>ROUND(I216*H216,2)</f>
        <v>0</v>
      </c>
      <c r="K216" s="185" t="s">
        <v>1</v>
      </c>
      <c r="L216" s="36"/>
      <c r="M216" s="190" t="s">
        <v>1</v>
      </c>
      <c r="N216" s="191" t="s">
        <v>43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223</v>
      </c>
      <c r="AT216" s="194" t="s">
        <v>148</v>
      </c>
      <c r="AU216" s="194" t="s">
        <v>88</v>
      </c>
      <c r="AY216" s="14" t="s">
        <v>146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86</v>
      </c>
      <c r="BK216" s="195">
        <f>ROUND(I216*H216,2)</f>
        <v>0</v>
      </c>
      <c r="BL216" s="14" t="s">
        <v>223</v>
      </c>
      <c r="BM216" s="194" t="s">
        <v>490</v>
      </c>
    </row>
    <row r="217" spans="1:65" s="2" customFormat="1" ht="39">
      <c r="A217" s="31"/>
      <c r="B217" s="32"/>
      <c r="C217" s="33"/>
      <c r="D217" s="196" t="s">
        <v>155</v>
      </c>
      <c r="E217" s="33"/>
      <c r="F217" s="197" t="s">
        <v>1534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155</v>
      </c>
      <c r="AU217" s="14" t="s">
        <v>88</v>
      </c>
    </row>
    <row r="218" spans="1:65" s="2" customFormat="1" ht="66.75" customHeight="1">
      <c r="A218" s="31"/>
      <c r="B218" s="32"/>
      <c r="C218" s="183" t="s">
        <v>88</v>
      </c>
      <c r="D218" s="183" t="s">
        <v>148</v>
      </c>
      <c r="E218" s="184" t="s">
        <v>1535</v>
      </c>
      <c r="F218" s="185" t="s">
        <v>1536</v>
      </c>
      <c r="G218" s="186" t="s">
        <v>243</v>
      </c>
      <c r="H218" s="187">
        <v>45</v>
      </c>
      <c r="I218" s="188"/>
      <c r="J218" s="189">
        <f>ROUND(I218*H218,2)</f>
        <v>0</v>
      </c>
      <c r="K218" s="185" t="s">
        <v>1</v>
      </c>
      <c r="L218" s="36"/>
      <c r="M218" s="190" t="s">
        <v>1</v>
      </c>
      <c r="N218" s="191" t="s">
        <v>43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223</v>
      </c>
      <c r="AT218" s="194" t="s">
        <v>148</v>
      </c>
      <c r="AU218" s="194" t="s">
        <v>88</v>
      </c>
      <c r="AY218" s="14" t="s">
        <v>146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86</v>
      </c>
      <c r="BK218" s="195">
        <f>ROUND(I218*H218,2)</f>
        <v>0</v>
      </c>
      <c r="BL218" s="14" t="s">
        <v>223</v>
      </c>
      <c r="BM218" s="194" t="s">
        <v>1060</v>
      </c>
    </row>
    <row r="219" spans="1:65" s="2" customFormat="1" ht="39">
      <c r="A219" s="31"/>
      <c r="B219" s="32"/>
      <c r="C219" s="33"/>
      <c r="D219" s="196" t="s">
        <v>155</v>
      </c>
      <c r="E219" s="33"/>
      <c r="F219" s="197" t="s">
        <v>1536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155</v>
      </c>
      <c r="AU219" s="14" t="s">
        <v>88</v>
      </c>
    </row>
    <row r="220" spans="1:65" s="2" customFormat="1" ht="55.5" customHeight="1">
      <c r="A220" s="31"/>
      <c r="B220" s="32"/>
      <c r="C220" s="183" t="s">
        <v>191</v>
      </c>
      <c r="D220" s="183" t="s">
        <v>148</v>
      </c>
      <c r="E220" s="184" t="s">
        <v>1537</v>
      </c>
      <c r="F220" s="185" t="s">
        <v>1538</v>
      </c>
      <c r="G220" s="186" t="s">
        <v>243</v>
      </c>
      <c r="H220" s="187">
        <v>5</v>
      </c>
      <c r="I220" s="188"/>
      <c r="J220" s="189">
        <f>ROUND(I220*H220,2)</f>
        <v>0</v>
      </c>
      <c r="K220" s="185" t="s">
        <v>1</v>
      </c>
      <c r="L220" s="36"/>
      <c r="M220" s="190" t="s">
        <v>1</v>
      </c>
      <c r="N220" s="191" t="s">
        <v>43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223</v>
      </c>
      <c r="AT220" s="194" t="s">
        <v>148</v>
      </c>
      <c r="AU220" s="194" t="s">
        <v>88</v>
      </c>
      <c r="AY220" s="14" t="s">
        <v>146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86</v>
      </c>
      <c r="BK220" s="195">
        <f>ROUND(I220*H220,2)</f>
        <v>0</v>
      </c>
      <c r="BL220" s="14" t="s">
        <v>223</v>
      </c>
      <c r="BM220" s="194" t="s">
        <v>1069</v>
      </c>
    </row>
    <row r="221" spans="1:65" s="2" customFormat="1" ht="39">
      <c r="A221" s="31"/>
      <c r="B221" s="32"/>
      <c r="C221" s="33"/>
      <c r="D221" s="196" t="s">
        <v>155</v>
      </c>
      <c r="E221" s="33"/>
      <c r="F221" s="197" t="s">
        <v>1538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155</v>
      </c>
      <c r="AU221" s="14" t="s">
        <v>88</v>
      </c>
    </row>
    <row r="222" spans="1:65" s="2" customFormat="1" ht="16.5" customHeight="1">
      <c r="A222" s="31"/>
      <c r="B222" s="32"/>
      <c r="C222" s="183" t="s">
        <v>153</v>
      </c>
      <c r="D222" s="183" t="s">
        <v>148</v>
      </c>
      <c r="E222" s="184" t="s">
        <v>1539</v>
      </c>
      <c r="F222" s="185" t="s">
        <v>1540</v>
      </c>
      <c r="G222" s="186" t="s">
        <v>243</v>
      </c>
      <c r="H222" s="187">
        <v>200</v>
      </c>
      <c r="I222" s="188"/>
      <c r="J222" s="189">
        <f>ROUND(I222*H222,2)</f>
        <v>0</v>
      </c>
      <c r="K222" s="185" t="s">
        <v>1</v>
      </c>
      <c r="L222" s="36"/>
      <c r="M222" s="190" t="s">
        <v>1</v>
      </c>
      <c r="N222" s="191" t="s">
        <v>43</v>
      </c>
      <c r="O222" s="68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223</v>
      </c>
      <c r="AT222" s="194" t="s">
        <v>148</v>
      </c>
      <c r="AU222" s="194" t="s">
        <v>88</v>
      </c>
      <c r="AY222" s="14" t="s">
        <v>146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4" t="s">
        <v>86</v>
      </c>
      <c r="BK222" s="195">
        <f>ROUND(I222*H222,2)</f>
        <v>0</v>
      </c>
      <c r="BL222" s="14" t="s">
        <v>223</v>
      </c>
      <c r="BM222" s="194" t="s">
        <v>959</v>
      </c>
    </row>
    <row r="223" spans="1:65" s="2" customFormat="1" ht="11.25">
      <c r="A223" s="31"/>
      <c r="B223" s="32"/>
      <c r="C223" s="33"/>
      <c r="D223" s="196" t="s">
        <v>155</v>
      </c>
      <c r="E223" s="33"/>
      <c r="F223" s="197" t="s">
        <v>1540</v>
      </c>
      <c r="G223" s="33"/>
      <c r="H223" s="33"/>
      <c r="I223" s="198"/>
      <c r="J223" s="33"/>
      <c r="K223" s="33"/>
      <c r="L223" s="36"/>
      <c r="M223" s="199"/>
      <c r="N223" s="200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155</v>
      </c>
      <c r="AU223" s="14" t="s">
        <v>88</v>
      </c>
    </row>
    <row r="224" spans="1:65" s="2" customFormat="1" ht="33" customHeight="1">
      <c r="A224" s="31"/>
      <c r="B224" s="32"/>
      <c r="C224" s="183" t="s">
        <v>233</v>
      </c>
      <c r="D224" s="183" t="s">
        <v>148</v>
      </c>
      <c r="E224" s="184" t="s">
        <v>1541</v>
      </c>
      <c r="F224" s="185" t="s">
        <v>1542</v>
      </c>
      <c r="G224" s="186" t="s">
        <v>243</v>
      </c>
      <c r="H224" s="187">
        <v>200</v>
      </c>
      <c r="I224" s="188"/>
      <c r="J224" s="189">
        <f>ROUND(I224*H224,2)</f>
        <v>0</v>
      </c>
      <c r="K224" s="185" t="s">
        <v>1</v>
      </c>
      <c r="L224" s="36"/>
      <c r="M224" s="190" t="s">
        <v>1</v>
      </c>
      <c r="N224" s="191" t="s">
        <v>43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223</v>
      </c>
      <c r="AT224" s="194" t="s">
        <v>148</v>
      </c>
      <c r="AU224" s="194" t="s">
        <v>88</v>
      </c>
      <c r="AY224" s="14" t="s">
        <v>146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86</v>
      </c>
      <c r="BK224" s="195">
        <f>ROUND(I224*H224,2)</f>
        <v>0</v>
      </c>
      <c r="BL224" s="14" t="s">
        <v>223</v>
      </c>
      <c r="BM224" s="194" t="s">
        <v>963</v>
      </c>
    </row>
    <row r="225" spans="1:65" s="2" customFormat="1" ht="19.5">
      <c r="A225" s="31"/>
      <c r="B225" s="32"/>
      <c r="C225" s="33"/>
      <c r="D225" s="196" t="s">
        <v>155</v>
      </c>
      <c r="E225" s="33"/>
      <c r="F225" s="197" t="s">
        <v>1542</v>
      </c>
      <c r="G225" s="33"/>
      <c r="H225" s="33"/>
      <c r="I225" s="198"/>
      <c r="J225" s="33"/>
      <c r="K225" s="33"/>
      <c r="L225" s="36"/>
      <c r="M225" s="199"/>
      <c r="N225" s="200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155</v>
      </c>
      <c r="AU225" s="14" t="s">
        <v>88</v>
      </c>
    </row>
    <row r="226" spans="1:65" s="2" customFormat="1" ht="21.75" customHeight="1">
      <c r="A226" s="31"/>
      <c r="B226" s="32"/>
      <c r="C226" s="183" t="s">
        <v>201</v>
      </c>
      <c r="D226" s="183" t="s">
        <v>148</v>
      </c>
      <c r="E226" s="184" t="s">
        <v>1543</v>
      </c>
      <c r="F226" s="185" t="s">
        <v>1544</v>
      </c>
      <c r="G226" s="186" t="s">
        <v>1444</v>
      </c>
      <c r="H226" s="187">
        <v>30</v>
      </c>
      <c r="I226" s="188"/>
      <c r="J226" s="189">
        <f>ROUND(I226*H226,2)</f>
        <v>0</v>
      </c>
      <c r="K226" s="185" t="s">
        <v>1</v>
      </c>
      <c r="L226" s="36"/>
      <c r="M226" s="190" t="s">
        <v>1</v>
      </c>
      <c r="N226" s="191" t="s">
        <v>43</v>
      </c>
      <c r="O226" s="68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223</v>
      </c>
      <c r="AT226" s="194" t="s">
        <v>148</v>
      </c>
      <c r="AU226" s="194" t="s">
        <v>88</v>
      </c>
      <c r="AY226" s="14" t="s">
        <v>146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86</v>
      </c>
      <c r="BK226" s="195">
        <f>ROUND(I226*H226,2)</f>
        <v>0</v>
      </c>
      <c r="BL226" s="14" t="s">
        <v>223</v>
      </c>
      <c r="BM226" s="194" t="s">
        <v>968</v>
      </c>
    </row>
    <row r="227" spans="1:65" s="2" customFormat="1" ht="11.25">
      <c r="A227" s="31"/>
      <c r="B227" s="32"/>
      <c r="C227" s="33"/>
      <c r="D227" s="196" t="s">
        <v>155</v>
      </c>
      <c r="E227" s="33"/>
      <c r="F227" s="197" t="s">
        <v>1544</v>
      </c>
      <c r="G227" s="33"/>
      <c r="H227" s="33"/>
      <c r="I227" s="198"/>
      <c r="J227" s="33"/>
      <c r="K227" s="33"/>
      <c r="L227" s="36"/>
      <c r="M227" s="199"/>
      <c r="N227" s="200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155</v>
      </c>
      <c r="AU227" s="14" t="s">
        <v>88</v>
      </c>
    </row>
    <row r="228" spans="1:65" s="2" customFormat="1" ht="16.5" customHeight="1">
      <c r="A228" s="31"/>
      <c r="B228" s="32"/>
      <c r="C228" s="183" t="s">
        <v>330</v>
      </c>
      <c r="D228" s="183" t="s">
        <v>148</v>
      </c>
      <c r="E228" s="184" t="s">
        <v>1545</v>
      </c>
      <c r="F228" s="185" t="s">
        <v>1546</v>
      </c>
      <c r="G228" s="186" t="s">
        <v>1444</v>
      </c>
      <c r="H228" s="187">
        <v>70</v>
      </c>
      <c r="I228" s="188"/>
      <c r="J228" s="189">
        <f>ROUND(I228*H228,2)</f>
        <v>0</v>
      </c>
      <c r="K228" s="185" t="s">
        <v>1</v>
      </c>
      <c r="L228" s="36"/>
      <c r="M228" s="190" t="s">
        <v>1</v>
      </c>
      <c r="N228" s="191" t="s">
        <v>43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223</v>
      </c>
      <c r="AT228" s="194" t="s">
        <v>148</v>
      </c>
      <c r="AU228" s="194" t="s">
        <v>88</v>
      </c>
      <c r="AY228" s="14" t="s">
        <v>146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4" t="s">
        <v>86</v>
      </c>
      <c r="BK228" s="195">
        <f>ROUND(I228*H228,2)</f>
        <v>0</v>
      </c>
      <c r="BL228" s="14" t="s">
        <v>223</v>
      </c>
      <c r="BM228" s="194" t="s">
        <v>1547</v>
      </c>
    </row>
    <row r="229" spans="1:65" s="2" customFormat="1" ht="11.25">
      <c r="A229" s="31"/>
      <c r="B229" s="32"/>
      <c r="C229" s="33"/>
      <c r="D229" s="196" t="s">
        <v>155</v>
      </c>
      <c r="E229" s="33"/>
      <c r="F229" s="197" t="s">
        <v>1546</v>
      </c>
      <c r="G229" s="33"/>
      <c r="H229" s="33"/>
      <c r="I229" s="198"/>
      <c r="J229" s="33"/>
      <c r="K229" s="33"/>
      <c r="L229" s="36"/>
      <c r="M229" s="199"/>
      <c r="N229" s="200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155</v>
      </c>
      <c r="AU229" s="14" t="s">
        <v>88</v>
      </c>
    </row>
    <row r="230" spans="1:65" s="2" customFormat="1" ht="16.5" customHeight="1">
      <c r="A230" s="31"/>
      <c r="B230" s="32"/>
      <c r="C230" s="183" t="s">
        <v>295</v>
      </c>
      <c r="D230" s="183" t="s">
        <v>148</v>
      </c>
      <c r="E230" s="184" t="s">
        <v>1548</v>
      </c>
      <c r="F230" s="185" t="s">
        <v>1549</v>
      </c>
      <c r="G230" s="186" t="s">
        <v>1444</v>
      </c>
      <c r="H230" s="187">
        <v>1</v>
      </c>
      <c r="I230" s="188"/>
      <c r="J230" s="189">
        <f>ROUND(I230*H230,2)</f>
        <v>0</v>
      </c>
      <c r="K230" s="185" t="s">
        <v>1</v>
      </c>
      <c r="L230" s="36"/>
      <c r="M230" s="190" t="s">
        <v>1</v>
      </c>
      <c r="N230" s="191" t="s">
        <v>43</v>
      </c>
      <c r="O230" s="68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223</v>
      </c>
      <c r="AT230" s="194" t="s">
        <v>148</v>
      </c>
      <c r="AU230" s="194" t="s">
        <v>88</v>
      </c>
      <c r="AY230" s="14" t="s">
        <v>146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4" t="s">
        <v>86</v>
      </c>
      <c r="BK230" s="195">
        <f>ROUND(I230*H230,2)</f>
        <v>0</v>
      </c>
      <c r="BL230" s="14" t="s">
        <v>223</v>
      </c>
      <c r="BM230" s="194" t="s">
        <v>935</v>
      </c>
    </row>
    <row r="231" spans="1:65" s="2" customFormat="1" ht="11.25">
      <c r="A231" s="31"/>
      <c r="B231" s="32"/>
      <c r="C231" s="33"/>
      <c r="D231" s="196" t="s">
        <v>155</v>
      </c>
      <c r="E231" s="33"/>
      <c r="F231" s="197" t="s">
        <v>1549</v>
      </c>
      <c r="G231" s="33"/>
      <c r="H231" s="33"/>
      <c r="I231" s="198"/>
      <c r="J231" s="33"/>
      <c r="K231" s="33"/>
      <c r="L231" s="36"/>
      <c r="M231" s="199"/>
      <c r="N231" s="200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155</v>
      </c>
      <c r="AU231" s="14" t="s">
        <v>88</v>
      </c>
    </row>
    <row r="232" spans="1:65" s="2" customFormat="1" ht="24.2" customHeight="1">
      <c r="A232" s="31"/>
      <c r="B232" s="32"/>
      <c r="C232" s="183" t="s">
        <v>157</v>
      </c>
      <c r="D232" s="183" t="s">
        <v>148</v>
      </c>
      <c r="E232" s="184" t="s">
        <v>1550</v>
      </c>
      <c r="F232" s="185" t="s">
        <v>1496</v>
      </c>
      <c r="G232" s="186" t="s">
        <v>612</v>
      </c>
      <c r="H232" s="187">
        <v>1</v>
      </c>
      <c r="I232" s="188"/>
      <c r="J232" s="189">
        <f>ROUND(I232*H232,2)</f>
        <v>0</v>
      </c>
      <c r="K232" s="185" t="s">
        <v>1</v>
      </c>
      <c r="L232" s="36"/>
      <c r="M232" s="190" t="s">
        <v>1</v>
      </c>
      <c r="N232" s="191" t="s">
        <v>43</v>
      </c>
      <c r="O232" s="68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223</v>
      </c>
      <c r="AT232" s="194" t="s">
        <v>148</v>
      </c>
      <c r="AU232" s="194" t="s">
        <v>88</v>
      </c>
      <c r="AY232" s="14" t="s">
        <v>146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4" t="s">
        <v>86</v>
      </c>
      <c r="BK232" s="195">
        <f>ROUND(I232*H232,2)</f>
        <v>0</v>
      </c>
      <c r="BL232" s="14" t="s">
        <v>223</v>
      </c>
      <c r="BM232" s="194" t="s">
        <v>939</v>
      </c>
    </row>
    <row r="233" spans="1:65" s="2" customFormat="1" ht="11.25">
      <c r="A233" s="31"/>
      <c r="B233" s="32"/>
      <c r="C233" s="33"/>
      <c r="D233" s="196" t="s">
        <v>155</v>
      </c>
      <c r="E233" s="33"/>
      <c r="F233" s="197" t="s">
        <v>1496</v>
      </c>
      <c r="G233" s="33"/>
      <c r="H233" s="33"/>
      <c r="I233" s="198"/>
      <c r="J233" s="33"/>
      <c r="K233" s="33"/>
      <c r="L233" s="36"/>
      <c r="M233" s="199"/>
      <c r="N233" s="200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155</v>
      </c>
      <c r="AU233" s="14" t="s">
        <v>88</v>
      </c>
    </row>
    <row r="234" spans="1:65" s="2" customFormat="1" ht="16.5" customHeight="1">
      <c r="A234" s="31"/>
      <c r="B234" s="32"/>
      <c r="C234" s="183" t="s">
        <v>173</v>
      </c>
      <c r="D234" s="183" t="s">
        <v>148</v>
      </c>
      <c r="E234" s="184" t="s">
        <v>1551</v>
      </c>
      <c r="F234" s="185" t="s">
        <v>1498</v>
      </c>
      <c r="G234" s="186" t="s">
        <v>612</v>
      </c>
      <c r="H234" s="187">
        <v>1</v>
      </c>
      <c r="I234" s="188"/>
      <c r="J234" s="189">
        <f>ROUND(I234*H234,2)</f>
        <v>0</v>
      </c>
      <c r="K234" s="185" t="s">
        <v>1</v>
      </c>
      <c r="L234" s="36"/>
      <c r="M234" s="190" t="s">
        <v>1</v>
      </c>
      <c r="N234" s="191" t="s">
        <v>43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223</v>
      </c>
      <c r="AT234" s="194" t="s">
        <v>148</v>
      </c>
      <c r="AU234" s="194" t="s">
        <v>88</v>
      </c>
      <c r="AY234" s="14" t="s">
        <v>146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86</v>
      </c>
      <c r="BK234" s="195">
        <f>ROUND(I234*H234,2)</f>
        <v>0</v>
      </c>
      <c r="BL234" s="14" t="s">
        <v>223</v>
      </c>
      <c r="BM234" s="194" t="s">
        <v>943</v>
      </c>
    </row>
    <row r="235" spans="1:65" s="2" customFormat="1" ht="11.25">
      <c r="A235" s="31"/>
      <c r="B235" s="32"/>
      <c r="C235" s="33"/>
      <c r="D235" s="196" t="s">
        <v>155</v>
      </c>
      <c r="E235" s="33"/>
      <c r="F235" s="197" t="s">
        <v>1498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155</v>
      </c>
      <c r="AU235" s="14" t="s">
        <v>88</v>
      </c>
    </row>
    <row r="236" spans="1:65" s="12" customFormat="1" ht="22.9" customHeight="1">
      <c r="B236" s="167"/>
      <c r="C236" s="168"/>
      <c r="D236" s="169" t="s">
        <v>77</v>
      </c>
      <c r="E236" s="181" t="s">
        <v>1552</v>
      </c>
      <c r="F236" s="181" t="s">
        <v>1553</v>
      </c>
      <c r="G236" s="168"/>
      <c r="H236" s="168"/>
      <c r="I236" s="171"/>
      <c r="J236" s="182">
        <f>BK236</f>
        <v>0</v>
      </c>
      <c r="K236" s="168"/>
      <c r="L236" s="173"/>
      <c r="M236" s="174"/>
      <c r="N236" s="175"/>
      <c r="O236" s="175"/>
      <c r="P236" s="176">
        <f>SUM(P237:P244)</f>
        <v>0</v>
      </c>
      <c r="Q236" s="175"/>
      <c r="R236" s="176">
        <f>SUM(R237:R244)</f>
        <v>0</v>
      </c>
      <c r="S236" s="175"/>
      <c r="T236" s="177">
        <f>SUM(T237:T244)</f>
        <v>0</v>
      </c>
      <c r="AR236" s="178" t="s">
        <v>86</v>
      </c>
      <c r="AT236" s="179" t="s">
        <v>77</v>
      </c>
      <c r="AU236" s="179" t="s">
        <v>86</v>
      </c>
      <c r="AY236" s="178" t="s">
        <v>146</v>
      </c>
      <c r="BK236" s="180">
        <f>SUM(BK237:BK244)</f>
        <v>0</v>
      </c>
    </row>
    <row r="237" spans="1:65" s="2" customFormat="1" ht="55.5" customHeight="1">
      <c r="A237" s="31"/>
      <c r="B237" s="32"/>
      <c r="C237" s="183" t="s">
        <v>86</v>
      </c>
      <c r="D237" s="183" t="s">
        <v>148</v>
      </c>
      <c r="E237" s="184" t="s">
        <v>1554</v>
      </c>
      <c r="F237" s="185" t="s">
        <v>1555</v>
      </c>
      <c r="G237" s="186" t="s">
        <v>1444</v>
      </c>
      <c r="H237" s="187">
        <v>1</v>
      </c>
      <c r="I237" s="188"/>
      <c r="J237" s="189">
        <f>ROUND(I237*H237,2)</f>
        <v>0</v>
      </c>
      <c r="K237" s="185" t="s">
        <v>1</v>
      </c>
      <c r="L237" s="36"/>
      <c r="M237" s="190" t="s">
        <v>1</v>
      </c>
      <c r="N237" s="191" t="s">
        <v>43</v>
      </c>
      <c r="O237" s="68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223</v>
      </c>
      <c r="AT237" s="194" t="s">
        <v>148</v>
      </c>
      <c r="AU237" s="194" t="s">
        <v>88</v>
      </c>
      <c r="AY237" s="14" t="s">
        <v>146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4" t="s">
        <v>86</v>
      </c>
      <c r="BK237" s="195">
        <f>ROUND(I237*H237,2)</f>
        <v>0</v>
      </c>
      <c r="BL237" s="14" t="s">
        <v>223</v>
      </c>
      <c r="BM237" s="194" t="s">
        <v>947</v>
      </c>
    </row>
    <row r="238" spans="1:65" s="2" customFormat="1" ht="39">
      <c r="A238" s="31"/>
      <c r="B238" s="32"/>
      <c r="C238" s="33"/>
      <c r="D238" s="196" t="s">
        <v>155</v>
      </c>
      <c r="E238" s="33"/>
      <c r="F238" s="197" t="s">
        <v>1555</v>
      </c>
      <c r="G238" s="33"/>
      <c r="H238" s="33"/>
      <c r="I238" s="198"/>
      <c r="J238" s="33"/>
      <c r="K238" s="33"/>
      <c r="L238" s="36"/>
      <c r="M238" s="199"/>
      <c r="N238" s="200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155</v>
      </c>
      <c r="AU238" s="14" t="s">
        <v>88</v>
      </c>
    </row>
    <row r="239" spans="1:65" s="2" customFormat="1" ht="66.75" customHeight="1">
      <c r="A239" s="31"/>
      <c r="B239" s="32"/>
      <c r="C239" s="183" t="s">
        <v>88</v>
      </c>
      <c r="D239" s="183" t="s">
        <v>148</v>
      </c>
      <c r="E239" s="184" t="s">
        <v>1556</v>
      </c>
      <c r="F239" s="185" t="s">
        <v>1557</v>
      </c>
      <c r="G239" s="186" t="s">
        <v>1444</v>
      </c>
      <c r="H239" s="187">
        <v>1</v>
      </c>
      <c r="I239" s="188"/>
      <c r="J239" s="189">
        <f>ROUND(I239*H239,2)</f>
        <v>0</v>
      </c>
      <c r="K239" s="185" t="s">
        <v>1</v>
      </c>
      <c r="L239" s="36"/>
      <c r="M239" s="190" t="s">
        <v>1</v>
      </c>
      <c r="N239" s="191" t="s">
        <v>43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223</v>
      </c>
      <c r="AT239" s="194" t="s">
        <v>148</v>
      </c>
      <c r="AU239" s="194" t="s">
        <v>88</v>
      </c>
      <c r="AY239" s="14" t="s">
        <v>146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4" t="s">
        <v>86</v>
      </c>
      <c r="BK239" s="195">
        <f>ROUND(I239*H239,2)</f>
        <v>0</v>
      </c>
      <c r="BL239" s="14" t="s">
        <v>223</v>
      </c>
      <c r="BM239" s="194" t="s">
        <v>955</v>
      </c>
    </row>
    <row r="240" spans="1:65" s="2" customFormat="1" ht="58.5">
      <c r="A240" s="31"/>
      <c r="B240" s="32"/>
      <c r="C240" s="33"/>
      <c r="D240" s="196" t="s">
        <v>155</v>
      </c>
      <c r="E240" s="33"/>
      <c r="F240" s="197" t="s">
        <v>1558</v>
      </c>
      <c r="G240" s="33"/>
      <c r="H240" s="33"/>
      <c r="I240" s="198"/>
      <c r="J240" s="33"/>
      <c r="K240" s="33"/>
      <c r="L240" s="36"/>
      <c r="M240" s="199"/>
      <c r="N240" s="200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155</v>
      </c>
      <c r="AU240" s="14" t="s">
        <v>88</v>
      </c>
    </row>
    <row r="241" spans="1:65" s="2" customFormat="1" ht="16.5" customHeight="1">
      <c r="A241" s="31"/>
      <c r="B241" s="32"/>
      <c r="C241" s="183" t="s">
        <v>191</v>
      </c>
      <c r="D241" s="183" t="s">
        <v>148</v>
      </c>
      <c r="E241" s="184" t="s">
        <v>1559</v>
      </c>
      <c r="F241" s="185" t="s">
        <v>1560</v>
      </c>
      <c r="G241" s="186" t="s">
        <v>612</v>
      </c>
      <c r="H241" s="187">
        <v>1</v>
      </c>
      <c r="I241" s="188"/>
      <c r="J241" s="189">
        <f>ROUND(I241*H241,2)</f>
        <v>0</v>
      </c>
      <c r="K241" s="185" t="s">
        <v>1</v>
      </c>
      <c r="L241" s="36"/>
      <c r="M241" s="190" t="s">
        <v>1</v>
      </c>
      <c r="N241" s="191" t="s">
        <v>43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223</v>
      </c>
      <c r="AT241" s="194" t="s">
        <v>148</v>
      </c>
      <c r="AU241" s="194" t="s">
        <v>88</v>
      </c>
      <c r="AY241" s="14" t="s">
        <v>146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4" t="s">
        <v>86</v>
      </c>
      <c r="BK241" s="195">
        <f>ROUND(I241*H241,2)</f>
        <v>0</v>
      </c>
      <c r="BL241" s="14" t="s">
        <v>223</v>
      </c>
      <c r="BM241" s="194" t="s">
        <v>990</v>
      </c>
    </row>
    <row r="242" spans="1:65" s="2" customFormat="1" ht="11.25">
      <c r="A242" s="31"/>
      <c r="B242" s="32"/>
      <c r="C242" s="33"/>
      <c r="D242" s="196" t="s">
        <v>155</v>
      </c>
      <c r="E242" s="33"/>
      <c r="F242" s="197" t="s">
        <v>1560</v>
      </c>
      <c r="G242" s="33"/>
      <c r="H242" s="33"/>
      <c r="I242" s="198"/>
      <c r="J242" s="33"/>
      <c r="K242" s="33"/>
      <c r="L242" s="36"/>
      <c r="M242" s="199"/>
      <c r="N242" s="200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155</v>
      </c>
      <c r="AU242" s="14" t="s">
        <v>88</v>
      </c>
    </row>
    <row r="243" spans="1:65" s="2" customFormat="1" ht="16.5" customHeight="1">
      <c r="A243" s="31"/>
      <c r="B243" s="32"/>
      <c r="C243" s="183" t="s">
        <v>153</v>
      </c>
      <c r="D243" s="183" t="s">
        <v>148</v>
      </c>
      <c r="E243" s="184" t="s">
        <v>1561</v>
      </c>
      <c r="F243" s="185" t="s">
        <v>1562</v>
      </c>
      <c r="G243" s="186" t="s">
        <v>612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43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223</v>
      </c>
      <c r="AT243" s="194" t="s">
        <v>148</v>
      </c>
      <c r="AU243" s="194" t="s">
        <v>88</v>
      </c>
      <c r="AY243" s="14" t="s">
        <v>146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86</v>
      </c>
      <c r="BK243" s="195">
        <f>ROUND(I243*H243,2)</f>
        <v>0</v>
      </c>
      <c r="BL243" s="14" t="s">
        <v>223</v>
      </c>
      <c r="BM243" s="194" t="s">
        <v>469</v>
      </c>
    </row>
    <row r="244" spans="1:65" s="2" customFormat="1" ht="11.25">
      <c r="A244" s="31"/>
      <c r="B244" s="32"/>
      <c r="C244" s="33"/>
      <c r="D244" s="196" t="s">
        <v>155</v>
      </c>
      <c r="E244" s="33"/>
      <c r="F244" s="197" t="s">
        <v>1562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155</v>
      </c>
      <c r="AU244" s="14" t="s">
        <v>88</v>
      </c>
    </row>
    <row r="245" spans="1:65" s="12" customFormat="1" ht="22.9" customHeight="1">
      <c r="B245" s="167"/>
      <c r="C245" s="168"/>
      <c r="D245" s="169" t="s">
        <v>77</v>
      </c>
      <c r="E245" s="181" t="s">
        <v>1563</v>
      </c>
      <c r="F245" s="181" t="s">
        <v>1564</v>
      </c>
      <c r="G245" s="168"/>
      <c r="H245" s="168"/>
      <c r="I245" s="171"/>
      <c r="J245" s="182">
        <f>BK245</f>
        <v>0</v>
      </c>
      <c r="K245" s="168"/>
      <c r="L245" s="173"/>
      <c r="M245" s="174"/>
      <c r="N245" s="175"/>
      <c r="O245" s="175"/>
      <c r="P245" s="176">
        <f>SUM(P246:P279)</f>
        <v>0</v>
      </c>
      <c r="Q245" s="175"/>
      <c r="R245" s="176">
        <f>SUM(R246:R279)</f>
        <v>0</v>
      </c>
      <c r="S245" s="175"/>
      <c r="T245" s="177">
        <f>SUM(T246:T279)</f>
        <v>0</v>
      </c>
      <c r="AR245" s="178" t="s">
        <v>86</v>
      </c>
      <c r="AT245" s="179" t="s">
        <v>77</v>
      </c>
      <c r="AU245" s="179" t="s">
        <v>86</v>
      </c>
      <c r="AY245" s="178" t="s">
        <v>146</v>
      </c>
      <c r="BK245" s="180">
        <f>SUM(BK246:BK279)</f>
        <v>0</v>
      </c>
    </row>
    <row r="246" spans="1:65" s="2" customFormat="1" ht="37.9" customHeight="1">
      <c r="A246" s="31"/>
      <c r="B246" s="32"/>
      <c r="C246" s="183" t="s">
        <v>86</v>
      </c>
      <c r="D246" s="183" t="s">
        <v>148</v>
      </c>
      <c r="E246" s="184" t="s">
        <v>1565</v>
      </c>
      <c r="F246" s="185" t="s">
        <v>1566</v>
      </c>
      <c r="G246" s="186" t="s">
        <v>1444</v>
      </c>
      <c r="H246" s="187">
        <v>1</v>
      </c>
      <c r="I246" s="188"/>
      <c r="J246" s="189">
        <f>ROUND(I246*H246,2)</f>
        <v>0</v>
      </c>
      <c r="K246" s="185" t="s">
        <v>1</v>
      </c>
      <c r="L246" s="36"/>
      <c r="M246" s="190" t="s">
        <v>1</v>
      </c>
      <c r="N246" s="191" t="s">
        <v>43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223</v>
      </c>
      <c r="AT246" s="194" t="s">
        <v>148</v>
      </c>
      <c r="AU246" s="194" t="s">
        <v>88</v>
      </c>
      <c r="AY246" s="14" t="s">
        <v>146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4" t="s">
        <v>86</v>
      </c>
      <c r="BK246" s="195">
        <f>ROUND(I246*H246,2)</f>
        <v>0</v>
      </c>
      <c r="BL246" s="14" t="s">
        <v>223</v>
      </c>
      <c r="BM246" s="194" t="s">
        <v>484</v>
      </c>
    </row>
    <row r="247" spans="1:65" s="2" customFormat="1" ht="19.5">
      <c r="A247" s="31"/>
      <c r="B247" s="32"/>
      <c r="C247" s="33"/>
      <c r="D247" s="196" t="s">
        <v>155</v>
      </c>
      <c r="E247" s="33"/>
      <c r="F247" s="197" t="s">
        <v>1566</v>
      </c>
      <c r="G247" s="33"/>
      <c r="H247" s="33"/>
      <c r="I247" s="198"/>
      <c r="J247" s="33"/>
      <c r="K247" s="33"/>
      <c r="L247" s="36"/>
      <c r="M247" s="199"/>
      <c r="N247" s="200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155</v>
      </c>
      <c r="AU247" s="14" t="s">
        <v>88</v>
      </c>
    </row>
    <row r="248" spans="1:65" s="2" customFormat="1" ht="16.5" customHeight="1">
      <c r="A248" s="31"/>
      <c r="B248" s="32"/>
      <c r="C248" s="183" t="s">
        <v>88</v>
      </c>
      <c r="D248" s="183" t="s">
        <v>148</v>
      </c>
      <c r="E248" s="184" t="s">
        <v>1567</v>
      </c>
      <c r="F248" s="185" t="s">
        <v>1568</v>
      </c>
      <c r="G248" s="186" t="s">
        <v>243</v>
      </c>
      <c r="H248" s="187">
        <v>255</v>
      </c>
      <c r="I248" s="188"/>
      <c r="J248" s="189">
        <f>ROUND(I248*H248,2)</f>
        <v>0</v>
      </c>
      <c r="K248" s="185" t="s">
        <v>1</v>
      </c>
      <c r="L248" s="36"/>
      <c r="M248" s="190" t="s">
        <v>1</v>
      </c>
      <c r="N248" s="191" t="s">
        <v>43</v>
      </c>
      <c r="O248" s="68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223</v>
      </c>
      <c r="AT248" s="194" t="s">
        <v>148</v>
      </c>
      <c r="AU248" s="194" t="s">
        <v>88</v>
      </c>
      <c r="AY248" s="14" t="s">
        <v>146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4" t="s">
        <v>86</v>
      </c>
      <c r="BK248" s="195">
        <f>ROUND(I248*H248,2)</f>
        <v>0</v>
      </c>
      <c r="BL248" s="14" t="s">
        <v>223</v>
      </c>
      <c r="BM248" s="194" t="s">
        <v>824</v>
      </c>
    </row>
    <row r="249" spans="1:65" s="2" customFormat="1" ht="11.25">
      <c r="A249" s="31"/>
      <c r="B249" s="32"/>
      <c r="C249" s="33"/>
      <c r="D249" s="196" t="s">
        <v>155</v>
      </c>
      <c r="E249" s="33"/>
      <c r="F249" s="197" t="s">
        <v>1568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155</v>
      </c>
      <c r="AU249" s="14" t="s">
        <v>88</v>
      </c>
    </row>
    <row r="250" spans="1:65" s="2" customFormat="1" ht="16.5" customHeight="1">
      <c r="A250" s="31"/>
      <c r="B250" s="32"/>
      <c r="C250" s="183" t="s">
        <v>191</v>
      </c>
      <c r="D250" s="183" t="s">
        <v>148</v>
      </c>
      <c r="E250" s="184" t="s">
        <v>1569</v>
      </c>
      <c r="F250" s="185" t="s">
        <v>1570</v>
      </c>
      <c r="G250" s="186" t="s">
        <v>243</v>
      </c>
      <c r="H250" s="187">
        <v>60</v>
      </c>
      <c r="I250" s="188"/>
      <c r="J250" s="189">
        <f>ROUND(I250*H250,2)</f>
        <v>0</v>
      </c>
      <c r="K250" s="185" t="s">
        <v>1</v>
      </c>
      <c r="L250" s="36"/>
      <c r="M250" s="190" t="s">
        <v>1</v>
      </c>
      <c r="N250" s="191" t="s">
        <v>43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223</v>
      </c>
      <c r="AT250" s="194" t="s">
        <v>148</v>
      </c>
      <c r="AU250" s="194" t="s">
        <v>88</v>
      </c>
      <c r="AY250" s="14" t="s">
        <v>146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4" t="s">
        <v>86</v>
      </c>
      <c r="BK250" s="195">
        <f>ROUND(I250*H250,2)</f>
        <v>0</v>
      </c>
      <c r="BL250" s="14" t="s">
        <v>223</v>
      </c>
      <c r="BM250" s="194" t="s">
        <v>1277</v>
      </c>
    </row>
    <row r="251" spans="1:65" s="2" customFormat="1" ht="11.25">
      <c r="A251" s="31"/>
      <c r="B251" s="32"/>
      <c r="C251" s="33"/>
      <c r="D251" s="196" t="s">
        <v>155</v>
      </c>
      <c r="E251" s="33"/>
      <c r="F251" s="197" t="s">
        <v>1570</v>
      </c>
      <c r="G251" s="33"/>
      <c r="H251" s="33"/>
      <c r="I251" s="198"/>
      <c r="J251" s="33"/>
      <c r="K251" s="33"/>
      <c r="L251" s="36"/>
      <c r="M251" s="199"/>
      <c r="N251" s="200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155</v>
      </c>
      <c r="AU251" s="14" t="s">
        <v>88</v>
      </c>
    </row>
    <row r="252" spans="1:65" s="2" customFormat="1" ht="16.5" customHeight="1">
      <c r="A252" s="31"/>
      <c r="B252" s="32"/>
      <c r="C252" s="183" t="s">
        <v>153</v>
      </c>
      <c r="D252" s="183" t="s">
        <v>148</v>
      </c>
      <c r="E252" s="184" t="s">
        <v>1571</v>
      </c>
      <c r="F252" s="185" t="s">
        <v>1572</v>
      </c>
      <c r="G252" s="186" t="s">
        <v>243</v>
      </c>
      <c r="H252" s="187">
        <v>125</v>
      </c>
      <c r="I252" s="188"/>
      <c r="J252" s="189">
        <f>ROUND(I252*H252,2)</f>
        <v>0</v>
      </c>
      <c r="K252" s="185" t="s">
        <v>1</v>
      </c>
      <c r="L252" s="36"/>
      <c r="M252" s="190" t="s">
        <v>1</v>
      </c>
      <c r="N252" s="191" t="s">
        <v>43</v>
      </c>
      <c r="O252" s="68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4" t="s">
        <v>223</v>
      </c>
      <c r="AT252" s="194" t="s">
        <v>148</v>
      </c>
      <c r="AU252" s="194" t="s">
        <v>88</v>
      </c>
      <c r="AY252" s="14" t="s">
        <v>146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4" t="s">
        <v>86</v>
      </c>
      <c r="BK252" s="195">
        <f>ROUND(I252*H252,2)</f>
        <v>0</v>
      </c>
      <c r="BL252" s="14" t="s">
        <v>223</v>
      </c>
      <c r="BM252" s="194" t="s">
        <v>1573</v>
      </c>
    </row>
    <row r="253" spans="1:65" s="2" customFormat="1" ht="11.25">
      <c r="A253" s="31"/>
      <c r="B253" s="32"/>
      <c r="C253" s="33"/>
      <c r="D253" s="196" t="s">
        <v>155</v>
      </c>
      <c r="E253" s="33"/>
      <c r="F253" s="197" t="s">
        <v>1572</v>
      </c>
      <c r="G253" s="33"/>
      <c r="H253" s="33"/>
      <c r="I253" s="198"/>
      <c r="J253" s="33"/>
      <c r="K253" s="33"/>
      <c r="L253" s="36"/>
      <c r="M253" s="199"/>
      <c r="N253" s="200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155</v>
      </c>
      <c r="AU253" s="14" t="s">
        <v>88</v>
      </c>
    </row>
    <row r="254" spans="1:65" s="2" customFormat="1" ht="16.5" customHeight="1">
      <c r="A254" s="31"/>
      <c r="B254" s="32"/>
      <c r="C254" s="183" t="s">
        <v>233</v>
      </c>
      <c r="D254" s="183" t="s">
        <v>148</v>
      </c>
      <c r="E254" s="184" t="s">
        <v>1574</v>
      </c>
      <c r="F254" s="185" t="s">
        <v>1575</v>
      </c>
      <c r="G254" s="186" t="s">
        <v>1444</v>
      </c>
      <c r="H254" s="187">
        <v>12</v>
      </c>
      <c r="I254" s="188"/>
      <c r="J254" s="189">
        <f>ROUND(I254*H254,2)</f>
        <v>0</v>
      </c>
      <c r="K254" s="185" t="s">
        <v>1</v>
      </c>
      <c r="L254" s="36"/>
      <c r="M254" s="190" t="s">
        <v>1</v>
      </c>
      <c r="N254" s="191" t="s">
        <v>43</v>
      </c>
      <c r="O254" s="68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4" t="s">
        <v>223</v>
      </c>
      <c r="AT254" s="194" t="s">
        <v>148</v>
      </c>
      <c r="AU254" s="194" t="s">
        <v>88</v>
      </c>
      <c r="AY254" s="14" t="s">
        <v>146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4" t="s">
        <v>86</v>
      </c>
      <c r="BK254" s="195">
        <f>ROUND(I254*H254,2)</f>
        <v>0</v>
      </c>
      <c r="BL254" s="14" t="s">
        <v>223</v>
      </c>
      <c r="BM254" s="194" t="s">
        <v>760</v>
      </c>
    </row>
    <row r="255" spans="1:65" s="2" customFormat="1" ht="11.25">
      <c r="A255" s="31"/>
      <c r="B255" s="32"/>
      <c r="C255" s="33"/>
      <c r="D255" s="196" t="s">
        <v>155</v>
      </c>
      <c r="E255" s="33"/>
      <c r="F255" s="197" t="s">
        <v>1575</v>
      </c>
      <c r="G255" s="33"/>
      <c r="H255" s="33"/>
      <c r="I255" s="198"/>
      <c r="J255" s="33"/>
      <c r="K255" s="33"/>
      <c r="L255" s="36"/>
      <c r="M255" s="199"/>
      <c r="N255" s="200"/>
      <c r="O255" s="68"/>
      <c r="P255" s="68"/>
      <c r="Q255" s="68"/>
      <c r="R255" s="68"/>
      <c r="S255" s="68"/>
      <c r="T255" s="6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155</v>
      </c>
      <c r="AU255" s="14" t="s">
        <v>88</v>
      </c>
    </row>
    <row r="256" spans="1:65" s="2" customFormat="1" ht="24.2" customHeight="1">
      <c r="A256" s="31"/>
      <c r="B256" s="32"/>
      <c r="C256" s="183" t="s">
        <v>201</v>
      </c>
      <c r="D256" s="183" t="s">
        <v>148</v>
      </c>
      <c r="E256" s="184" t="s">
        <v>1576</v>
      </c>
      <c r="F256" s="185" t="s">
        <v>1577</v>
      </c>
      <c r="G256" s="186" t="s">
        <v>1444</v>
      </c>
      <c r="H256" s="187">
        <v>12</v>
      </c>
      <c r="I256" s="188"/>
      <c r="J256" s="189">
        <f>ROUND(I256*H256,2)</f>
        <v>0</v>
      </c>
      <c r="K256" s="185" t="s">
        <v>1</v>
      </c>
      <c r="L256" s="36"/>
      <c r="M256" s="190" t="s">
        <v>1</v>
      </c>
      <c r="N256" s="191" t="s">
        <v>43</v>
      </c>
      <c r="O256" s="68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4" t="s">
        <v>223</v>
      </c>
      <c r="AT256" s="194" t="s">
        <v>148</v>
      </c>
      <c r="AU256" s="194" t="s">
        <v>88</v>
      </c>
      <c r="AY256" s="14" t="s">
        <v>146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4" t="s">
        <v>86</v>
      </c>
      <c r="BK256" s="195">
        <f>ROUND(I256*H256,2)</f>
        <v>0</v>
      </c>
      <c r="BL256" s="14" t="s">
        <v>223</v>
      </c>
      <c r="BM256" s="194" t="s">
        <v>683</v>
      </c>
    </row>
    <row r="257" spans="1:65" s="2" customFormat="1" ht="11.25">
      <c r="A257" s="31"/>
      <c r="B257" s="32"/>
      <c r="C257" s="33"/>
      <c r="D257" s="196" t="s">
        <v>155</v>
      </c>
      <c r="E257" s="33"/>
      <c r="F257" s="197" t="s">
        <v>1577</v>
      </c>
      <c r="G257" s="33"/>
      <c r="H257" s="33"/>
      <c r="I257" s="198"/>
      <c r="J257" s="33"/>
      <c r="K257" s="33"/>
      <c r="L257" s="36"/>
      <c r="M257" s="199"/>
      <c r="N257" s="200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155</v>
      </c>
      <c r="AU257" s="14" t="s">
        <v>88</v>
      </c>
    </row>
    <row r="258" spans="1:65" s="2" customFormat="1" ht="16.5" customHeight="1">
      <c r="A258" s="31"/>
      <c r="B258" s="32"/>
      <c r="C258" s="183" t="s">
        <v>330</v>
      </c>
      <c r="D258" s="183" t="s">
        <v>148</v>
      </c>
      <c r="E258" s="184" t="s">
        <v>1578</v>
      </c>
      <c r="F258" s="185" t="s">
        <v>1579</v>
      </c>
      <c r="G258" s="186" t="s">
        <v>1444</v>
      </c>
      <c r="H258" s="187">
        <v>60</v>
      </c>
      <c r="I258" s="188"/>
      <c r="J258" s="189">
        <f>ROUND(I258*H258,2)</f>
        <v>0</v>
      </c>
      <c r="K258" s="185" t="s">
        <v>1</v>
      </c>
      <c r="L258" s="36"/>
      <c r="M258" s="190" t="s">
        <v>1</v>
      </c>
      <c r="N258" s="191" t="s">
        <v>43</v>
      </c>
      <c r="O258" s="68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4" t="s">
        <v>223</v>
      </c>
      <c r="AT258" s="194" t="s">
        <v>148</v>
      </c>
      <c r="AU258" s="194" t="s">
        <v>88</v>
      </c>
      <c r="AY258" s="14" t="s">
        <v>146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4" t="s">
        <v>86</v>
      </c>
      <c r="BK258" s="195">
        <f>ROUND(I258*H258,2)</f>
        <v>0</v>
      </c>
      <c r="BL258" s="14" t="s">
        <v>223</v>
      </c>
      <c r="BM258" s="194" t="s">
        <v>746</v>
      </c>
    </row>
    <row r="259" spans="1:65" s="2" customFormat="1" ht="11.25">
      <c r="A259" s="31"/>
      <c r="B259" s="32"/>
      <c r="C259" s="33"/>
      <c r="D259" s="196" t="s">
        <v>155</v>
      </c>
      <c r="E259" s="33"/>
      <c r="F259" s="197" t="s">
        <v>1579</v>
      </c>
      <c r="G259" s="33"/>
      <c r="H259" s="33"/>
      <c r="I259" s="198"/>
      <c r="J259" s="33"/>
      <c r="K259" s="33"/>
      <c r="L259" s="36"/>
      <c r="M259" s="199"/>
      <c r="N259" s="200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155</v>
      </c>
      <c r="AU259" s="14" t="s">
        <v>88</v>
      </c>
    </row>
    <row r="260" spans="1:65" s="2" customFormat="1" ht="16.5" customHeight="1">
      <c r="A260" s="31"/>
      <c r="B260" s="32"/>
      <c r="C260" s="183" t="s">
        <v>295</v>
      </c>
      <c r="D260" s="183" t="s">
        <v>148</v>
      </c>
      <c r="E260" s="184" t="s">
        <v>1580</v>
      </c>
      <c r="F260" s="185" t="s">
        <v>1581</v>
      </c>
      <c r="G260" s="186" t="s">
        <v>1444</v>
      </c>
      <c r="H260" s="187">
        <v>12</v>
      </c>
      <c r="I260" s="188"/>
      <c r="J260" s="189">
        <f>ROUND(I260*H260,2)</f>
        <v>0</v>
      </c>
      <c r="K260" s="185" t="s">
        <v>1</v>
      </c>
      <c r="L260" s="36"/>
      <c r="M260" s="190" t="s">
        <v>1</v>
      </c>
      <c r="N260" s="191" t="s">
        <v>43</v>
      </c>
      <c r="O260" s="68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4" t="s">
        <v>223</v>
      </c>
      <c r="AT260" s="194" t="s">
        <v>148</v>
      </c>
      <c r="AU260" s="194" t="s">
        <v>88</v>
      </c>
      <c r="AY260" s="14" t="s">
        <v>146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4" t="s">
        <v>86</v>
      </c>
      <c r="BK260" s="195">
        <f>ROUND(I260*H260,2)</f>
        <v>0</v>
      </c>
      <c r="BL260" s="14" t="s">
        <v>223</v>
      </c>
      <c r="BM260" s="194" t="s">
        <v>886</v>
      </c>
    </row>
    <row r="261" spans="1:65" s="2" customFormat="1" ht="11.25">
      <c r="A261" s="31"/>
      <c r="B261" s="32"/>
      <c r="C261" s="33"/>
      <c r="D261" s="196" t="s">
        <v>155</v>
      </c>
      <c r="E261" s="33"/>
      <c r="F261" s="197" t="s">
        <v>1581</v>
      </c>
      <c r="G261" s="33"/>
      <c r="H261" s="33"/>
      <c r="I261" s="198"/>
      <c r="J261" s="33"/>
      <c r="K261" s="33"/>
      <c r="L261" s="36"/>
      <c r="M261" s="199"/>
      <c r="N261" s="200"/>
      <c r="O261" s="68"/>
      <c r="P261" s="68"/>
      <c r="Q261" s="68"/>
      <c r="R261" s="68"/>
      <c r="S261" s="68"/>
      <c r="T261" s="69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155</v>
      </c>
      <c r="AU261" s="14" t="s">
        <v>88</v>
      </c>
    </row>
    <row r="262" spans="1:65" s="2" customFormat="1" ht="16.5" customHeight="1">
      <c r="A262" s="31"/>
      <c r="B262" s="32"/>
      <c r="C262" s="183" t="s">
        <v>157</v>
      </c>
      <c r="D262" s="183" t="s">
        <v>148</v>
      </c>
      <c r="E262" s="184" t="s">
        <v>1582</v>
      </c>
      <c r="F262" s="185" t="s">
        <v>1583</v>
      </c>
      <c r="G262" s="186" t="s">
        <v>1444</v>
      </c>
      <c r="H262" s="187">
        <v>50</v>
      </c>
      <c r="I262" s="188"/>
      <c r="J262" s="189">
        <f>ROUND(I262*H262,2)</f>
        <v>0</v>
      </c>
      <c r="K262" s="185" t="s">
        <v>1</v>
      </c>
      <c r="L262" s="36"/>
      <c r="M262" s="190" t="s">
        <v>1</v>
      </c>
      <c r="N262" s="191" t="s">
        <v>43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223</v>
      </c>
      <c r="AT262" s="194" t="s">
        <v>148</v>
      </c>
      <c r="AU262" s="194" t="s">
        <v>88</v>
      </c>
      <c r="AY262" s="14" t="s">
        <v>146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4" t="s">
        <v>86</v>
      </c>
      <c r="BK262" s="195">
        <f>ROUND(I262*H262,2)</f>
        <v>0</v>
      </c>
      <c r="BL262" s="14" t="s">
        <v>223</v>
      </c>
      <c r="BM262" s="194" t="s">
        <v>1584</v>
      </c>
    </row>
    <row r="263" spans="1:65" s="2" customFormat="1" ht="11.25">
      <c r="A263" s="31"/>
      <c r="B263" s="32"/>
      <c r="C263" s="33"/>
      <c r="D263" s="196" t="s">
        <v>155</v>
      </c>
      <c r="E263" s="33"/>
      <c r="F263" s="197" t="s">
        <v>1583</v>
      </c>
      <c r="G263" s="33"/>
      <c r="H263" s="33"/>
      <c r="I263" s="198"/>
      <c r="J263" s="33"/>
      <c r="K263" s="33"/>
      <c r="L263" s="36"/>
      <c r="M263" s="199"/>
      <c r="N263" s="200"/>
      <c r="O263" s="68"/>
      <c r="P263" s="68"/>
      <c r="Q263" s="68"/>
      <c r="R263" s="68"/>
      <c r="S263" s="68"/>
      <c r="T263" s="6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155</v>
      </c>
      <c r="AU263" s="14" t="s">
        <v>88</v>
      </c>
    </row>
    <row r="264" spans="1:65" s="2" customFormat="1" ht="24.2" customHeight="1">
      <c r="A264" s="31"/>
      <c r="B264" s="32"/>
      <c r="C264" s="183" t="s">
        <v>173</v>
      </c>
      <c r="D264" s="183" t="s">
        <v>148</v>
      </c>
      <c r="E264" s="184" t="s">
        <v>1585</v>
      </c>
      <c r="F264" s="185" t="s">
        <v>1586</v>
      </c>
      <c r="G264" s="186" t="s">
        <v>1444</v>
      </c>
      <c r="H264" s="187">
        <v>205</v>
      </c>
      <c r="I264" s="188"/>
      <c r="J264" s="189">
        <f>ROUND(I264*H264,2)</f>
        <v>0</v>
      </c>
      <c r="K264" s="185" t="s">
        <v>1</v>
      </c>
      <c r="L264" s="36"/>
      <c r="M264" s="190" t="s">
        <v>1</v>
      </c>
      <c r="N264" s="191" t="s">
        <v>43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223</v>
      </c>
      <c r="AT264" s="194" t="s">
        <v>148</v>
      </c>
      <c r="AU264" s="194" t="s">
        <v>88</v>
      </c>
      <c r="AY264" s="14" t="s">
        <v>146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4" t="s">
        <v>86</v>
      </c>
      <c r="BK264" s="195">
        <f>ROUND(I264*H264,2)</f>
        <v>0</v>
      </c>
      <c r="BL264" s="14" t="s">
        <v>223</v>
      </c>
      <c r="BM264" s="194" t="s">
        <v>1079</v>
      </c>
    </row>
    <row r="265" spans="1:65" s="2" customFormat="1" ht="19.5">
      <c r="A265" s="31"/>
      <c r="B265" s="32"/>
      <c r="C265" s="33"/>
      <c r="D265" s="196" t="s">
        <v>155</v>
      </c>
      <c r="E265" s="33"/>
      <c r="F265" s="197" t="s">
        <v>1586</v>
      </c>
      <c r="G265" s="33"/>
      <c r="H265" s="33"/>
      <c r="I265" s="198"/>
      <c r="J265" s="33"/>
      <c r="K265" s="33"/>
      <c r="L265" s="36"/>
      <c r="M265" s="199"/>
      <c r="N265" s="200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155</v>
      </c>
      <c r="AU265" s="14" t="s">
        <v>88</v>
      </c>
    </row>
    <row r="266" spans="1:65" s="2" customFormat="1" ht="24.2" customHeight="1">
      <c r="A266" s="31"/>
      <c r="B266" s="32"/>
      <c r="C266" s="183" t="s">
        <v>255</v>
      </c>
      <c r="D266" s="183" t="s">
        <v>148</v>
      </c>
      <c r="E266" s="184" t="s">
        <v>1587</v>
      </c>
      <c r="F266" s="185" t="s">
        <v>1588</v>
      </c>
      <c r="G266" s="186" t="s">
        <v>1444</v>
      </c>
      <c r="H266" s="187">
        <v>48</v>
      </c>
      <c r="I266" s="188"/>
      <c r="J266" s="189">
        <f>ROUND(I266*H266,2)</f>
        <v>0</v>
      </c>
      <c r="K266" s="185" t="s">
        <v>1</v>
      </c>
      <c r="L266" s="36"/>
      <c r="M266" s="190" t="s">
        <v>1</v>
      </c>
      <c r="N266" s="191" t="s">
        <v>43</v>
      </c>
      <c r="O266" s="68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223</v>
      </c>
      <c r="AT266" s="194" t="s">
        <v>148</v>
      </c>
      <c r="AU266" s="194" t="s">
        <v>88</v>
      </c>
      <c r="AY266" s="14" t="s">
        <v>146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4" t="s">
        <v>86</v>
      </c>
      <c r="BK266" s="195">
        <f>ROUND(I266*H266,2)</f>
        <v>0</v>
      </c>
      <c r="BL266" s="14" t="s">
        <v>223</v>
      </c>
      <c r="BM266" s="194" t="s">
        <v>1031</v>
      </c>
    </row>
    <row r="267" spans="1:65" s="2" customFormat="1" ht="11.25">
      <c r="A267" s="31"/>
      <c r="B267" s="32"/>
      <c r="C267" s="33"/>
      <c r="D267" s="196" t="s">
        <v>155</v>
      </c>
      <c r="E267" s="33"/>
      <c r="F267" s="197" t="s">
        <v>1588</v>
      </c>
      <c r="G267" s="33"/>
      <c r="H267" s="33"/>
      <c r="I267" s="198"/>
      <c r="J267" s="33"/>
      <c r="K267" s="33"/>
      <c r="L267" s="36"/>
      <c r="M267" s="199"/>
      <c r="N267" s="200"/>
      <c r="O267" s="68"/>
      <c r="P267" s="68"/>
      <c r="Q267" s="68"/>
      <c r="R267" s="68"/>
      <c r="S267" s="68"/>
      <c r="T267" s="6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155</v>
      </c>
      <c r="AU267" s="14" t="s">
        <v>88</v>
      </c>
    </row>
    <row r="268" spans="1:65" s="2" customFormat="1" ht="16.5" customHeight="1">
      <c r="A268" s="31"/>
      <c r="B268" s="32"/>
      <c r="C268" s="183" t="s">
        <v>290</v>
      </c>
      <c r="D268" s="183" t="s">
        <v>148</v>
      </c>
      <c r="E268" s="184" t="s">
        <v>1589</v>
      </c>
      <c r="F268" s="185" t="s">
        <v>1590</v>
      </c>
      <c r="G268" s="186" t="s">
        <v>1444</v>
      </c>
      <c r="H268" s="187">
        <v>12</v>
      </c>
      <c r="I268" s="188"/>
      <c r="J268" s="189">
        <f>ROUND(I268*H268,2)</f>
        <v>0</v>
      </c>
      <c r="K268" s="185" t="s">
        <v>1</v>
      </c>
      <c r="L268" s="36"/>
      <c r="M268" s="190" t="s">
        <v>1</v>
      </c>
      <c r="N268" s="191" t="s">
        <v>43</v>
      </c>
      <c r="O268" s="68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223</v>
      </c>
      <c r="AT268" s="194" t="s">
        <v>148</v>
      </c>
      <c r="AU268" s="194" t="s">
        <v>88</v>
      </c>
      <c r="AY268" s="14" t="s">
        <v>146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4" t="s">
        <v>86</v>
      </c>
      <c r="BK268" s="195">
        <f>ROUND(I268*H268,2)</f>
        <v>0</v>
      </c>
      <c r="BL268" s="14" t="s">
        <v>223</v>
      </c>
      <c r="BM268" s="194" t="s">
        <v>1039</v>
      </c>
    </row>
    <row r="269" spans="1:65" s="2" customFormat="1" ht="11.25">
      <c r="A269" s="31"/>
      <c r="B269" s="32"/>
      <c r="C269" s="33"/>
      <c r="D269" s="196" t="s">
        <v>155</v>
      </c>
      <c r="E269" s="33"/>
      <c r="F269" s="197" t="s">
        <v>1590</v>
      </c>
      <c r="G269" s="33"/>
      <c r="H269" s="33"/>
      <c r="I269" s="198"/>
      <c r="J269" s="33"/>
      <c r="K269" s="33"/>
      <c r="L269" s="36"/>
      <c r="M269" s="199"/>
      <c r="N269" s="200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155</v>
      </c>
      <c r="AU269" s="14" t="s">
        <v>88</v>
      </c>
    </row>
    <row r="270" spans="1:65" s="2" customFormat="1" ht="16.5" customHeight="1">
      <c r="A270" s="31"/>
      <c r="B270" s="32"/>
      <c r="C270" s="183" t="s">
        <v>208</v>
      </c>
      <c r="D270" s="183" t="s">
        <v>148</v>
      </c>
      <c r="E270" s="184" t="s">
        <v>1591</v>
      </c>
      <c r="F270" s="185" t="s">
        <v>1592</v>
      </c>
      <c r="G270" s="186" t="s">
        <v>1444</v>
      </c>
      <c r="H270" s="187">
        <v>12</v>
      </c>
      <c r="I270" s="188"/>
      <c r="J270" s="189">
        <f>ROUND(I270*H270,2)</f>
        <v>0</v>
      </c>
      <c r="K270" s="185" t="s">
        <v>1</v>
      </c>
      <c r="L270" s="36"/>
      <c r="M270" s="190" t="s">
        <v>1</v>
      </c>
      <c r="N270" s="191" t="s">
        <v>43</v>
      </c>
      <c r="O270" s="68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4" t="s">
        <v>223</v>
      </c>
      <c r="AT270" s="194" t="s">
        <v>148</v>
      </c>
      <c r="AU270" s="194" t="s">
        <v>88</v>
      </c>
      <c r="AY270" s="14" t="s">
        <v>146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4" t="s">
        <v>86</v>
      </c>
      <c r="BK270" s="195">
        <f>ROUND(I270*H270,2)</f>
        <v>0</v>
      </c>
      <c r="BL270" s="14" t="s">
        <v>223</v>
      </c>
      <c r="BM270" s="194" t="s">
        <v>1137</v>
      </c>
    </row>
    <row r="271" spans="1:65" s="2" customFormat="1" ht="11.25">
      <c r="A271" s="31"/>
      <c r="B271" s="32"/>
      <c r="C271" s="33"/>
      <c r="D271" s="196" t="s">
        <v>155</v>
      </c>
      <c r="E271" s="33"/>
      <c r="F271" s="197" t="s">
        <v>1592</v>
      </c>
      <c r="G271" s="33"/>
      <c r="H271" s="33"/>
      <c r="I271" s="198"/>
      <c r="J271" s="33"/>
      <c r="K271" s="33"/>
      <c r="L271" s="36"/>
      <c r="M271" s="199"/>
      <c r="N271" s="200"/>
      <c r="O271" s="68"/>
      <c r="P271" s="68"/>
      <c r="Q271" s="68"/>
      <c r="R271" s="68"/>
      <c r="S271" s="68"/>
      <c r="T271" s="6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155</v>
      </c>
      <c r="AU271" s="14" t="s">
        <v>88</v>
      </c>
    </row>
    <row r="272" spans="1:65" s="2" customFormat="1" ht="16.5" customHeight="1">
      <c r="A272" s="31"/>
      <c r="B272" s="32"/>
      <c r="C272" s="183" t="s">
        <v>214</v>
      </c>
      <c r="D272" s="183" t="s">
        <v>148</v>
      </c>
      <c r="E272" s="184" t="s">
        <v>1593</v>
      </c>
      <c r="F272" s="185" t="s">
        <v>1594</v>
      </c>
      <c r="G272" s="186" t="s">
        <v>1444</v>
      </c>
      <c r="H272" s="187">
        <v>24</v>
      </c>
      <c r="I272" s="188"/>
      <c r="J272" s="189">
        <f>ROUND(I272*H272,2)</f>
        <v>0</v>
      </c>
      <c r="K272" s="185" t="s">
        <v>1</v>
      </c>
      <c r="L272" s="36"/>
      <c r="M272" s="190" t="s">
        <v>1</v>
      </c>
      <c r="N272" s="191" t="s">
        <v>43</v>
      </c>
      <c r="O272" s="68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223</v>
      </c>
      <c r="AT272" s="194" t="s">
        <v>148</v>
      </c>
      <c r="AU272" s="194" t="s">
        <v>88</v>
      </c>
      <c r="AY272" s="14" t="s">
        <v>146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4" t="s">
        <v>86</v>
      </c>
      <c r="BK272" s="195">
        <f>ROUND(I272*H272,2)</f>
        <v>0</v>
      </c>
      <c r="BL272" s="14" t="s">
        <v>223</v>
      </c>
      <c r="BM272" s="194" t="s">
        <v>535</v>
      </c>
    </row>
    <row r="273" spans="1:65" s="2" customFormat="1" ht="11.25">
      <c r="A273" s="31"/>
      <c r="B273" s="32"/>
      <c r="C273" s="33"/>
      <c r="D273" s="196" t="s">
        <v>155</v>
      </c>
      <c r="E273" s="33"/>
      <c r="F273" s="197" t="s">
        <v>1594</v>
      </c>
      <c r="G273" s="33"/>
      <c r="H273" s="33"/>
      <c r="I273" s="198"/>
      <c r="J273" s="33"/>
      <c r="K273" s="33"/>
      <c r="L273" s="36"/>
      <c r="M273" s="199"/>
      <c r="N273" s="200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155</v>
      </c>
      <c r="AU273" s="14" t="s">
        <v>88</v>
      </c>
    </row>
    <row r="274" spans="1:65" s="2" customFormat="1" ht="16.5" customHeight="1">
      <c r="A274" s="31"/>
      <c r="B274" s="32"/>
      <c r="C274" s="183" t="s">
        <v>8</v>
      </c>
      <c r="D274" s="183" t="s">
        <v>148</v>
      </c>
      <c r="E274" s="184" t="s">
        <v>1595</v>
      </c>
      <c r="F274" s="185" t="s">
        <v>1596</v>
      </c>
      <c r="G274" s="186" t="s">
        <v>181</v>
      </c>
      <c r="H274" s="187">
        <v>2</v>
      </c>
      <c r="I274" s="188"/>
      <c r="J274" s="189">
        <f>ROUND(I274*H274,2)</f>
        <v>0</v>
      </c>
      <c r="K274" s="185" t="s">
        <v>1</v>
      </c>
      <c r="L274" s="36"/>
      <c r="M274" s="190" t="s">
        <v>1</v>
      </c>
      <c r="N274" s="191" t="s">
        <v>43</v>
      </c>
      <c r="O274" s="68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4" t="s">
        <v>223</v>
      </c>
      <c r="AT274" s="194" t="s">
        <v>148</v>
      </c>
      <c r="AU274" s="194" t="s">
        <v>88</v>
      </c>
      <c r="AY274" s="14" t="s">
        <v>146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4" t="s">
        <v>86</v>
      </c>
      <c r="BK274" s="195">
        <f>ROUND(I274*H274,2)</f>
        <v>0</v>
      </c>
      <c r="BL274" s="14" t="s">
        <v>223</v>
      </c>
      <c r="BM274" s="194" t="s">
        <v>582</v>
      </c>
    </row>
    <row r="275" spans="1:65" s="2" customFormat="1" ht="11.25">
      <c r="A275" s="31"/>
      <c r="B275" s="32"/>
      <c r="C275" s="33"/>
      <c r="D275" s="196" t="s">
        <v>155</v>
      </c>
      <c r="E275" s="33"/>
      <c r="F275" s="197" t="s">
        <v>1596</v>
      </c>
      <c r="G275" s="33"/>
      <c r="H275" s="33"/>
      <c r="I275" s="198"/>
      <c r="J275" s="33"/>
      <c r="K275" s="33"/>
      <c r="L275" s="36"/>
      <c r="M275" s="199"/>
      <c r="N275" s="200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155</v>
      </c>
      <c r="AU275" s="14" t="s">
        <v>88</v>
      </c>
    </row>
    <row r="276" spans="1:65" s="2" customFormat="1" ht="24.2" customHeight="1">
      <c r="A276" s="31"/>
      <c r="B276" s="32"/>
      <c r="C276" s="183" t="s">
        <v>223</v>
      </c>
      <c r="D276" s="183" t="s">
        <v>148</v>
      </c>
      <c r="E276" s="184" t="s">
        <v>1597</v>
      </c>
      <c r="F276" s="185" t="s">
        <v>1598</v>
      </c>
      <c r="G276" s="186" t="s">
        <v>612</v>
      </c>
      <c r="H276" s="187">
        <v>1</v>
      </c>
      <c r="I276" s="188"/>
      <c r="J276" s="189">
        <f>ROUND(I276*H276,2)</f>
        <v>0</v>
      </c>
      <c r="K276" s="185" t="s">
        <v>1</v>
      </c>
      <c r="L276" s="36"/>
      <c r="M276" s="190" t="s">
        <v>1</v>
      </c>
      <c r="N276" s="191" t="s">
        <v>43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4" t="s">
        <v>223</v>
      </c>
      <c r="AT276" s="194" t="s">
        <v>148</v>
      </c>
      <c r="AU276" s="194" t="s">
        <v>88</v>
      </c>
      <c r="AY276" s="14" t="s">
        <v>146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4" t="s">
        <v>86</v>
      </c>
      <c r="BK276" s="195">
        <f>ROUND(I276*H276,2)</f>
        <v>0</v>
      </c>
      <c r="BL276" s="14" t="s">
        <v>223</v>
      </c>
      <c r="BM276" s="194" t="s">
        <v>1272</v>
      </c>
    </row>
    <row r="277" spans="1:65" s="2" customFormat="1" ht="11.25">
      <c r="A277" s="31"/>
      <c r="B277" s="32"/>
      <c r="C277" s="33"/>
      <c r="D277" s="196" t="s">
        <v>155</v>
      </c>
      <c r="E277" s="33"/>
      <c r="F277" s="197" t="s">
        <v>1598</v>
      </c>
      <c r="G277" s="33"/>
      <c r="H277" s="33"/>
      <c r="I277" s="198"/>
      <c r="J277" s="33"/>
      <c r="K277" s="33"/>
      <c r="L277" s="36"/>
      <c r="M277" s="199"/>
      <c r="N277" s="200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155</v>
      </c>
      <c r="AU277" s="14" t="s">
        <v>88</v>
      </c>
    </row>
    <row r="278" spans="1:65" s="2" customFormat="1" ht="16.5" customHeight="1">
      <c r="A278" s="31"/>
      <c r="B278" s="32"/>
      <c r="C278" s="183" t="s">
        <v>262</v>
      </c>
      <c r="D278" s="183" t="s">
        <v>148</v>
      </c>
      <c r="E278" s="184" t="s">
        <v>1599</v>
      </c>
      <c r="F278" s="185" t="s">
        <v>1498</v>
      </c>
      <c r="G278" s="186" t="s">
        <v>612</v>
      </c>
      <c r="H278" s="187">
        <v>1</v>
      </c>
      <c r="I278" s="188"/>
      <c r="J278" s="189">
        <f>ROUND(I278*H278,2)</f>
        <v>0</v>
      </c>
      <c r="K278" s="185" t="s">
        <v>1</v>
      </c>
      <c r="L278" s="36"/>
      <c r="M278" s="190" t="s">
        <v>1</v>
      </c>
      <c r="N278" s="191" t="s">
        <v>43</v>
      </c>
      <c r="O278" s="68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4" t="s">
        <v>223</v>
      </c>
      <c r="AT278" s="194" t="s">
        <v>148</v>
      </c>
      <c r="AU278" s="194" t="s">
        <v>88</v>
      </c>
      <c r="AY278" s="14" t="s">
        <v>146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4" t="s">
        <v>86</v>
      </c>
      <c r="BK278" s="195">
        <f>ROUND(I278*H278,2)</f>
        <v>0</v>
      </c>
      <c r="BL278" s="14" t="s">
        <v>223</v>
      </c>
      <c r="BM278" s="194" t="s">
        <v>766</v>
      </c>
    </row>
    <row r="279" spans="1:65" s="2" customFormat="1" ht="11.25">
      <c r="A279" s="31"/>
      <c r="B279" s="32"/>
      <c r="C279" s="33"/>
      <c r="D279" s="196" t="s">
        <v>155</v>
      </c>
      <c r="E279" s="33"/>
      <c r="F279" s="197" t="s">
        <v>1498</v>
      </c>
      <c r="G279" s="33"/>
      <c r="H279" s="33"/>
      <c r="I279" s="198"/>
      <c r="J279" s="33"/>
      <c r="K279" s="33"/>
      <c r="L279" s="36"/>
      <c r="M279" s="199"/>
      <c r="N279" s="200"/>
      <c r="O279" s="68"/>
      <c r="P279" s="68"/>
      <c r="Q279" s="68"/>
      <c r="R279" s="68"/>
      <c r="S279" s="68"/>
      <c r="T279" s="69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155</v>
      </c>
      <c r="AU279" s="14" t="s">
        <v>88</v>
      </c>
    </row>
    <row r="280" spans="1:65" s="12" customFormat="1" ht="22.9" customHeight="1">
      <c r="B280" s="167"/>
      <c r="C280" s="168"/>
      <c r="D280" s="169" t="s">
        <v>77</v>
      </c>
      <c r="E280" s="181" t="s">
        <v>1600</v>
      </c>
      <c r="F280" s="181" t="s">
        <v>1345</v>
      </c>
      <c r="G280" s="168"/>
      <c r="H280" s="168"/>
      <c r="I280" s="171"/>
      <c r="J280" s="182">
        <f>BK280</f>
        <v>0</v>
      </c>
      <c r="K280" s="168"/>
      <c r="L280" s="173"/>
      <c r="M280" s="174"/>
      <c r="N280" s="175"/>
      <c r="O280" s="175"/>
      <c r="P280" s="176">
        <f>SUM(P281:P299)</f>
        <v>0</v>
      </c>
      <c r="Q280" s="175"/>
      <c r="R280" s="176">
        <f>SUM(R281:R299)</f>
        <v>0</v>
      </c>
      <c r="S280" s="175"/>
      <c r="T280" s="177">
        <f>SUM(T281:T299)</f>
        <v>0</v>
      </c>
      <c r="AR280" s="178" t="s">
        <v>86</v>
      </c>
      <c r="AT280" s="179" t="s">
        <v>77</v>
      </c>
      <c r="AU280" s="179" t="s">
        <v>86</v>
      </c>
      <c r="AY280" s="178" t="s">
        <v>146</v>
      </c>
      <c r="BK280" s="180">
        <f>SUM(BK281:BK299)</f>
        <v>0</v>
      </c>
    </row>
    <row r="281" spans="1:65" s="2" customFormat="1" ht="16.5" customHeight="1">
      <c r="A281" s="31"/>
      <c r="B281" s="32"/>
      <c r="C281" s="183" t="s">
        <v>86</v>
      </c>
      <c r="D281" s="183" t="s">
        <v>148</v>
      </c>
      <c r="E281" s="184" t="s">
        <v>1601</v>
      </c>
      <c r="F281" s="185" t="s">
        <v>1602</v>
      </c>
      <c r="G281" s="186" t="s">
        <v>612</v>
      </c>
      <c r="H281" s="187">
        <v>1</v>
      </c>
      <c r="I281" s="188"/>
      <c r="J281" s="189">
        <f>ROUND(I281*H281,2)</f>
        <v>0</v>
      </c>
      <c r="K281" s="185" t="s">
        <v>1</v>
      </c>
      <c r="L281" s="36"/>
      <c r="M281" s="190" t="s">
        <v>1</v>
      </c>
      <c r="N281" s="191" t="s">
        <v>43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223</v>
      </c>
      <c r="AT281" s="194" t="s">
        <v>148</v>
      </c>
      <c r="AU281" s="194" t="s">
        <v>88</v>
      </c>
      <c r="AY281" s="14" t="s">
        <v>146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86</v>
      </c>
      <c r="BK281" s="195">
        <f>ROUND(I281*H281,2)</f>
        <v>0</v>
      </c>
      <c r="BL281" s="14" t="s">
        <v>223</v>
      </c>
      <c r="BM281" s="194" t="s">
        <v>1113</v>
      </c>
    </row>
    <row r="282" spans="1:65" s="2" customFormat="1" ht="11.25">
      <c r="A282" s="31"/>
      <c r="B282" s="32"/>
      <c r="C282" s="33"/>
      <c r="D282" s="196" t="s">
        <v>155</v>
      </c>
      <c r="E282" s="33"/>
      <c r="F282" s="197" t="s">
        <v>1602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155</v>
      </c>
      <c r="AU282" s="14" t="s">
        <v>88</v>
      </c>
    </row>
    <row r="283" spans="1:65" s="2" customFormat="1" ht="16.5" customHeight="1">
      <c r="A283" s="31"/>
      <c r="B283" s="32"/>
      <c r="C283" s="183" t="s">
        <v>88</v>
      </c>
      <c r="D283" s="183" t="s">
        <v>148</v>
      </c>
      <c r="E283" s="184" t="s">
        <v>1603</v>
      </c>
      <c r="F283" s="185" t="s">
        <v>1604</v>
      </c>
      <c r="G283" s="186" t="s">
        <v>612</v>
      </c>
      <c r="H283" s="187">
        <v>1</v>
      </c>
      <c r="I283" s="188"/>
      <c r="J283" s="189">
        <f>ROUND(I283*H283,2)</f>
        <v>0</v>
      </c>
      <c r="K283" s="185" t="s">
        <v>1</v>
      </c>
      <c r="L283" s="36"/>
      <c r="M283" s="190" t="s">
        <v>1</v>
      </c>
      <c r="N283" s="191" t="s">
        <v>43</v>
      </c>
      <c r="O283" s="68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223</v>
      </c>
      <c r="AT283" s="194" t="s">
        <v>148</v>
      </c>
      <c r="AU283" s="194" t="s">
        <v>88</v>
      </c>
      <c r="AY283" s="14" t="s">
        <v>146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86</v>
      </c>
      <c r="BK283" s="195">
        <f>ROUND(I283*H283,2)</f>
        <v>0</v>
      </c>
      <c r="BL283" s="14" t="s">
        <v>223</v>
      </c>
      <c r="BM283" s="194" t="s">
        <v>1250</v>
      </c>
    </row>
    <row r="284" spans="1:65" s="2" customFormat="1" ht="11.25">
      <c r="A284" s="31"/>
      <c r="B284" s="32"/>
      <c r="C284" s="33"/>
      <c r="D284" s="196" t="s">
        <v>155</v>
      </c>
      <c r="E284" s="33"/>
      <c r="F284" s="197" t="s">
        <v>1604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155</v>
      </c>
      <c r="AU284" s="14" t="s">
        <v>88</v>
      </c>
    </row>
    <row r="285" spans="1:65" s="2" customFormat="1" ht="16.5" customHeight="1">
      <c r="A285" s="31"/>
      <c r="B285" s="32"/>
      <c r="C285" s="183" t="s">
        <v>191</v>
      </c>
      <c r="D285" s="183" t="s">
        <v>148</v>
      </c>
      <c r="E285" s="184" t="s">
        <v>1605</v>
      </c>
      <c r="F285" s="185" t="s">
        <v>1606</v>
      </c>
      <c r="G285" s="186" t="s">
        <v>612</v>
      </c>
      <c r="H285" s="187">
        <v>1</v>
      </c>
      <c r="I285" s="188"/>
      <c r="J285" s="189">
        <f>ROUND(I285*H285,2)</f>
        <v>0</v>
      </c>
      <c r="K285" s="185" t="s">
        <v>1</v>
      </c>
      <c r="L285" s="36"/>
      <c r="M285" s="190" t="s">
        <v>1</v>
      </c>
      <c r="N285" s="191" t="s">
        <v>43</v>
      </c>
      <c r="O285" s="68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223</v>
      </c>
      <c r="AT285" s="194" t="s">
        <v>148</v>
      </c>
      <c r="AU285" s="194" t="s">
        <v>88</v>
      </c>
      <c r="AY285" s="14" t="s">
        <v>146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4" t="s">
        <v>86</v>
      </c>
      <c r="BK285" s="195">
        <f>ROUND(I285*H285,2)</f>
        <v>0</v>
      </c>
      <c r="BL285" s="14" t="s">
        <v>223</v>
      </c>
      <c r="BM285" s="194" t="s">
        <v>1261</v>
      </c>
    </row>
    <row r="286" spans="1:65" s="2" customFormat="1" ht="11.25">
      <c r="A286" s="31"/>
      <c r="B286" s="32"/>
      <c r="C286" s="33"/>
      <c r="D286" s="196" t="s">
        <v>155</v>
      </c>
      <c r="E286" s="33"/>
      <c r="F286" s="197" t="s">
        <v>1606</v>
      </c>
      <c r="G286" s="33"/>
      <c r="H286" s="33"/>
      <c r="I286" s="198"/>
      <c r="J286" s="33"/>
      <c r="K286" s="33"/>
      <c r="L286" s="36"/>
      <c r="M286" s="199"/>
      <c r="N286" s="200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155</v>
      </c>
      <c r="AU286" s="14" t="s">
        <v>88</v>
      </c>
    </row>
    <row r="287" spans="1:65" s="2" customFormat="1" ht="16.5" customHeight="1">
      <c r="A287" s="31"/>
      <c r="B287" s="32"/>
      <c r="C287" s="183" t="s">
        <v>153</v>
      </c>
      <c r="D287" s="183" t="s">
        <v>148</v>
      </c>
      <c r="E287" s="184" t="s">
        <v>1607</v>
      </c>
      <c r="F287" s="185" t="s">
        <v>1608</v>
      </c>
      <c r="G287" s="186" t="s">
        <v>612</v>
      </c>
      <c r="H287" s="187">
        <v>1</v>
      </c>
      <c r="I287" s="188"/>
      <c r="J287" s="189">
        <f>ROUND(I287*H287,2)</f>
        <v>0</v>
      </c>
      <c r="K287" s="185" t="s">
        <v>1</v>
      </c>
      <c r="L287" s="36"/>
      <c r="M287" s="190" t="s">
        <v>1</v>
      </c>
      <c r="N287" s="191" t="s">
        <v>43</v>
      </c>
      <c r="O287" s="68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223</v>
      </c>
      <c r="AT287" s="194" t="s">
        <v>148</v>
      </c>
      <c r="AU287" s="194" t="s">
        <v>88</v>
      </c>
      <c r="AY287" s="14" t="s">
        <v>146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4" t="s">
        <v>86</v>
      </c>
      <c r="BK287" s="195">
        <f>ROUND(I287*H287,2)</f>
        <v>0</v>
      </c>
      <c r="BL287" s="14" t="s">
        <v>223</v>
      </c>
      <c r="BM287" s="194" t="s">
        <v>1127</v>
      </c>
    </row>
    <row r="288" spans="1:65" s="2" customFormat="1" ht="11.25">
      <c r="A288" s="31"/>
      <c r="B288" s="32"/>
      <c r="C288" s="33"/>
      <c r="D288" s="196" t="s">
        <v>155</v>
      </c>
      <c r="E288" s="33"/>
      <c r="F288" s="197" t="s">
        <v>1608</v>
      </c>
      <c r="G288" s="33"/>
      <c r="H288" s="33"/>
      <c r="I288" s="198"/>
      <c r="J288" s="33"/>
      <c r="K288" s="33"/>
      <c r="L288" s="36"/>
      <c r="M288" s="199"/>
      <c r="N288" s="200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155</v>
      </c>
      <c r="AU288" s="14" t="s">
        <v>88</v>
      </c>
    </row>
    <row r="289" spans="1:65" s="2" customFormat="1" ht="16.5" customHeight="1">
      <c r="A289" s="31"/>
      <c r="B289" s="32"/>
      <c r="C289" s="183" t="s">
        <v>233</v>
      </c>
      <c r="D289" s="183" t="s">
        <v>148</v>
      </c>
      <c r="E289" s="184" t="s">
        <v>1609</v>
      </c>
      <c r="F289" s="185" t="s">
        <v>1610</v>
      </c>
      <c r="G289" s="186" t="s">
        <v>612</v>
      </c>
      <c r="H289" s="187">
        <v>1</v>
      </c>
      <c r="I289" s="188"/>
      <c r="J289" s="189">
        <f>ROUND(I289*H289,2)</f>
        <v>0</v>
      </c>
      <c r="K289" s="185" t="s">
        <v>1</v>
      </c>
      <c r="L289" s="36"/>
      <c r="M289" s="190" t="s">
        <v>1</v>
      </c>
      <c r="N289" s="191" t="s">
        <v>43</v>
      </c>
      <c r="O289" s="68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223</v>
      </c>
      <c r="AT289" s="194" t="s">
        <v>148</v>
      </c>
      <c r="AU289" s="194" t="s">
        <v>88</v>
      </c>
      <c r="AY289" s="14" t="s">
        <v>146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4" t="s">
        <v>86</v>
      </c>
      <c r="BK289" s="195">
        <f>ROUND(I289*H289,2)</f>
        <v>0</v>
      </c>
      <c r="BL289" s="14" t="s">
        <v>223</v>
      </c>
      <c r="BM289" s="194" t="s">
        <v>439</v>
      </c>
    </row>
    <row r="290" spans="1:65" s="2" customFormat="1" ht="11.25">
      <c r="A290" s="31"/>
      <c r="B290" s="32"/>
      <c r="C290" s="33"/>
      <c r="D290" s="196" t="s">
        <v>155</v>
      </c>
      <c r="E290" s="33"/>
      <c r="F290" s="197" t="s">
        <v>1610</v>
      </c>
      <c r="G290" s="33"/>
      <c r="H290" s="33"/>
      <c r="I290" s="198"/>
      <c r="J290" s="33"/>
      <c r="K290" s="33"/>
      <c r="L290" s="36"/>
      <c r="M290" s="199"/>
      <c r="N290" s="200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155</v>
      </c>
      <c r="AU290" s="14" t="s">
        <v>88</v>
      </c>
    </row>
    <row r="291" spans="1:65" s="2" customFormat="1" ht="29.25">
      <c r="A291" s="31"/>
      <c r="B291" s="32"/>
      <c r="C291" s="33"/>
      <c r="D291" s="196" t="s">
        <v>184</v>
      </c>
      <c r="E291" s="33"/>
      <c r="F291" s="202" t="s">
        <v>1611</v>
      </c>
      <c r="G291" s="33"/>
      <c r="H291" s="33"/>
      <c r="I291" s="198"/>
      <c r="J291" s="33"/>
      <c r="K291" s="33"/>
      <c r="L291" s="36"/>
      <c r="M291" s="199"/>
      <c r="N291" s="200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184</v>
      </c>
      <c r="AU291" s="14" t="s">
        <v>88</v>
      </c>
    </row>
    <row r="292" spans="1:65" s="2" customFormat="1" ht="16.5" customHeight="1">
      <c r="A292" s="31"/>
      <c r="B292" s="32"/>
      <c r="C292" s="183" t="s">
        <v>201</v>
      </c>
      <c r="D292" s="183" t="s">
        <v>148</v>
      </c>
      <c r="E292" s="184" t="s">
        <v>1612</v>
      </c>
      <c r="F292" s="185" t="s">
        <v>1613</v>
      </c>
      <c r="G292" s="186" t="s">
        <v>612</v>
      </c>
      <c r="H292" s="187">
        <v>1</v>
      </c>
      <c r="I292" s="188"/>
      <c r="J292" s="189">
        <f>ROUND(I292*H292,2)</f>
        <v>0</v>
      </c>
      <c r="K292" s="185" t="s">
        <v>1</v>
      </c>
      <c r="L292" s="36"/>
      <c r="M292" s="190" t="s">
        <v>1</v>
      </c>
      <c r="N292" s="191" t="s">
        <v>43</v>
      </c>
      <c r="O292" s="68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4" t="s">
        <v>223</v>
      </c>
      <c r="AT292" s="194" t="s">
        <v>148</v>
      </c>
      <c r="AU292" s="194" t="s">
        <v>88</v>
      </c>
      <c r="AY292" s="14" t="s">
        <v>146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4" t="s">
        <v>86</v>
      </c>
      <c r="BK292" s="195">
        <f>ROUND(I292*H292,2)</f>
        <v>0</v>
      </c>
      <c r="BL292" s="14" t="s">
        <v>223</v>
      </c>
      <c r="BM292" s="194" t="s">
        <v>1184</v>
      </c>
    </row>
    <row r="293" spans="1:65" s="2" customFormat="1" ht="11.25">
      <c r="A293" s="31"/>
      <c r="B293" s="32"/>
      <c r="C293" s="33"/>
      <c r="D293" s="196" t="s">
        <v>155</v>
      </c>
      <c r="E293" s="33"/>
      <c r="F293" s="197" t="s">
        <v>1613</v>
      </c>
      <c r="G293" s="33"/>
      <c r="H293" s="33"/>
      <c r="I293" s="198"/>
      <c r="J293" s="33"/>
      <c r="K293" s="33"/>
      <c r="L293" s="36"/>
      <c r="M293" s="199"/>
      <c r="N293" s="200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155</v>
      </c>
      <c r="AU293" s="14" t="s">
        <v>88</v>
      </c>
    </row>
    <row r="294" spans="1:65" s="2" customFormat="1" ht="16.5" customHeight="1">
      <c r="A294" s="31"/>
      <c r="B294" s="32"/>
      <c r="C294" s="183" t="s">
        <v>330</v>
      </c>
      <c r="D294" s="183" t="s">
        <v>148</v>
      </c>
      <c r="E294" s="184" t="s">
        <v>1614</v>
      </c>
      <c r="F294" s="185" t="s">
        <v>1615</v>
      </c>
      <c r="G294" s="186" t="s">
        <v>612</v>
      </c>
      <c r="H294" s="187">
        <v>1</v>
      </c>
      <c r="I294" s="188"/>
      <c r="J294" s="189">
        <f>ROUND(I294*H294,2)</f>
        <v>0</v>
      </c>
      <c r="K294" s="185" t="s">
        <v>1</v>
      </c>
      <c r="L294" s="36"/>
      <c r="M294" s="190" t="s">
        <v>1</v>
      </c>
      <c r="N294" s="191" t="s">
        <v>43</v>
      </c>
      <c r="O294" s="68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4" t="s">
        <v>223</v>
      </c>
      <c r="AT294" s="194" t="s">
        <v>148</v>
      </c>
      <c r="AU294" s="194" t="s">
        <v>88</v>
      </c>
      <c r="AY294" s="14" t="s">
        <v>146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4" t="s">
        <v>86</v>
      </c>
      <c r="BK294" s="195">
        <f>ROUND(I294*H294,2)</f>
        <v>0</v>
      </c>
      <c r="BL294" s="14" t="s">
        <v>223</v>
      </c>
      <c r="BM294" s="194" t="s">
        <v>664</v>
      </c>
    </row>
    <row r="295" spans="1:65" s="2" customFormat="1" ht="11.25">
      <c r="A295" s="31"/>
      <c r="B295" s="32"/>
      <c r="C295" s="33"/>
      <c r="D295" s="196" t="s">
        <v>155</v>
      </c>
      <c r="E295" s="33"/>
      <c r="F295" s="197" t="s">
        <v>1615</v>
      </c>
      <c r="G295" s="33"/>
      <c r="H295" s="33"/>
      <c r="I295" s="198"/>
      <c r="J295" s="33"/>
      <c r="K295" s="33"/>
      <c r="L295" s="36"/>
      <c r="M295" s="199"/>
      <c r="N295" s="200"/>
      <c r="O295" s="68"/>
      <c r="P295" s="68"/>
      <c r="Q295" s="68"/>
      <c r="R295" s="68"/>
      <c r="S295" s="68"/>
      <c r="T295" s="69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155</v>
      </c>
      <c r="AU295" s="14" t="s">
        <v>88</v>
      </c>
    </row>
    <row r="296" spans="1:65" s="2" customFormat="1" ht="16.5" customHeight="1">
      <c r="A296" s="31"/>
      <c r="B296" s="32"/>
      <c r="C296" s="183" t="s">
        <v>295</v>
      </c>
      <c r="D296" s="183" t="s">
        <v>148</v>
      </c>
      <c r="E296" s="184" t="s">
        <v>1616</v>
      </c>
      <c r="F296" s="185" t="s">
        <v>1617</v>
      </c>
      <c r="G296" s="186" t="s">
        <v>612</v>
      </c>
      <c r="H296" s="187">
        <v>1</v>
      </c>
      <c r="I296" s="188"/>
      <c r="J296" s="189">
        <f>ROUND(I296*H296,2)</f>
        <v>0</v>
      </c>
      <c r="K296" s="185" t="s">
        <v>1</v>
      </c>
      <c r="L296" s="36"/>
      <c r="M296" s="190" t="s">
        <v>1</v>
      </c>
      <c r="N296" s="191" t="s">
        <v>43</v>
      </c>
      <c r="O296" s="68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4" t="s">
        <v>223</v>
      </c>
      <c r="AT296" s="194" t="s">
        <v>148</v>
      </c>
      <c r="AU296" s="194" t="s">
        <v>88</v>
      </c>
      <c r="AY296" s="14" t="s">
        <v>146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4" t="s">
        <v>86</v>
      </c>
      <c r="BK296" s="195">
        <f>ROUND(I296*H296,2)</f>
        <v>0</v>
      </c>
      <c r="BL296" s="14" t="s">
        <v>223</v>
      </c>
      <c r="BM296" s="194" t="s">
        <v>798</v>
      </c>
    </row>
    <row r="297" spans="1:65" s="2" customFormat="1" ht="11.25">
      <c r="A297" s="31"/>
      <c r="B297" s="32"/>
      <c r="C297" s="33"/>
      <c r="D297" s="196" t="s">
        <v>155</v>
      </c>
      <c r="E297" s="33"/>
      <c r="F297" s="197" t="s">
        <v>1617</v>
      </c>
      <c r="G297" s="33"/>
      <c r="H297" s="33"/>
      <c r="I297" s="198"/>
      <c r="J297" s="33"/>
      <c r="K297" s="33"/>
      <c r="L297" s="36"/>
      <c r="M297" s="199"/>
      <c r="N297" s="200"/>
      <c r="O297" s="68"/>
      <c r="P297" s="68"/>
      <c r="Q297" s="68"/>
      <c r="R297" s="68"/>
      <c r="S297" s="68"/>
      <c r="T297" s="6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155</v>
      </c>
      <c r="AU297" s="14" t="s">
        <v>88</v>
      </c>
    </row>
    <row r="298" spans="1:65" s="2" customFormat="1" ht="16.5" customHeight="1">
      <c r="A298" s="31"/>
      <c r="B298" s="32"/>
      <c r="C298" s="183" t="s">
        <v>157</v>
      </c>
      <c r="D298" s="183" t="s">
        <v>148</v>
      </c>
      <c r="E298" s="184" t="s">
        <v>1618</v>
      </c>
      <c r="F298" s="185" t="s">
        <v>1313</v>
      </c>
      <c r="G298" s="186" t="s">
        <v>612</v>
      </c>
      <c r="H298" s="187">
        <v>1</v>
      </c>
      <c r="I298" s="188"/>
      <c r="J298" s="189">
        <f>ROUND(I298*H298,2)</f>
        <v>0</v>
      </c>
      <c r="K298" s="185" t="s">
        <v>1</v>
      </c>
      <c r="L298" s="36"/>
      <c r="M298" s="190" t="s">
        <v>1</v>
      </c>
      <c r="N298" s="191" t="s">
        <v>43</v>
      </c>
      <c r="O298" s="68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4" t="s">
        <v>223</v>
      </c>
      <c r="AT298" s="194" t="s">
        <v>148</v>
      </c>
      <c r="AU298" s="194" t="s">
        <v>88</v>
      </c>
      <c r="AY298" s="14" t="s">
        <v>146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4" t="s">
        <v>86</v>
      </c>
      <c r="BK298" s="195">
        <f>ROUND(I298*H298,2)</f>
        <v>0</v>
      </c>
      <c r="BL298" s="14" t="s">
        <v>223</v>
      </c>
      <c r="BM298" s="194" t="s">
        <v>788</v>
      </c>
    </row>
    <row r="299" spans="1:65" s="2" customFormat="1" ht="11.25">
      <c r="A299" s="31"/>
      <c r="B299" s="32"/>
      <c r="C299" s="33"/>
      <c r="D299" s="196" t="s">
        <v>155</v>
      </c>
      <c r="E299" s="33"/>
      <c r="F299" s="197" t="s">
        <v>1313</v>
      </c>
      <c r="G299" s="33"/>
      <c r="H299" s="33"/>
      <c r="I299" s="198"/>
      <c r="J299" s="33"/>
      <c r="K299" s="33"/>
      <c r="L299" s="36"/>
      <c r="M299" s="199"/>
      <c r="N299" s="200"/>
      <c r="O299" s="68"/>
      <c r="P299" s="68"/>
      <c r="Q299" s="68"/>
      <c r="R299" s="68"/>
      <c r="S299" s="68"/>
      <c r="T299" s="69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155</v>
      </c>
      <c r="AU299" s="14" t="s">
        <v>88</v>
      </c>
    </row>
    <row r="300" spans="1:65" s="12" customFormat="1" ht="25.9" customHeight="1">
      <c r="B300" s="167"/>
      <c r="C300" s="168"/>
      <c r="D300" s="169" t="s">
        <v>77</v>
      </c>
      <c r="E300" s="170" t="s">
        <v>229</v>
      </c>
      <c r="F300" s="170" t="s">
        <v>230</v>
      </c>
      <c r="G300" s="168"/>
      <c r="H300" s="168"/>
      <c r="I300" s="171"/>
      <c r="J300" s="172">
        <f>BK300</f>
        <v>0</v>
      </c>
      <c r="K300" s="168"/>
      <c r="L300" s="173"/>
      <c r="M300" s="174"/>
      <c r="N300" s="175"/>
      <c r="O300" s="175"/>
      <c r="P300" s="176">
        <f>P301</f>
        <v>0</v>
      </c>
      <c r="Q300" s="175"/>
      <c r="R300" s="176">
        <f>R301</f>
        <v>9.4000000000000004E-3</v>
      </c>
      <c r="S300" s="175"/>
      <c r="T300" s="177">
        <f>T301</f>
        <v>0</v>
      </c>
      <c r="AR300" s="178" t="s">
        <v>88</v>
      </c>
      <c r="AT300" s="179" t="s">
        <v>77</v>
      </c>
      <c r="AU300" s="179" t="s">
        <v>78</v>
      </c>
      <c r="AY300" s="178" t="s">
        <v>146</v>
      </c>
      <c r="BK300" s="180">
        <f>BK301</f>
        <v>0</v>
      </c>
    </row>
    <row r="301" spans="1:65" s="12" customFormat="1" ht="22.9" customHeight="1">
      <c r="B301" s="167"/>
      <c r="C301" s="168"/>
      <c r="D301" s="169" t="s">
        <v>77</v>
      </c>
      <c r="E301" s="181" t="s">
        <v>1619</v>
      </c>
      <c r="F301" s="181" t="s">
        <v>1620</v>
      </c>
      <c r="G301" s="168"/>
      <c r="H301" s="168"/>
      <c r="I301" s="171"/>
      <c r="J301" s="182">
        <f>BK301</f>
        <v>0</v>
      </c>
      <c r="K301" s="168"/>
      <c r="L301" s="173"/>
      <c r="M301" s="174"/>
      <c r="N301" s="175"/>
      <c r="O301" s="175"/>
      <c r="P301" s="176">
        <f>SUM(P302:P305)</f>
        <v>0</v>
      </c>
      <c r="Q301" s="175"/>
      <c r="R301" s="176">
        <f>SUM(R302:R305)</f>
        <v>9.4000000000000004E-3</v>
      </c>
      <c r="S301" s="175"/>
      <c r="T301" s="177">
        <f>SUM(T302:T305)</f>
        <v>0</v>
      </c>
      <c r="AR301" s="178" t="s">
        <v>88</v>
      </c>
      <c r="AT301" s="179" t="s">
        <v>77</v>
      </c>
      <c r="AU301" s="179" t="s">
        <v>86</v>
      </c>
      <c r="AY301" s="178" t="s">
        <v>146</v>
      </c>
      <c r="BK301" s="180">
        <f>SUM(BK302:BK305)</f>
        <v>0</v>
      </c>
    </row>
    <row r="302" spans="1:65" s="2" customFormat="1" ht="21.75" customHeight="1">
      <c r="A302" s="31"/>
      <c r="B302" s="32"/>
      <c r="C302" s="183" t="s">
        <v>240</v>
      </c>
      <c r="D302" s="201" t="s">
        <v>148</v>
      </c>
      <c r="E302" s="184" t="s">
        <v>1621</v>
      </c>
      <c r="F302" s="185" t="s">
        <v>1622</v>
      </c>
      <c r="G302" s="186" t="s">
        <v>274</v>
      </c>
      <c r="H302" s="187">
        <v>4</v>
      </c>
      <c r="I302" s="188"/>
      <c r="J302" s="189">
        <f>ROUND(I302*H302,2)</f>
        <v>0</v>
      </c>
      <c r="K302" s="185" t="s">
        <v>162</v>
      </c>
      <c r="L302" s="36"/>
      <c r="M302" s="190" t="s">
        <v>1</v>
      </c>
      <c r="N302" s="191" t="s">
        <v>43</v>
      </c>
      <c r="O302" s="68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4" t="s">
        <v>223</v>
      </c>
      <c r="AT302" s="194" t="s">
        <v>148</v>
      </c>
      <c r="AU302" s="194" t="s">
        <v>88</v>
      </c>
      <c r="AY302" s="14" t="s">
        <v>146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4" t="s">
        <v>86</v>
      </c>
      <c r="BK302" s="195">
        <f>ROUND(I302*H302,2)</f>
        <v>0</v>
      </c>
      <c r="BL302" s="14" t="s">
        <v>223</v>
      </c>
      <c r="BM302" s="194" t="s">
        <v>1623</v>
      </c>
    </row>
    <row r="303" spans="1:65" s="2" customFormat="1" ht="11.25">
      <c r="A303" s="31"/>
      <c r="B303" s="32"/>
      <c r="C303" s="33"/>
      <c r="D303" s="196" t="s">
        <v>155</v>
      </c>
      <c r="E303" s="33"/>
      <c r="F303" s="197" t="s">
        <v>1624</v>
      </c>
      <c r="G303" s="33"/>
      <c r="H303" s="33"/>
      <c r="I303" s="198"/>
      <c r="J303" s="33"/>
      <c r="K303" s="33"/>
      <c r="L303" s="36"/>
      <c r="M303" s="199"/>
      <c r="N303" s="200"/>
      <c r="O303" s="68"/>
      <c r="P303" s="68"/>
      <c r="Q303" s="68"/>
      <c r="R303" s="68"/>
      <c r="S303" s="68"/>
      <c r="T303" s="69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155</v>
      </c>
      <c r="AU303" s="14" t="s">
        <v>88</v>
      </c>
    </row>
    <row r="304" spans="1:65" s="2" customFormat="1" ht="16.5" customHeight="1">
      <c r="A304" s="31"/>
      <c r="B304" s="32"/>
      <c r="C304" s="209" t="s">
        <v>248</v>
      </c>
      <c r="D304" s="219" t="s">
        <v>521</v>
      </c>
      <c r="E304" s="210" t="s">
        <v>1625</v>
      </c>
      <c r="F304" s="211" t="s">
        <v>1626</v>
      </c>
      <c r="G304" s="212" t="s">
        <v>274</v>
      </c>
      <c r="H304" s="213">
        <v>4</v>
      </c>
      <c r="I304" s="214"/>
      <c r="J304" s="215">
        <f>ROUND(I304*H304,2)</f>
        <v>0</v>
      </c>
      <c r="K304" s="211" t="s">
        <v>162</v>
      </c>
      <c r="L304" s="216"/>
      <c r="M304" s="217" t="s">
        <v>1</v>
      </c>
      <c r="N304" s="218" t="s">
        <v>43</v>
      </c>
      <c r="O304" s="68"/>
      <c r="P304" s="192">
        <f>O304*H304</f>
        <v>0</v>
      </c>
      <c r="Q304" s="192">
        <v>2.3500000000000001E-3</v>
      </c>
      <c r="R304" s="192">
        <f>Q304*H304</f>
        <v>9.4000000000000004E-3</v>
      </c>
      <c r="S304" s="192">
        <v>0</v>
      </c>
      <c r="T304" s="193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4" t="s">
        <v>283</v>
      </c>
      <c r="AT304" s="194" t="s">
        <v>521</v>
      </c>
      <c r="AU304" s="194" t="s">
        <v>88</v>
      </c>
      <c r="AY304" s="14" t="s">
        <v>146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4" t="s">
        <v>86</v>
      </c>
      <c r="BK304" s="195">
        <f>ROUND(I304*H304,2)</f>
        <v>0</v>
      </c>
      <c r="BL304" s="14" t="s">
        <v>223</v>
      </c>
      <c r="BM304" s="194" t="s">
        <v>1627</v>
      </c>
    </row>
    <row r="305" spans="1:47" s="2" customFormat="1" ht="11.25">
      <c r="A305" s="31"/>
      <c r="B305" s="32"/>
      <c r="C305" s="33"/>
      <c r="D305" s="196" t="s">
        <v>155</v>
      </c>
      <c r="E305" s="33"/>
      <c r="F305" s="197" t="s">
        <v>1626</v>
      </c>
      <c r="G305" s="33"/>
      <c r="H305" s="33"/>
      <c r="I305" s="198"/>
      <c r="J305" s="33"/>
      <c r="K305" s="33"/>
      <c r="L305" s="36"/>
      <c r="M305" s="204"/>
      <c r="N305" s="205"/>
      <c r="O305" s="206"/>
      <c r="P305" s="206"/>
      <c r="Q305" s="206"/>
      <c r="R305" s="206"/>
      <c r="S305" s="206"/>
      <c r="T305" s="207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155</v>
      </c>
      <c r="AU305" s="14" t="s">
        <v>88</v>
      </c>
    </row>
    <row r="306" spans="1:47" s="2" customFormat="1" ht="6.95" customHeight="1">
      <c r="A306" s="31"/>
      <c r="B306" s="51"/>
      <c r="C306" s="52"/>
      <c r="D306" s="52"/>
      <c r="E306" s="52"/>
      <c r="F306" s="52"/>
      <c r="G306" s="52"/>
      <c r="H306" s="52"/>
      <c r="I306" s="52"/>
      <c r="J306" s="52"/>
      <c r="K306" s="52"/>
      <c r="L306" s="36"/>
      <c r="M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</sheetData>
  <sheetProtection algorithmName="SHA-512" hashValue="/Qzf5slrjzdsBcbRpdliEmY84jIa7gieXFBqt4D6/YDZWDYeENTMnBzGP8mIy49cR4aCuCS+XVzgBZ38PSEbGQ==" saltValue="5IAoO5YzHMOHZX4yX3Hw8Q==" spinCount="100000" sheet="1" objects="1" scenarios="1" formatColumns="0" formatRows="0" autoFilter="0"/>
  <autoFilter ref="C125:K30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102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1628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ROUND((SUM(BE122:BE217)),  2)</f>
        <v>0</v>
      </c>
      <c r="G33" s="31"/>
      <c r="H33" s="31"/>
      <c r="I33" s="121">
        <v>0.21</v>
      </c>
      <c r="J33" s="120">
        <f>ROUND(((SUM(BE122:BE217))*I33),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ROUND((SUM(BF122:BF217)),  2)</f>
        <v>0</v>
      </c>
      <c r="G34" s="31"/>
      <c r="H34" s="31"/>
      <c r="I34" s="121">
        <v>0.15</v>
      </c>
      <c r="J34" s="120">
        <f>ROUND(((SUM(BF122:BF217))*I34),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ROUND((SUM(BG122:BG217)),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ROUND((SUM(BH122:BH217)),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ROUND((SUM(BI122:BI217)),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05b - Slaboproudé instalace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1629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1630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1631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1632</v>
      </c>
      <c r="E100" s="153"/>
      <c r="F100" s="153"/>
      <c r="G100" s="153"/>
      <c r="H100" s="153"/>
      <c r="I100" s="153"/>
      <c r="J100" s="154">
        <f>J152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1633</v>
      </c>
      <c r="E101" s="153"/>
      <c r="F101" s="153"/>
      <c r="G101" s="153"/>
      <c r="H101" s="153"/>
      <c r="I101" s="153"/>
      <c r="J101" s="154">
        <f>J188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1634</v>
      </c>
      <c r="E102" s="153"/>
      <c r="F102" s="153"/>
      <c r="G102" s="153"/>
      <c r="H102" s="153"/>
      <c r="I102" s="153"/>
      <c r="J102" s="154">
        <f>J207</f>
        <v>0</v>
      </c>
      <c r="K102" s="151"/>
      <c r="L102" s="155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131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1" t="str">
        <f>E7</f>
        <v>CNC centrum a Svářečská škola v SOU Nové Strašecí</v>
      </c>
      <c r="F112" s="272"/>
      <c r="G112" s="272"/>
      <c r="H112" s="272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113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3" t="str">
        <f>E9</f>
        <v>05b - Slaboproudé instalace</v>
      </c>
      <c r="F114" s="273"/>
      <c r="G114" s="273"/>
      <c r="H114" s="27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>Sportovní 1135</v>
      </c>
      <c r="G116" s="33"/>
      <c r="H116" s="33"/>
      <c r="I116" s="26" t="s">
        <v>22</v>
      </c>
      <c r="J116" s="63">
        <f>IF(J12="","",J12)</f>
        <v>45240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54.4" customHeight="1">
      <c r="A118" s="31"/>
      <c r="B118" s="32"/>
      <c r="C118" s="26" t="s">
        <v>23</v>
      </c>
      <c r="D118" s="33"/>
      <c r="E118" s="33"/>
      <c r="F118" s="24" t="str">
        <f>E15</f>
        <v>SOU,  Sportovní 1135, 27180 Nové Strašecí</v>
      </c>
      <c r="G118" s="33"/>
      <c r="H118" s="33"/>
      <c r="I118" s="26" t="s">
        <v>29</v>
      </c>
      <c r="J118" s="29" t="str">
        <f>E21</f>
        <v>Studio PHX s.r.o.Ondříčkova 384/33, Praha 3 Žižkov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27</v>
      </c>
      <c r="D119" s="33"/>
      <c r="E119" s="33"/>
      <c r="F119" s="24" t="str">
        <f>IF(E18="","",E18)</f>
        <v>Vyplň údaj</v>
      </c>
      <c r="G119" s="33"/>
      <c r="H119" s="33"/>
      <c r="I119" s="26" t="s">
        <v>33</v>
      </c>
      <c r="J119" s="29" t="str">
        <f>E24</f>
        <v>Ing. Jan Brožek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132</v>
      </c>
      <c r="D121" s="159" t="s">
        <v>63</v>
      </c>
      <c r="E121" s="159" t="s">
        <v>59</v>
      </c>
      <c r="F121" s="159" t="s">
        <v>60</v>
      </c>
      <c r="G121" s="159" t="s">
        <v>133</v>
      </c>
      <c r="H121" s="159" t="s">
        <v>134</v>
      </c>
      <c r="I121" s="159" t="s">
        <v>135</v>
      </c>
      <c r="J121" s="159" t="s">
        <v>117</v>
      </c>
      <c r="K121" s="160" t="s">
        <v>136</v>
      </c>
      <c r="L121" s="161"/>
      <c r="M121" s="72" t="s">
        <v>1</v>
      </c>
      <c r="N121" s="73" t="s">
        <v>42</v>
      </c>
      <c r="O121" s="73" t="s">
        <v>137</v>
      </c>
      <c r="P121" s="73" t="s">
        <v>138</v>
      </c>
      <c r="Q121" s="73" t="s">
        <v>139</v>
      </c>
      <c r="R121" s="73" t="s">
        <v>140</v>
      </c>
      <c r="S121" s="73" t="s">
        <v>141</v>
      </c>
      <c r="T121" s="74" t="s">
        <v>142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143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</f>
        <v>0</v>
      </c>
      <c r="Q122" s="76"/>
      <c r="R122" s="164">
        <f>R123</f>
        <v>0</v>
      </c>
      <c r="S122" s="76"/>
      <c r="T122" s="165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77</v>
      </c>
      <c r="AU122" s="14" t="s">
        <v>119</v>
      </c>
      <c r="BK122" s="166">
        <f>BK123</f>
        <v>0</v>
      </c>
    </row>
    <row r="123" spans="1:65" s="12" customFormat="1" ht="25.9" customHeight="1">
      <c r="B123" s="167"/>
      <c r="C123" s="168"/>
      <c r="D123" s="169" t="s">
        <v>77</v>
      </c>
      <c r="E123" s="170" t="s">
        <v>1438</v>
      </c>
      <c r="F123" s="170" t="s">
        <v>1635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P124+P131+P152+P188+P207</f>
        <v>0</v>
      </c>
      <c r="Q123" s="175"/>
      <c r="R123" s="176">
        <f>R124+R131+R152+R188+R207</f>
        <v>0</v>
      </c>
      <c r="S123" s="175"/>
      <c r="T123" s="177">
        <f>T124+T131+T152+T188+T207</f>
        <v>0</v>
      </c>
      <c r="AR123" s="178" t="s">
        <v>86</v>
      </c>
      <c r="AT123" s="179" t="s">
        <v>77</v>
      </c>
      <c r="AU123" s="179" t="s">
        <v>78</v>
      </c>
      <c r="AY123" s="178" t="s">
        <v>146</v>
      </c>
      <c r="BK123" s="180">
        <f>BK124+BK131+BK152+BK188+BK207</f>
        <v>0</v>
      </c>
    </row>
    <row r="124" spans="1:65" s="12" customFormat="1" ht="22.9" customHeight="1">
      <c r="B124" s="167"/>
      <c r="C124" s="168"/>
      <c r="D124" s="169" t="s">
        <v>77</v>
      </c>
      <c r="E124" s="181" t="s">
        <v>1440</v>
      </c>
      <c r="F124" s="181" t="s">
        <v>1636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SUM(P125:P130)</f>
        <v>0</v>
      </c>
      <c r="Q124" s="175"/>
      <c r="R124" s="176">
        <f>SUM(R125:R130)</f>
        <v>0</v>
      </c>
      <c r="S124" s="175"/>
      <c r="T124" s="177">
        <f>SUM(T125:T130)</f>
        <v>0</v>
      </c>
      <c r="AR124" s="178" t="s">
        <v>86</v>
      </c>
      <c r="AT124" s="179" t="s">
        <v>77</v>
      </c>
      <c r="AU124" s="179" t="s">
        <v>86</v>
      </c>
      <c r="AY124" s="178" t="s">
        <v>146</v>
      </c>
      <c r="BK124" s="180">
        <f>SUM(BK125:BK130)</f>
        <v>0</v>
      </c>
    </row>
    <row r="125" spans="1:65" s="2" customFormat="1" ht="66.75" customHeight="1">
      <c r="A125" s="31"/>
      <c r="B125" s="32"/>
      <c r="C125" s="183" t="s">
        <v>86</v>
      </c>
      <c r="D125" s="183" t="s">
        <v>148</v>
      </c>
      <c r="E125" s="184" t="s">
        <v>1637</v>
      </c>
      <c r="F125" s="185" t="s">
        <v>1638</v>
      </c>
      <c r="G125" s="186" t="s">
        <v>612</v>
      </c>
      <c r="H125" s="187">
        <v>1</v>
      </c>
      <c r="I125" s="188"/>
      <c r="J125" s="189">
        <f>ROUND(I125*H125,2)</f>
        <v>0</v>
      </c>
      <c r="K125" s="185" t="s">
        <v>1</v>
      </c>
      <c r="L125" s="36"/>
      <c r="M125" s="190" t="s">
        <v>1</v>
      </c>
      <c r="N125" s="191" t="s">
        <v>43</v>
      </c>
      <c r="O125" s="6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223</v>
      </c>
      <c r="AT125" s="194" t="s">
        <v>148</v>
      </c>
      <c r="AU125" s="194" t="s">
        <v>88</v>
      </c>
      <c r="AY125" s="14" t="s">
        <v>146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4" t="s">
        <v>86</v>
      </c>
      <c r="BK125" s="195">
        <f>ROUND(I125*H125,2)</f>
        <v>0</v>
      </c>
      <c r="BL125" s="14" t="s">
        <v>223</v>
      </c>
      <c r="BM125" s="194" t="s">
        <v>88</v>
      </c>
    </row>
    <row r="126" spans="1:65" s="2" customFormat="1" ht="48.75">
      <c r="A126" s="31"/>
      <c r="B126" s="32"/>
      <c r="C126" s="33"/>
      <c r="D126" s="196" t="s">
        <v>155</v>
      </c>
      <c r="E126" s="33"/>
      <c r="F126" s="197" t="s">
        <v>1639</v>
      </c>
      <c r="G126" s="33"/>
      <c r="H126" s="33"/>
      <c r="I126" s="198"/>
      <c r="J126" s="33"/>
      <c r="K126" s="33"/>
      <c r="L126" s="36"/>
      <c r="M126" s="199"/>
      <c r="N126" s="200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155</v>
      </c>
      <c r="AU126" s="14" t="s">
        <v>88</v>
      </c>
    </row>
    <row r="127" spans="1:65" s="2" customFormat="1" ht="16.5" customHeight="1">
      <c r="A127" s="31"/>
      <c r="B127" s="32"/>
      <c r="C127" s="183" t="s">
        <v>88</v>
      </c>
      <c r="D127" s="183" t="s">
        <v>148</v>
      </c>
      <c r="E127" s="184" t="s">
        <v>1640</v>
      </c>
      <c r="F127" s="185" t="s">
        <v>1641</v>
      </c>
      <c r="G127" s="186" t="s">
        <v>612</v>
      </c>
      <c r="H127" s="187">
        <v>1</v>
      </c>
      <c r="I127" s="188"/>
      <c r="J127" s="189">
        <f>ROUND(I127*H127,2)</f>
        <v>0</v>
      </c>
      <c r="K127" s="185" t="s">
        <v>1</v>
      </c>
      <c r="L127" s="36"/>
      <c r="M127" s="190" t="s">
        <v>1</v>
      </c>
      <c r="N127" s="191" t="s">
        <v>43</v>
      </c>
      <c r="O127" s="6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223</v>
      </c>
      <c r="AT127" s="194" t="s">
        <v>148</v>
      </c>
      <c r="AU127" s="194" t="s">
        <v>88</v>
      </c>
      <c r="AY127" s="14" t="s">
        <v>146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86</v>
      </c>
      <c r="BK127" s="195">
        <f>ROUND(I127*H127,2)</f>
        <v>0</v>
      </c>
      <c r="BL127" s="14" t="s">
        <v>223</v>
      </c>
      <c r="BM127" s="194" t="s">
        <v>153</v>
      </c>
    </row>
    <row r="128" spans="1:65" s="2" customFormat="1" ht="11.25">
      <c r="A128" s="31"/>
      <c r="B128" s="32"/>
      <c r="C128" s="33"/>
      <c r="D128" s="196" t="s">
        <v>155</v>
      </c>
      <c r="E128" s="33"/>
      <c r="F128" s="197" t="s">
        <v>1641</v>
      </c>
      <c r="G128" s="33"/>
      <c r="H128" s="33"/>
      <c r="I128" s="198"/>
      <c r="J128" s="33"/>
      <c r="K128" s="33"/>
      <c r="L128" s="36"/>
      <c r="M128" s="199"/>
      <c r="N128" s="200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155</v>
      </c>
      <c r="AU128" s="14" t="s">
        <v>88</v>
      </c>
    </row>
    <row r="129" spans="1:65" s="2" customFormat="1" ht="16.5" customHeight="1">
      <c r="A129" s="31"/>
      <c r="B129" s="32"/>
      <c r="C129" s="183" t="s">
        <v>191</v>
      </c>
      <c r="D129" s="183" t="s">
        <v>148</v>
      </c>
      <c r="E129" s="184" t="s">
        <v>1642</v>
      </c>
      <c r="F129" s="185" t="s">
        <v>1643</v>
      </c>
      <c r="G129" s="186" t="s">
        <v>612</v>
      </c>
      <c r="H129" s="187">
        <v>1</v>
      </c>
      <c r="I129" s="188"/>
      <c r="J129" s="189">
        <f>ROUND(I129*H129,2)</f>
        <v>0</v>
      </c>
      <c r="K129" s="185" t="s">
        <v>1</v>
      </c>
      <c r="L129" s="36"/>
      <c r="M129" s="190" t="s">
        <v>1</v>
      </c>
      <c r="N129" s="191" t="s">
        <v>43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223</v>
      </c>
      <c r="AT129" s="194" t="s">
        <v>148</v>
      </c>
      <c r="AU129" s="194" t="s">
        <v>88</v>
      </c>
      <c r="AY129" s="14" t="s">
        <v>146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86</v>
      </c>
      <c r="BK129" s="195">
        <f>ROUND(I129*H129,2)</f>
        <v>0</v>
      </c>
      <c r="BL129" s="14" t="s">
        <v>223</v>
      </c>
      <c r="BM129" s="194" t="s">
        <v>201</v>
      </c>
    </row>
    <row r="130" spans="1:65" s="2" customFormat="1" ht="11.25">
      <c r="A130" s="31"/>
      <c r="B130" s="32"/>
      <c r="C130" s="33"/>
      <c r="D130" s="196" t="s">
        <v>155</v>
      </c>
      <c r="E130" s="33"/>
      <c r="F130" s="197" t="s">
        <v>1643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155</v>
      </c>
      <c r="AU130" s="14" t="s">
        <v>88</v>
      </c>
    </row>
    <row r="131" spans="1:65" s="12" customFormat="1" ht="22.9" customHeight="1">
      <c r="B131" s="167"/>
      <c r="C131" s="168"/>
      <c r="D131" s="169" t="s">
        <v>77</v>
      </c>
      <c r="E131" s="181" t="s">
        <v>1460</v>
      </c>
      <c r="F131" s="181" t="s">
        <v>1644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SUM(P132:P151)</f>
        <v>0</v>
      </c>
      <c r="Q131" s="175"/>
      <c r="R131" s="176">
        <f>SUM(R132:R151)</f>
        <v>0</v>
      </c>
      <c r="S131" s="175"/>
      <c r="T131" s="177">
        <f>SUM(T132:T151)</f>
        <v>0</v>
      </c>
      <c r="AR131" s="178" t="s">
        <v>86</v>
      </c>
      <c r="AT131" s="179" t="s">
        <v>77</v>
      </c>
      <c r="AU131" s="179" t="s">
        <v>86</v>
      </c>
      <c r="AY131" s="178" t="s">
        <v>146</v>
      </c>
      <c r="BK131" s="180">
        <f>SUM(BK132:BK151)</f>
        <v>0</v>
      </c>
    </row>
    <row r="132" spans="1:65" s="2" customFormat="1" ht="78" customHeight="1">
      <c r="A132" s="31"/>
      <c r="B132" s="32"/>
      <c r="C132" s="183" t="s">
        <v>86</v>
      </c>
      <c r="D132" s="183" t="s">
        <v>148</v>
      </c>
      <c r="E132" s="184" t="s">
        <v>1645</v>
      </c>
      <c r="F132" s="185" t="s">
        <v>1646</v>
      </c>
      <c r="G132" s="186" t="s">
        <v>1444</v>
      </c>
      <c r="H132" s="187">
        <v>1</v>
      </c>
      <c r="I132" s="188"/>
      <c r="J132" s="189">
        <f>ROUND(I132*H132,2)</f>
        <v>0</v>
      </c>
      <c r="K132" s="185" t="s">
        <v>1</v>
      </c>
      <c r="L132" s="36"/>
      <c r="M132" s="190" t="s">
        <v>1</v>
      </c>
      <c r="N132" s="191" t="s">
        <v>43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223</v>
      </c>
      <c r="AT132" s="194" t="s">
        <v>148</v>
      </c>
      <c r="AU132" s="194" t="s">
        <v>88</v>
      </c>
      <c r="AY132" s="14" t="s">
        <v>146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86</v>
      </c>
      <c r="BK132" s="195">
        <f>ROUND(I132*H132,2)</f>
        <v>0</v>
      </c>
      <c r="BL132" s="14" t="s">
        <v>223</v>
      </c>
      <c r="BM132" s="194" t="s">
        <v>295</v>
      </c>
    </row>
    <row r="133" spans="1:65" s="2" customFormat="1" ht="68.25">
      <c r="A133" s="31"/>
      <c r="B133" s="32"/>
      <c r="C133" s="33"/>
      <c r="D133" s="196" t="s">
        <v>155</v>
      </c>
      <c r="E133" s="33"/>
      <c r="F133" s="197" t="s">
        <v>1647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155</v>
      </c>
      <c r="AU133" s="14" t="s">
        <v>88</v>
      </c>
    </row>
    <row r="134" spans="1:65" s="2" customFormat="1" ht="89.25" customHeight="1">
      <c r="A134" s="31"/>
      <c r="B134" s="32"/>
      <c r="C134" s="183" t="s">
        <v>88</v>
      </c>
      <c r="D134" s="183" t="s">
        <v>148</v>
      </c>
      <c r="E134" s="184" t="s">
        <v>1648</v>
      </c>
      <c r="F134" s="185" t="s">
        <v>1649</v>
      </c>
      <c r="G134" s="186" t="s">
        <v>612</v>
      </c>
      <c r="H134" s="187">
        <v>1</v>
      </c>
      <c r="I134" s="188"/>
      <c r="J134" s="189">
        <f>ROUND(I134*H134,2)</f>
        <v>0</v>
      </c>
      <c r="K134" s="185" t="s">
        <v>1</v>
      </c>
      <c r="L134" s="36"/>
      <c r="M134" s="190" t="s">
        <v>1</v>
      </c>
      <c r="N134" s="191" t="s">
        <v>43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223</v>
      </c>
      <c r="AT134" s="194" t="s">
        <v>148</v>
      </c>
      <c r="AU134" s="194" t="s">
        <v>88</v>
      </c>
      <c r="AY134" s="14" t="s">
        <v>146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86</v>
      </c>
      <c r="BK134" s="195">
        <f>ROUND(I134*H134,2)</f>
        <v>0</v>
      </c>
      <c r="BL134" s="14" t="s">
        <v>223</v>
      </c>
      <c r="BM134" s="194" t="s">
        <v>173</v>
      </c>
    </row>
    <row r="135" spans="1:65" s="2" customFormat="1" ht="165.75">
      <c r="A135" s="31"/>
      <c r="B135" s="32"/>
      <c r="C135" s="33"/>
      <c r="D135" s="196" t="s">
        <v>155</v>
      </c>
      <c r="E135" s="33"/>
      <c r="F135" s="197" t="s">
        <v>1650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155</v>
      </c>
      <c r="AU135" s="14" t="s">
        <v>88</v>
      </c>
    </row>
    <row r="136" spans="1:65" s="2" customFormat="1" ht="24.2" customHeight="1">
      <c r="A136" s="31"/>
      <c r="B136" s="32"/>
      <c r="C136" s="183" t="s">
        <v>191</v>
      </c>
      <c r="D136" s="183" t="s">
        <v>148</v>
      </c>
      <c r="E136" s="184" t="s">
        <v>1651</v>
      </c>
      <c r="F136" s="185" t="s">
        <v>1652</v>
      </c>
      <c r="G136" s="186" t="s">
        <v>1444</v>
      </c>
      <c r="H136" s="187">
        <v>4</v>
      </c>
      <c r="I136" s="188"/>
      <c r="J136" s="189">
        <f>ROUND(I136*H136,2)</f>
        <v>0</v>
      </c>
      <c r="K136" s="185" t="s">
        <v>1</v>
      </c>
      <c r="L136" s="36"/>
      <c r="M136" s="190" t="s">
        <v>1</v>
      </c>
      <c r="N136" s="191" t="s">
        <v>43</v>
      </c>
      <c r="O136" s="6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223</v>
      </c>
      <c r="AT136" s="194" t="s">
        <v>148</v>
      </c>
      <c r="AU136" s="194" t="s">
        <v>88</v>
      </c>
      <c r="AY136" s="14" t="s">
        <v>146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4" t="s">
        <v>86</v>
      </c>
      <c r="BK136" s="195">
        <f>ROUND(I136*H136,2)</f>
        <v>0</v>
      </c>
      <c r="BL136" s="14" t="s">
        <v>223</v>
      </c>
      <c r="BM136" s="194" t="s">
        <v>290</v>
      </c>
    </row>
    <row r="137" spans="1:65" s="2" customFormat="1" ht="19.5">
      <c r="A137" s="31"/>
      <c r="B137" s="32"/>
      <c r="C137" s="33"/>
      <c r="D137" s="196" t="s">
        <v>155</v>
      </c>
      <c r="E137" s="33"/>
      <c r="F137" s="197" t="s">
        <v>1652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155</v>
      </c>
      <c r="AU137" s="14" t="s">
        <v>88</v>
      </c>
    </row>
    <row r="138" spans="1:65" s="2" customFormat="1" ht="21.75" customHeight="1">
      <c r="A138" s="31"/>
      <c r="B138" s="32"/>
      <c r="C138" s="183" t="s">
        <v>153</v>
      </c>
      <c r="D138" s="183" t="s">
        <v>148</v>
      </c>
      <c r="E138" s="184" t="s">
        <v>1653</v>
      </c>
      <c r="F138" s="185" t="s">
        <v>1654</v>
      </c>
      <c r="G138" s="186" t="s">
        <v>243</v>
      </c>
      <c r="H138" s="187">
        <v>900</v>
      </c>
      <c r="I138" s="188"/>
      <c r="J138" s="189">
        <f>ROUND(I138*H138,2)</f>
        <v>0</v>
      </c>
      <c r="K138" s="185" t="s">
        <v>1</v>
      </c>
      <c r="L138" s="36"/>
      <c r="M138" s="190" t="s">
        <v>1</v>
      </c>
      <c r="N138" s="191" t="s">
        <v>43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223</v>
      </c>
      <c r="AT138" s="194" t="s">
        <v>148</v>
      </c>
      <c r="AU138" s="194" t="s">
        <v>88</v>
      </c>
      <c r="AY138" s="14" t="s">
        <v>146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86</v>
      </c>
      <c r="BK138" s="195">
        <f>ROUND(I138*H138,2)</f>
        <v>0</v>
      </c>
      <c r="BL138" s="14" t="s">
        <v>223</v>
      </c>
      <c r="BM138" s="194" t="s">
        <v>214</v>
      </c>
    </row>
    <row r="139" spans="1:65" s="2" customFormat="1" ht="11.25">
      <c r="A139" s="31"/>
      <c r="B139" s="32"/>
      <c r="C139" s="33"/>
      <c r="D139" s="196" t="s">
        <v>155</v>
      </c>
      <c r="E139" s="33"/>
      <c r="F139" s="197" t="s">
        <v>1654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155</v>
      </c>
      <c r="AU139" s="14" t="s">
        <v>88</v>
      </c>
    </row>
    <row r="140" spans="1:65" s="2" customFormat="1" ht="16.5" customHeight="1">
      <c r="A140" s="31"/>
      <c r="B140" s="32"/>
      <c r="C140" s="183" t="s">
        <v>233</v>
      </c>
      <c r="D140" s="183" t="s">
        <v>148</v>
      </c>
      <c r="E140" s="184" t="s">
        <v>1655</v>
      </c>
      <c r="F140" s="185" t="s">
        <v>1656</v>
      </c>
      <c r="G140" s="186" t="s">
        <v>243</v>
      </c>
      <c r="H140" s="187">
        <v>50</v>
      </c>
      <c r="I140" s="188"/>
      <c r="J140" s="189">
        <f>ROUND(I140*H140,2)</f>
        <v>0</v>
      </c>
      <c r="K140" s="185" t="s">
        <v>1</v>
      </c>
      <c r="L140" s="36"/>
      <c r="M140" s="190" t="s">
        <v>1</v>
      </c>
      <c r="N140" s="191" t="s">
        <v>43</v>
      </c>
      <c r="O140" s="68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223</v>
      </c>
      <c r="AT140" s="194" t="s">
        <v>148</v>
      </c>
      <c r="AU140" s="194" t="s">
        <v>88</v>
      </c>
      <c r="AY140" s="14" t="s">
        <v>146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86</v>
      </c>
      <c r="BK140" s="195">
        <f>ROUND(I140*H140,2)</f>
        <v>0</v>
      </c>
      <c r="BL140" s="14" t="s">
        <v>223</v>
      </c>
      <c r="BM140" s="194" t="s">
        <v>223</v>
      </c>
    </row>
    <row r="141" spans="1:65" s="2" customFormat="1" ht="11.25">
      <c r="A141" s="31"/>
      <c r="B141" s="32"/>
      <c r="C141" s="33"/>
      <c r="D141" s="196" t="s">
        <v>155</v>
      </c>
      <c r="E141" s="33"/>
      <c r="F141" s="197" t="s">
        <v>1656</v>
      </c>
      <c r="G141" s="33"/>
      <c r="H141" s="33"/>
      <c r="I141" s="198"/>
      <c r="J141" s="33"/>
      <c r="K141" s="33"/>
      <c r="L141" s="36"/>
      <c r="M141" s="199"/>
      <c r="N141" s="200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155</v>
      </c>
      <c r="AU141" s="14" t="s">
        <v>88</v>
      </c>
    </row>
    <row r="142" spans="1:65" s="2" customFormat="1" ht="16.5" customHeight="1">
      <c r="A142" s="31"/>
      <c r="B142" s="32"/>
      <c r="C142" s="183" t="s">
        <v>201</v>
      </c>
      <c r="D142" s="183" t="s">
        <v>148</v>
      </c>
      <c r="E142" s="184" t="s">
        <v>1657</v>
      </c>
      <c r="F142" s="185" t="s">
        <v>1546</v>
      </c>
      <c r="G142" s="186" t="s">
        <v>1444</v>
      </c>
      <c r="H142" s="187">
        <v>4</v>
      </c>
      <c r="I142" s="188"/>
      <c r="J142" s="189">
        <f>ROUND(I142*H142,2)</f>
        <v>0</v>
      </c>
      <c r="K142" s="185" t="s">
        <v>1</v>
      </c>
      <c r="L142" s="36"/>
      <c r="M142" s="190" t="s">
        <v>1</v>
      </c>
      <c r="N142" s="191" t="s">
        <v>43</v>
      </c>
      <c r="O142" s="6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223</v>
      </c>
      <c r="AT142" s="194" t="s">
        <v>148</v>
      </c>
      <c r="AU142" s="194" t="s">
        <v>88</v>
      </c>
      <c r="AY142" s="14" t="s">
        <v>146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86</v>
      </c>
      <c r="BK142" s="195">
        <f>ROUND(I142*H142,2)</f>
        <v>0</v>
      </c>
      <c r="BL142" s="14" t="s">
        <v>223</v>
      </c>
      <c r="BM142" s="194" t="s">
        <v>159</v>
      </c>
    </row>
    <row r="143" spans="1:65" s="2" customFormat="1" ht="11.25">
      <c r="A143" s="31"/>
      <c r="B143" s="32"/>
      <c r="C143" s="33"/>
      <c r="D143" s="196" t="s">
        <v>155</v>
      </c>
      <c r="E143" s="33"/>
      <c r="F143" s="197" t="s">
        <v>1546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155</v>
      </c>
      <c r="AU143" s="14" t="s">
        <v>88</v>
      </c>
    </row>
    <row r="144" spans="1:65" s="2" customFormat="1" ht="16.5" customHeight="1">
      <c r="A144" s="31"/>
      <c r="B144" s="32"/>
      <c r="C144" s="183" t="s">
        <v>330</v>
      </c>
      <c r="D144" s="183" t="s">
        <v>148</v>
      </c>
      <c r="E144" s="184" t="s">
        <v>1658</v>
      </c>
      <c r="F144" s="185" t="s">
        <v>1659</v>
      </c>
      <c r="G144" s="186" t="s">
        <v>243</v>
      </c>
      <c r="H144" s="187">
        <v>50</v>
      </c>
      <c r="I144" s="188"/>
      <c r="J144" s="189">
        <f>ROUND(I144*H144,2)</f>
        <v>0</v>
      </c>
      <c r="K144" s="185" t="s">
        <v>1</v>
      </c>
      <c r="L144" s="36"/>
      <c r="M144" s="190" t="s">
        <v>1</v>
      </c>
      <c r="N144" s="191" t="s">
        <v>43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223</v>
      </c>
      <c r="AT144" s="194" t="s">
        <v>148</v>
      </c>
      <c r="AU144" s="194" t="s">
        <v>88</v>
      </c>
      <c r="AY144" s="14" t="s">
        <v>146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86</v>
      </c>
      <c r="BK144" s="195">
        <f>ROUND(I144*H144,2)</f>
        <v>0</v>
      </c>
      <c r="BL144" s="14" t="s">
        <v>223</v>
      </c>
      <c r="BM144" s="194" t="s">
        <v>248</v>
      </c>
    </row>
    <row r="145" spans="1:65" s="2" customFormat="1" ht="11.25">
      <c r="A145" s="31"/>
      <c r="B145" s="32"/>
      <c r="C145" s="33"/>
      <c r="D145" s="196" t="s">
        <v>155</v>
      </c>
      <c r="E145" s="33"/>
      <c r="F145" s="197" t="s">
        <v>1659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155</v>
      </c>
      <c r="AU145" s="14" t="s">
        <v>88</v>
      </c>
    </row>
    <row r="146" spans="1:65" s="2" customFormat="1" ht="16.5" customHeight="1">
      <c r="A146" s="31"/>
      <c r="B146" s="32"/>
      <c r="C146" s="183" t="s">
        <v>295</v>
      </c>
      <c r="D146" s="183" t="s">
        <v>148</v>
      </c>
      <c r="E146" s="184" t="s">
        <v>1660</v>
      </c>
      <c r="F146" s="185" t="s">
        <v>1661</v>
      </c>
      <c r="G146" s="186" t="s">
        <v>612</v>
      </c>
      <c r="H146" s="187">
        <v>1</v>
      </c>
      <c r="I146" s="188"/>
      <c r="J146" s="189">
        <f>ROUND(I146*H146,2)</f>
        <v>0</v>
      </c>
      <c r="K146" s="185" t="s">
        <v>1</v>
      </c>
      <c r="L146" s="36"/>
      <c r="M146" s="190" t="s">
        <v>1</v>
      </c>
      <c r="N146" s="191" t="s">
        <v>43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223</v>
      </c>
      <c r="AT146" s="194" t="s">
        <v>148</v>
      </c>
      <c r="AU146" s="194" t="s">
        <v>88</v>
      </c>
      <c r="AY146" s="14" t="s">
        <v>146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86</v>
      </c>
      <c r="BK146" s="195">
        <f>ROUND(I146*H146,2)</f>
        <v>0</v>
      </c>
      <c r="BL146" s="14" t="s">
        <v>223</v>
      </c>
      <c r="BM146" s="194" t="s">
        <v>271</v>
      </c>
    </row>
    <row r="147" spans="1:65" s="2" customFormat="1" ht="11.25">
      <c r="A147" s="31"/>
      <c r="B147" s="32"/>
      <c r="C147" s="33"/>
      <c r="D147" s="196" t="s">
        <v>155</v>
      </c>
      <c r="E147" s="33"/>
      <c r="F147" s="197" t="s">
        <v>1661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155</v>
      </c>
      <c r="AU147" s="14" t="s">
        <v>88</v>
      </c>
    </row>
    <row r="148" spans="1:65" s="2" customFormat="1" ht="24.2" customHeight="1">
      <c r="A148" s="31"/>
      <c r="B148" s="32"/>
      <c r="C148" s="183" t="s">
        <v>157</v>
      </c>
      <c r="D148" s="183" t="s">
        <v>148</v>
      </c>
      <c r="E148" s="184" t="s">
        <v>1662</v>
      </c>
      <c r="F148" s="185" t="s">
        <v>1663</v>
      </c>
      <c r="G148" s="186" t="s">
        <v>612</v>
      </c>
      <c r="H148" s="187">
        <v>1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43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223</v>
      </c>
      <c r="AT148" s="194" t="s">
        <v>148</v>
      </c>
      <c r="AU148" s="194" t="s">
        <v>88</v>
      </c>
      <c r="AY148" s="14" t="s">
        <v>146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86</v>
      </c>
      <c r="BK148" s="195">
        <f>ROUND(I148*H148,2)</f>
        <v>0</v>
      </c>
      <c r="BL148" s="14" t="s">
        <v>223</v>
      </c>
      <c r="BM148" s="194" t="s">
        <v>639</v>
      </c>
    </row>
    <row r="149" spans="1:65" s="2" customFormat="1" ht="11.25">
      <c r="A149" s="31"/>
      <c r="B149" s="32"/>
      <c r="C149" s="33"/>
      <c r="D149" s="196" t="s">
        <v>155</v>
      </c>
      <c r="E149" s="33"/>
      <c r="F149" s="197" t="s">
        <v>1663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155</v>
      </c>
      <c r="AU149" s="14" t="s">
        <v>88</v>
      </c>
    </row>
    <row r="150" spans="1:65" s="2" customFormat="1" ht="16.5" customHeight="1">
      <c r="A150" s="31"/>
      <c r="B150" s="32"/>
      <c r="C150" s="183" t="s">
        <v>173</v>
      </c>
      <c r="D150" s="183" t="s">
        <v>148</v>
      </c>
      <c r="E150" s="184" t="s">
        <v>1664</v>
      </c>
      <c r="F150" s="185" t="s">
        <v>1665</v>
      </c>
      <c r="G150" s="186" t="s">
        <v>612</v>
      </c>
      <c r="H150" s="187">
        <v>1</v>
      </c>
      <c r="I150" s="188"/>
      <c r="J150" s="189">
        <f>ROUND(I150*H150,2)</f>
        <v>0</v>
      </c>
      <c r="K150" s="185" t="s">
        <v>1</v>
      </c>
      <c r="L150" s="36"/>
      <c r="M150" s="190" t="s">
        <v>1</v>
      </c>
      <c r="N150" s="191" t="s">
        <v>43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223</v>
      </c>
      <c r="AT150" s="194" t="s">
        <v>148</v>
      </c>
      <c r="AU150" s="194" t="s">
        <v>88</v>
      </c>
      <c r="AY150" s="14" t="s">
        <v>146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86</v>
      </c>
      <c r="BK150" s="195">
        <f>ROUND(I150*H150,2)</f>
        <v>0</v>
      </c>
      <c r="BL150" s="14" t="s">
        <v>223</v>
      </c>
      <c r="BM150" s="194" t="s">
        <v>400</v>
      </c>
    </row>
    <row r="151" spans="1:65" s="2" customFormat="1" ht="11.25">
      <c r="A151" s="31"/>
      <c r="B151" s="32"/>
      <c r="C151" s="33"/>
      <c r="D151" s="196" t="s">
        <v>155</v>
      </c>
      <c r="E151" s="33"/>
      <c r="F151" s="197" t="s">
        <v>1665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155</v>
      </c>
      <c r="AU151" s="14" t="s">
        <v>88</v>
      </c>
    </row>
    <row r="152" spans="1:65" s="12" customFormat="1" ht="22.9" customHeight="1">
      <c r="B152" s="167"/>
      <c r="C152" s="168"/>
      <c r="D152" s="169" t="s">
        <v>77</v>
      </c>
      <c r="E152" s="181" t="s">
        <v>1499</v>
      </c>
      <c r="F152" s="181" t="s">
        <v>1666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SUM(P153:P187)</f>
        <v>0</v>
      </c>
      <c r="Q152" s="175"/>
      <c r="R152" s="176">
        <f>SUM(R153:R187)</f>
        <v>0</v>
      </c>
      <c r="S152" s="175"/>
      <c r="T152" s="177">
        <f>SUM(T153:T187)</f>
        <v>0</v>
      </c>
      <c r="AR152" s="178" t="s">
        <v>86</v>
      </c>
      <c r="AT152" s="179" t="s">
        <v>77</v>
      </c>
      <c r="AU152" s="179" t="s">
        <v>86</v>
      </c>
      <c r="AY152" s="178" t="s">
        <v>146</v>
      </c>
      <c r="BK152" s="180">
        <f>SUM(BK153:BK187)</f>
        <v>0</v>
      </c>
    </row>
    <row r="153" spans="1:65" s="2" customFormat="1" ht="24.2" customHeight="1">
      <c r="A153" s="31"/>
      <c r="B153" s="32"/>
      <c r="C153" s="183" t="s">
        <v>86</v>
      </c>
      <c r="D153" s="183" t="s">
        <v>148</v>
      </c>
      <c r="E153" s="184" t="s">
        <v>1667</v>
      </c>
      <c r="F153" s="185" t="s">
        <v>1668</v>
      </c>
      <c r="G153" s="186" t="s">
        <v>1444</v>
      </c>
      <c r="H153" s="187">
        <v>1</v>
      </c>
      <c r="I153" s="188"/>
      <c r="J153" s="189">
        <f>ROUND(I153*H153,2)</f>
        <v>0</v>
      </c>
      <c r="K153" s="185" t="s">
        <v>1</v>
      </c>
      <c r="L153" s="36"/>
      <c r="M153" s="190" t="s">
        <v>1</v>
      </c>
      <c r="N153" s="191" t="s">
        <v>43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223</v>
      </c>
      <c r="AT153" s="194" t="s">
        <v>148</v>
      </c>
      <c r="AU153" s="194" t="s">
        <v>88</v>
      </c>
      <c r="AY153" s="14" t="s">
        <v>146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86</v>
      </c>
      <c r="BK153" s="195">
        <f>ROUND(I153*H153,2)</f>
        <v>0</v>
      </c>
      <c r="BL153" s="14" t="s">
        <v>223</v>
      </c>
      <c r="BM153" s="194" t="s">
        <v>186</v>
      </c>
    </row>
    <row r="154" spans="1:65" s="2" customFormat="1" ht="19.5">
      <c r="A154" s="31"/>
      <c r="B154" s="32"/>
      <c r="C154" s="33"/>
      <c r="D154" s="196" t="s">
        <v>155</v>
      </c>
      <c r="E154" s="33"/>
      <c r="F154" s="197" t="s">
        <v>1668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155</v>
      </c>
      <c r="AU154" s="14" t="s">
        <v>88</v>
      </c>
    </row>
    <row r="155" spans="1:65" s="2" customFormat="1" ht="24.2" customHeight="1">
      <c r="A155" s="31"/>
      <c r="B155" s="32"/>
      <c r="C155" s="183" t="s">
        <v>88</v>
      </c>
      <c r="D155" s="183" t="s">
        <v>148</v>
      </c>
      <c r="E155" s="184" t="s">
        <v>1669</v>
      </c>
      <c r="F155" s="185" t="s">
        <v>1670</v>
      </c>
      <c r="G155" s="186" t="s">
        <v>1444</v>
      </c>
      <c r="H155" s="187">
        <v>1</v>
      </c>
      <c r="I155" s="188"/>
      <c r="J155" s="189">
        <f>ROUND(I155*H155,2)</f>
        <v>0</v>
      </c>
      <c r="K155" s="185" t="s">
        <v>1</v>
      </c>
      <c r="L155" s="36"/>
      <c r="M155" s="190" t="s">
        <v>1</v>
      </c>
      <c r="N155" s="191" t="s">
        <v>43</v>
      </c>
      <c r="O155" s="68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223</v>
      </c>
      <c r="AT155" s="194" t="s">
        <v>148</v>
      </c>
      <c r="AU155" s="194" t="s">
        <v>88</v>
      </c>
      <c r="AY155" s="14" t="s">
        <v>146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4" t="s">
        <v>86</v>
      </c>
      <c r="BK155" s="195">
        <f>ROUND(I155*H155,2)</f>
        <v>0</v>
      </c>
      <c r="BL155" s="14" t="s">
        <v>223</v>
      </c>
      <c r="BM155" s="194" t="s">
        <v>268</v>
      </c>
    </row>
    <row r="156" spans="1:65" s="2" customFormat="1" ht="19.5">
      <c r="A156" s="31"/>
      <c r="B156" s="32"/>
      <c r="C156" s="33"/>
      <c r="D156" s="196" t="s">
        <v>155</v>
      </c>
      <c r="E156" s="33"/>
      <c r="F156" s="197" t="s">
        <v>1670</v>
      </c>
      <c r="G156" s="33"/>
      <c r="H156" s="33"/>
      <c r="I156" s="198"/>
      <c r="J156" s="33"/>
      <c r="K156" s="33"/>
      <c r="L156" s="36"/>
      <c r="M156" s="199"/>
      <c r="N156" s="200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155</v>
      </c>
      <c r="AU156" s="14" t="s">
        <v>88</v>
      </c>
    </row>
    <row r="157" spans="1:65" s="2" customFormat="1" ht="24.2" customHeight="1">
      <c r="A157" s="31"/>
      <c r="B157" s="32"/>
      <c r="C157" s="183" t="s">
        <v>191</v>
      </c>
      <c r="D157" s="183" t="s">
        <v>148</v>
      </c>
      <c r="E157" s="184" t="s">
        <v>1671</v>
      </c>
      <c r="F157" s="185" t="s">
        <v>1672</v>
      </c>
      <c r="G157" s="186" t="s">
        <v>1444</v>
      </c>
      <c r="H157" s="187">
        <v>1</v>
      </c>
      <c r="I157" s="188"/>
      <c r="J157" s="189">
        <f>ROUND(I157*H157,2)</f>
        <v>0</v>
      </c>
      <c r="K157" s="185" t="s">
        <v>1</v>
      </c>
      <c r="L157" s="36"/>
      <c r="M157" s="190" t="s">
        <v>1</v>
      </c>
      <c r="N157" s="191" t="s">
        <v>43</v>
      </c>
      <c r="O157" s="6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223</v>
      </c>
      <c r="AT157" s="194" t="s">
        <v>148</v>
      </c>
      <c r="AU157" s="194" t="s">
        <v>88</v>
      </c>
      <c r="AY157" s="14" t="s">
        <v>146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4" t="s">
        <v>86</v>
      </c>
      <c r="BK157" s="195">
        <f>ROUND(I157*H157,2)</f>
        <v>0</v>
      </c>
      <c r="BL157" s="14" t="s">
        <v>223</v>
      </c>
      <c r="BM157" s="194" t="s">
        <v>283</v>
      </c>
    </row>
    <row r="158" spans="1:65" s="2" customFormat="1" ht="11.25">
      <c r="A158" s="31"/>
      <c r="B158" s="32"/>
      <c r="C158" s="33"/>
      <c r="D158" s="196" t="s">
        <v>155</v>
      </c>
      <c r="E158" s="33"/>
      <c r="F158" s="197" t="s">
        <v>1672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155</v>
      </c>
      <c r="AU158" s="14" t="s">
        <v>88</v>
      </c>
    </row>
    <row r="159" spans="1:65" s="2" customFormat="1" ht="24.2" customHeight="1">
      <c r="A159" s="31"/>
      <c r="B159" s="32"/>
      <c r="C159" s="183" t="s">
        <v>153</v>
      </c>
      <c r="D159" s="183" t="s">
        <v>148</v>
      </c>
      <c r="E159" s="184" t="s">
        <v>1673</v>
      </c>
      <c r="F159" s="185" t="s">
        <v>1674</v>
      </c>
      <c r="G159" s="186" t="s">
        <v>1444</v>
      </c>
      <c r="H159" s="187">
        <v>1</v>
      </c>
      <c r="I159" s="188"/>
      <c r="J159" s="189">
        <f>ROUND(I159*H159,2)</f>
        <v>0</v>
      </c>
      <c r="K159" s="185" t="s">
        <v>1</v>
      </c>
      <c r="L159" s="36"/>
      <c r="M159" s="190" t="s">
        <v>1</v>
      </c>
      <c r="N159" s="191" t="s">
        <v>43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223</v>
      </c>
      <c r="AT159" s="194" t="s">
        <v>148</v>
      </c>
      <c r="AU159" s="194" t="s">
        <v>88</v>
      </c>
      <c r="AY159" s="14" t="s">
        <v>146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86</v>
      </c>
      <c r="BK159" s="195">
        <f>ROUND(I159*H159,2)</f>
        <v>0</v>
      </c>
      <c r="BL159" s="14" t="s">
        <v>223</v>
      </c>
      <c r="BM159" s="194" t="s">
        <v>417</v>
      </c>
    </row>
    <row r="160" spans="1:65" s="2" customFormat="1" ht="19.5">
      <c r="A160" s="31"/>
      <c r="B160" s="32"/>
      <c r="C160" s="33"/>
      <c r="D160" s="196" t="s">
        <v>155</v>
      </c>
      <c r="E160" s="33"/>
      <c r="F160" s="197" t="s">
        <v>1674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155</v>
      </c>
      <c r="AU160" s="14" t="s">
        <v>88</v>
      </c>
    </row>
    <row r="161" spans="1:65" s="2" customFormat="1" ht="16.5" customHeight="1">
      <c r="A161" s="31"/>
      <c r="B161" s="32"/>
      <c r="C161" s="183" t="s">
        <v>233</v>
      </c>
      <c r="D161" s="183" t="s">
        <v>148</v>
      </c>
      <c r="E161" s="184" t="s">
        <v>1675</v>
      </c>
      <c r="F161" s="185" t="s">
        <v>1676</v>
      </c>
      <c r="G161" s="186" t="s">
        <v>1444</v>
      </c>
      <c r="H161" s="187">
        <v>1</v>
      </c>
      <c r="I161" s="188"/>
      <c r="J161" s="189">
        <f>ROUND(I161*H161,2)</f>
        <v>0</v>
      </c>
      <c r="K161" s="185" t="s">
        <v>1</v>
      </c>
      <c r="L161" s="36"/>
      <c r="M161" s="190" t="s">
        <v>1</v>
      </c>
      <c r="N161" s="191" t="s">
        <v>43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223</v>
      </c>
      <c r="AT161" s="194" t="s">
        <v>148</v>
      </c>
      <c r="AU161" s="194" t="s">
        <v>88</v>
      </c>
      <c r="AY161" s="14" t="s">
        <v>146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86</v>
      </c>
      <c r="BK161" s="195">
        <f>ROUND(I161*H161,2)</f>
        <v>0</v>
      </c>
      <c r="BL161" s="14" t="s">
        <v>223</v>
      </c>
      <c r="BM161" s="194" t="s">
        <v>404</v>
      </c>
    </row>
    <row r="162" spans="1:65" s="2" customFormat="1" ht="11.25">
      <c r="A162" s="31"/>
      <c r="B162" s="32"/>
      <c r="C162" s="33"/>
      <c r="D162" s="196" t="s">
        <v>155</v>
      </c>
      <c r="E162" s="33"/>
      <c r="F162" s="197" t="s">
        <v>1676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155</v>
      </c>
      <c r="AU162" s="14" t="s">
        <v>88</v>
      </c>
    </row>
    <row r="163" spans="1:65" s="2" customFormat="1" ht="24.2" customHeight="1">
      <c r="A163" s="31"/>
      <c r="B163" s="32"/>
      <c r="C163" s="183" t="s">
        <v>201</v>
      </c>
      <c r="D163" s="183" t="s">
        <v>148</v>
      </c>
      <c r="E163" s="184" t="s">
        <v>1677</v>
      </c>
      <c r="F163" s="185" t="s">
        <v>1678</v>
      </c>
      <c r="G163" s="186" t="s">
        <v>1444</v>
      </c>
      <c r="H163" s="187">
        <v>3</v>
      </c>
      <c r="I163" s="188"/>
      <c r="J163" s="189">
        <f>ROUND(I163*H163,2)</f>
        <v>0</v>
      </c>
      <c r="K163" s="185" t="s">
        <v>1</v>
      </c>
      <c r="L163" s="36"/>
      <c r="M163" s="190" t="s">
        <v>1</v>
      </c>
      <c r="N163" s="191" t="s">
        <v>43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223</v>
      </c>
      <c r="AT163" s="194" t="s">
        <v>148</v>
      </c>
      <c r="AU163" s="194" t="s">
        <v>88</v>
      </c>
      <c r="AY163" s="14" t="s">
        <v>146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86</v>
      </c>
      <c r="BK163" s="195">
        <f>ROUND(I163*H163,2)</f>
        <v>0</v>
      </c>
      <c r="BL163" s="14" t="s">
        <v>223</v>
      </c>
      <c r="BM163" s="194" t="s">
        <v>813</v>
      </c>
    </row>
    <row r="164" spans="1:65" s="2" customFormat="1" ht="11.25">
      <c r="A164" s="31"/>
      <c r="B164" s="32"/>
      <c r="C164" s="33"/>
      <c r="D164" s="196" t="s">
        <v>155</v>
      </c>
      <c r="E164" s="33"/>
      <c r="F164" s="197" t="s">
        <v>1678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155</v>
      </c>
      <c r="AU164" s="14" t="s">
        <v>88</v>
      </c>
    </row>
    <row r="165" spans="1:65" s="2" customFormat="1" ht="24.2" customHeight="1">
      <c r="A165" s="31"/>
      <c r="B165" s="32"/>
      <c r="C165" s="183" t="s">
        <v>330</v>
      </c>
      <c r="D165" s="183" t="s">
        <v>148</v>
      </c>
      <c r="E165" s="184" t="s">
        <v>1679</v>
      </c>
      <c r="F165" s="185" t="s">
        <v>1680</v>
      </c>
      <c r="G165" s="186" t="s">
        <v>1444</v>
      </c>
      <c r="H165" s="187">
        <v>5</v>
      </c>
      <c r="I165" s="188"/>
      <c r="J165" s="189">
        <f>ROUND(I165*H165,2)</f>
        <v>0</v>
      </c>
      <c r="K165" s="185" t="s">
        <v>1</v>
      </c>
      <c r="L165" s="36"/>
      <c r="M165" s="190" t="s">
        <v>1</v>
      </c>
      <c r="N165" s="191" t="s">
        <v>43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223</v>
      </c>
      <c r="AT165" s="194" t="s">
        <v>148</v>
      </c>
      <c r="AU165" s="194" t="s">
        <v>88</v>
      </c>
      <c r="AY165" s="14" t="s">
        <v>146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86</v>
      </c>
      <c r="BK165" s="195">
        <f>ROUND(I165*H165,2)</f>
        <v>0</v>
      </c>
      <c r="BL165" s="14" t="s">
        <v>223</v>
      </c>
      <c r="BM165" s="194" t="s">
        <v>876</v>
      </c>
    </row>
    <row r="166" spans="1:65" s="2" customFormat="1" ht="19.5">
      <c r="A166" s="31"/>
      <c r="B166" s="32"/>
      <c r="C166" s="33"/>
      <c r="D166" s="196" t="s">
        <v>155</v>
      </c>
      <c r="E166" s="33"/>
      <c r="F166" s="197" t="s">
        <v>1680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155</v>
      </c>
      <c r="AU166" s="14" t="s">
        <v>88</v>
      </c>
    </row>
    <row r="167" spans="1:65" s="2" customFormat="1" ht="24.2" customHeight="1">
      <c r="A167" s="31"/>
      <c r="B167" s="32"/>
      <c r="C167" s="183" t="s">
        <v>295</v>
      </c>
      <c r="D167" s="183" t="s">
        <v>148</v>
      </c>
      <c r="E167" s="184" t="s">
        <v>1681</v>
      </c>
      <c r="F167" s="185" t="s">
        <v>1682</v>
      </c>
      <c r="G167" s="186" t="s">
        <v>1444</v>
      </c>
      <c r="H167" s="187">
        <v>22</v>
      </c>
      <c r="I167" s="188"/>
      <c r="J167" s="189">
        <f>ROUND(I167*H167,2)</f>
        <v>0</v>
      </c>
      <c r="K167" s="185" t="s">
        <v>1</v>
      </c>
      <c r="L167" s="36"/>
      <c r="M167" s="190" t="s">
        <v>1</v>
      </c>
      <c r="N167" s="191" t="s">
        <v>43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223</v>
      </c>
      <c r="AT167" s="194" t="s">
        <v>148</v>
      </c>
      <c r="AU167" s="194" t="s">
        <v>88</v>
      </c>
      <c r="AY167" s="14" t="s">
        <v>146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86</v>
      </c>
      <c r="BK167" s="195">
        <f>ROUND(I167*H167,2)</f>
        <v>0</v>
      </c>
      <c r="BL167" s="14" t="s">
        <v>223</v>
      </c>
      <c r="BM167" s="194" t="s">
        <v>725</v>
      </c>
    </row>
    <row r="168" spans="1:65" s="2" customFormat="1" ht="19.5">
      <c r="A168" s="31"/>
      <c r="B168" s="32"/>
      <c r="C168" s="33"/>
      <c r="D168" s="196" t="s">
        <v>155</v>
      </c>
      <c r="E168" s="33"/>
      <c r="F168" s="197" t="s">
        <v>1682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155</v>
      </c>
      <c r="AU168" s="14" t="s">
        <v>88</v>
      </c>
    </row>
    <row r="169" spans="1:65" s="2" customFormat="1" ht="21.75" customHeight="1">
      <c r="A169" s="31"/>
      <c r="B169" s="32"/>
      <c r="C169" s="183" t="s">
        <v>157</v>
      </c>
      <c r="D169" s="183" t="s">
        <v>148</v>
      </c>
      <c r="E169" s="184" t="s">
        <v>1683</v>
      </c>
      <c r="F169" s="185" t="s">
        <v>1684</v>
      </c>
      <c r="G169" s="186" t="s">
        <v>1444</v>
      </c>
      <c r="H169" s="187">
        <v>33</v>
      </c>
      <c r="I169" s="188"/>
      <c r="J169" s="189">
        <f>ROUND(I169*H169,2)</f>
        <v>0</v>
      </c>
      <c r="K169" s="185" t="s">
        <v>1</v>
      </c>
      <c r="L169" s="36"/>
      <c r="M169" s="190" t="s">
        <v>1</v>
      </c>
      <c r="N169" s="191" t="s">
        <v>43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223</v>
      </c>
      <c r="AT169" s="194" t="s">
        <v>148</v>
      </c>
      <c r="AU169" s="194" t="s">
        <v>88</v>
      </c>
      <c r="AY169" s="14" t="s">
        <v>146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86</v>
      </c>
      <c r="BK169" s="195">
        <f>ROUND(I169*H169,2)</f>
        <v>0</v>
      </c>
      <c r="BL169" s="14" t="s">
        <v>223</v>
      </c>
      <c r="BM169" s="194" t="s">
        <v>735</v>
      </c>
    </row>
    <row r="170" spans="1:65" s="2" customFormat="1" ht="11.25">
      <c r="A170" s="31"/>
      <c r="B170" s="32"/>
      <c r="C170" s="33"/>
      <c r="D170" s="196" t="s">
        <v>155</v>
      </c>
      <c r="E170" s="33"/>
      <c r="F170" s="197" t="s">
        <v>1684</v>
      </c>
      <c r="G170" s="33"/>
      <c r="H170" s="33"/>
      <c r="I170" s="198"/>
      <c r="J170" s="33"/>
      <c r="K170" s="33"/>
      <c r="L170" s="36"/>
      <c r="M170" s="199"/>
      <c r="N170" s="200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155</v>
      </c>
      <c r="AU170" s="14" t="s">
        <v>88</v>
      </c>
    </row>
    <row r="171" spans="1:65" s="2" customFormat="1" ht="24.2" customHeight="1">
      <c r="A171" s="31"/>
      <c r="B171" s="32"/>
      <c r="C171" s="183" t="s">
        <v>173</v>
      </c>
      <c r="D171" s="183" t="s">
        <v>148</v>
      </c>
      <c r="E171" s="184" t="s">
        <v>1685</v>
      </c>
      <c r="F171" s="185" t="s">
        <v>1686</v>
      </c>
      <c r="G171" s="186" t="s">
        <v>1444</v>
      </c>
      <c r="H171" s="187">
        <v>1</v>
      </c>
      <c r="I171" s="188"/>
      <c r="J171" s="189">
        <f>ROUND(I171*H171,2)</f>
        <v>0</v>
      </c>
      <c r="K171" s="185" t="s">
        <v>1</v>
      </c>
      <c r="L171" s="36"/>
      <c r="M171" s="190" t="s">
        <v>1</v>
      </c>
      <c r="N171" s="191" t="s">
        <v>43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223</v>
      </c>
      <c r="AT171" s="194" t="s">
        <v>148</v>
      </c>
      <c r="AU171" s="194" t="s">
        <v>88</v>
      </c>
      <c r="AY171" s="14" t="s">
        <v>146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86</v>
      </c>
      <c r="BK171" s="195">
        <f>ROUND(I171*H171,2)</f>
        <v>0</v>
      </c>
      <c r="BL171" s="14" t="s">
        <v>223</v>
      </c>
      <c r="BM171" s="194" t="s">
        <v>705</v>
      </c>
    </row>
    <row r="172" spans="1:65" s="2" customFormat="1" ht="11.25">
      <c r="A172" s="31"/>
      <c r="B172" s="32"/>
      <c r="C172" s="33"/>
      <c r="D172" s="196" t="s">
        <v>155</v>
      </c>
      <c r="E172" s="33"/>
      <c r="F172" s="197" t="s">
        <v>1686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155</v>
      </c>
      <c r="AU172" s="14" t="s">
        <v>88</v>
      </c>
    </row>
    <row r="173" spans="1:65" s="2" customFormat="1" ht="24.2" customHeight="1">
      <c r="A173" s="31"/>
      <c r="B173" s="32"/>
      <c r="C173" s="183" t="s">
        <v>255</v>
      </c>
      <c r="D173" s="183" t="s">
        <v>148</v>
      </c>
      <c r="E173" s="184" t="s">
        <v>1687</v>
      </c>
      <c r="F173" s="185" t="s">
        <v>1688</v>
      </c>
      <c r="G173" s="186" t="s">
        <v>1444</v>
      </c>
      <c r="H173" s="187">
        <v>1</v>
      </c>
      <c r="I173" s="188"/>
      <c r="J173" s="189">
        <f>ROUND(I173*H173,2)</f>
        <v>0</v>
      </c>
      <c r="K173" s="185" t="s">
        <v>1</v>
      </c>
      <c r="L173" s="36"/>
      <c r="M173" s="190" t="s">
        <v>1</v>
      </c>
      <c r="N173" s="191" t="s">
        <v>43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223</v>
      </c>
      <c r="AT173" s="194" t="s">
        <v>148</v>
      </c>
      <c r="AU173" s="194" t="s">
        <v>88</v>
      </c>
      <c r="AY173" s="14" t="s">
        <v>146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86</v>
      </c>
      <c r="BK173" s="195">
        <f>ROUND(I173*H173,2)</f>
        <v>0</v>
      </c>
      <c r="BL173" s="14" t="s">
        <v>223</v>
      </c>
      <c r="BM173" s="194" t="s">
        <v>551</v>
      </c>
    </row>
    <row r="174" spans="1:65" s="2" customFormat="1" ht="19.5">
      <c r="A174" s="31"/>
      <c r="B174" s="32"/>
      <c r="C174" s="33"/>
      <c r="D174" s="196" t="s">
        <v>155</v>
      </c>
      <c r="E174" s="33"/>
      <c r="F174" s="197" t="s">
        <v>1688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155</v>
      </c>
      <c r="AU174" s="14" t="s">
        <v>88</v>
      </c>
    </row>
    <row r="175" spans="1:65" s="2" customFormat="1" ht="19.5">
      <c r="A175" s="31"/>
      <c r="B175" s="32"/>
      <c r="C175" s="33"/>
      <c r="D175" s="196" t="s">
        <v>184</v>
      </c>
      <c r="E175" s="33"/>
      <c r="F175" s="202" t="s">
        <v>1689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184</v>
      </c>
      <c r="AU175" s="14" t="s">
        <v>88</v>
      </c>
    </row>
    <row r="176" spans="1:65" s="2" customFormat="1" ht="16.5" customHeight="1">
      <c r="A176" s="31"/>
      <c r="B176" s="32"/>
      <c r="C176" s="183" t="s">
        <v>208</v>
      </c>
      <c r="D176" s="183" t="s">
        <v>148</v>
      </c>
      <c r="E176" s="184" t="s">
        <v>1690</v>
      </c>
      <c r="F176" s="185" t="s">
        <v>1691</v>
      </c>
      <c r="G176" s="186" t="s">
        <v>243</v>
      </c>
      <c r="H176" s="187">
        <v>100</v>
      </c>
      <c r="I176" s="188"/>
      <c r="J176" s="189">
        <f>ROUND(I176*H176,2)</f>
        <v>0</v>
      </c>
      <c r="K176" s="185" t="s">
        <v>1</v>
      </c>
      <c r="L176" s="36"/>
      <c r="M176" s="190" t="s">
        <v>1</v>
      </c>
      <c r="N176" s="191" t="s">
        <v>43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223</v>
      </c>
      <c r="AT176" s="194" t="s">
        <v>148</v>
      </c>
      <c r="AU176" s="194" t="s">
        <v>88</v>
      </c>
      <c r="AY176" s="14" t="s">
        <v>146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86</v>
      </c>
      <c r="BK176" s="195">
        <f>ROUND(I176*H176,2)</f>
        <v>0</v>
      </c>
      <c r="BL176" s="14" t="s">
        <v>223</v>
      </c>
      <c r="BM176" s="194" t="s">
        <v>530</v>
      </c>
    </row>
    <row r="177" spans="1:65" s="2" customFormat="1" ht="11.25">
      <c r="A177" s="31"/>
      <c r="B177" s="32"/>
      <c r="C177" s="33"/>
      <c r="D177" s="196" t="s">
        <v>155</v>
      </c>
      <c r="E177" s="33"/>
      <c r="F177" s="197" t="s">
        <v>1691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155</v>
      </c>
      <c r="AU177" s="14" t="s">
        <v>88</v>
      </c>
    </row>
    <row r="178" spans="1:65" s="2" customFormat="1" ht="16.5" customHeight="1">
      <c r="A178" s="31"/>
      <c r="B178" s="32"/>
      <c r="C178" s="183" t="s">
        <v>214</v>
      </c>
      <c r="D178" s="183" t="s">
        <v>148</v>
      </c>
      <c r="E178" s="184" t="s">
        <v>1692</v>
      </c>
      <c r="F178" s="185" t="s">
        <v>1693</v>
      </c>
      <c r="G178" s="186" t="s">
        <v>243</v>
      </c>
      <c r="H178" s="187">
        <v>850</v>
      </c>
      <c r="I178" s="188"/>
      <c r="J178" s="189">
        <f>ROUND(I178*H178,2)</f>
        <v>0</v>
      </c>
      <c r="K178" s="185" t="s">
        <v>1</v>
      </c>
      <c r="L178" s="36"/>
      <c r="M178" s="190" t="s">
        <v>1</v>
      </c>
      <c r="N178" s="191" t="s">
        <v>43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223</v>
      </c>
      <c r="AT178" s="194" t="s">
        <v>148</v>
      </c>
      <c r="AU178" s="194" t="s">
        <v>88</v>
      </c>
      <c r="AY178" s="14" t="s">
        <v>146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86</v>
      </c>
      <c r="BK178" s="195">
        <f>ROUND(I178*H178,2)</f>
        <v>0</v>
      </c>
      <c r="BL178" s="14" t="s">
        <v>223</v>
      </c>
      <c r="BM178" s="194" t="s">
        <v>560</v>
      </c>
    </row>
    <row r="179" spans="1:65" s="2" customFormat="1" ht="11.25">
      <c r="A179" s="31"/>
      <c r="B179" s="32"/>
      <c r="C179" s="33"/>
      <c r="D179" s="196" t="s">
        <v>155</v>
      </c>
      <c r="E179" s="33"/>
      <c r="F179" s="197" t="s">
        <v>1693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155</v>
      </c>
      <c r="AU179" s="14" t="s">
        <v>88</v>
      </c>
    </row>
    <row r="180" spans="1:65" s="2" customFormat="1" ht="16.5" customHeight="1">
      <c r="A180" s="31"/>
      <c r="B180" s="32"/>
      <c r="C180" s="183" t="s">
        <v>8</v>
      </c>
      <c r="D180" s="183" t="s">
        <v>148</v>
      </c>
      <c r="E180" s="184" t="s">
        <v>1658</v>
      </c>
      <c r="F180" s="185" t="s">
        <v>1659</v>
      </c>
      <c r="G180" s="186" t="s">
        <v>243</v>
      </c>
      <c r="H180" s="187">
        <v>200</v>
      </c>
      <c r="I180" s="188"/>
      <c r="J180" s="189">
        <f>ROUND(I180*H180,2)</f>
        <v>0</v>
      </c>
      <c r="K180" s="185" t="s">
        <v>1</v>
      </c>
      <c r="L180" s="36"/>
      <c r="M180" s="190" t="s">
        <v>1</v>
      </c>
      <c r="N180" s="191" t="s">
        <v>43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223</v>
      </c>
      <c r="AT180" s="194" t="s">
        <v>148</v>
      </c>
      <c r="AU180" s="194" t="s">
        <v>88</v>
      </c>
      <c r="AY180" s="14" t="s">
        <v>146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86</v>
      </c>
      <c r="BK180" s="195">
        <f>ROUND(I180*H180,2)</f>
        <v>0</v>
      </c>
      <c r="BL180" s="14" t="s">
        <v>223</v>
      </c>
      <c r="BM180" s="194" t="s">
        <v>569</v>
      </c>
    </row>
    <row r="181" spans="1:65" s="2" customFormat="1" ht="11.25">
      <c r="A181" s="31"/>
      <c r="B181" s="32"/>
      <c r="C181" s="33"/>
      <c r="D181" s="196" t="s">
        <v>155</v>
      </c>
      <c r="E181" s="33"/>
      <c r="F181" s="197" t="s">
        <v>1659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155</v>
      </c>
      <c r="AU181" s="14" t="s">
        <v>88</v>
      </c>
    </row>
    <row r="182" spans="1:65" s="2" customFormat="1" ht="24.2" customHeight="1">
      <c r="A182" s="31"/>
      <c r="B182" s="32"/>
      <c r="C182" s="183" t="s">
        <v>223</v>
      </c>
      <c r="D182" s="183" t="s">
        <v>148</v>
      </c>
      <c r="E182" s="184" t="s">
        <v>1694</v>
      </c>
      <c r="F182" s="185" t="s">
        <v>1695</v>
      </c>
      <c r="G182" s="186" t="s">
        <v>612</v>
      </c>
      <c r="H182" s="187">
        <v>1</v>
      </c>
      <c r="I182" s="188"/>
      <c r="J182" s="189">
        <f>ROUND(I182*H182,2)</f>
        <v>0</v>
      </c>
      <c r="K182" s="185" t="s">
        <v>1</v>
      </c>
      <c r="L182" s="36"/>
      <c r="M182" s="190" t="s">
        <v>1</v>
      </c>
      <c r="N182" s="191" t="s">
        <v>43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223</v>
      </c>
      <c r="AT182" s="194" t="s">
        <v>148</v>
      </c>
      <c r="AU182" s="194" t="s">
        <v>88</v>
      </c>
      <c r="AY182" s="14" t="s">
        <v>146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86</v>
      </c>
      <c r="BK182" s="195">
        <f>ROUND(I182*H182,2)</f>
        <v>0</v>
      </c>
      <c r="BL182" s="14" t="s">
        <v>223</v>
      </c>
      <c r="BM182" s="194" t="s">
        <v>577</v>
      </c>
    </row>
    <row r="183" spans="1:65" s="2" customFormat="1" ht="11.25">
      <c r="A183" s="31"/>
      <c r="B183" s="32"/>
      <c r="C183" s="33"/>
      <c r="D183" s="196" t="s">
        <v>155</v>
      </c>
      <c r="E183" s="33"/>
      <c r="F183" s="197" t="s">
        <v>1695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155</v>
      </c>
      <c r="AU183" s="14" t="s">
        <v>88</v>
      </c>
    </row>
    <row r="184" spans="1:65" s="2" customFormat="1" ht="16.5" customHeight="1">
      <c r="A184" s="31"/>
      <c r="B184" s="32"/>
      <c r="C184" s="183" t="s">
        <v>262</v>
      </c>
      <c r="D184" s="183" t="s">
        <v>148</v>
      </c>
      <c r="E184" s="184" t="s">
        <v>1696</v>
      </c>
      <c r="F184" s="185" t="s">
        <v>1697</v>
      </c>
      <c r="G184" s="186" t="s">
        <v>612</v>
      </c>
      <c r="H184" s="187">
        <v>1</v>
      </c>
      <c r="I184" s="188"/>
      <c r="J184" s="189">
        <f>ROUND(I184*H184,2)</f>
        <v>0</v>
      </c>
      <c r="K184" s="185" t="s">
        <v>1</v>
      </c>
      <c r="L184" s="36"/>
      <c r="M184" s="190" t="s">
        <v>1</v>
      </c>
      <c r="N184" s="191" t="s">
        <v>43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223</v>
      </c>
      <c r="AT184" s="194" t="s">
        <v>148</v>
      </c>
      <c r="AU184" s="194" t="s">
        <v>88</v>
      </c>
      <c r="AY184" s="14" t="s">
        <v>146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4" t="s">
        <v>86</v>
      </c>
      <c r="BK184" s="195">
        <f>ROUND(I184*H184,2)</f>
        <v>0</v>
      </c>
      <c r="BL184" s="14" t="s">
        <v>223</v>
      </c>
      <c r="BM184" s="194" t="s">
        <v>1202</v>
      </c>
    </row>
    <row r="185" spans="1:65" s="2" customFormat="1" ht="11.25">
      <c r="A185" s="31"/>
      <c r="B185" s="32"/>
      <c r="C185" s="33"/>
      <c r="D185" s="196" t="s">
        <v>155</v>
      </c>
      <c r="E185" s="33"/>
      <c r="F185" s="197" t="s">
        <v>1697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155</v>
      </c>
      <c r="AU185" s="14" t="s">
        <v>88</v>
      </c>
    </row>
    <row r="186" spans="1:65" s="2" customFormat="1" ht="16.5" customHeight="1">
      <c r="A186" s="31"/>
      <c r="B186" s="32"/>
      <c r="C186" s="183" t="s">
        <v>159</v>
      </c>
      <c r="D186" s="183" t="s">
        <v>148</v>
      </c>
      <c r="E186" s="184" t="s">
        <v>1698</v>
      </c>
      <c r="F186" s="185" t="s">
        <v>1498</v>
      </c>
      <c r="G186" s="186" t="s">
        <v>612</v>
      </c>
      <c r="H186" s="187">
        <v>1</v>
      </c>
      <c r="I186" s="188"/>
      <c r="J186" s="189">
        <f>ROUND(I186*H186,2)</f>
        <v>0</v>
      </c>
      <c r="K186" s="185" t="s">
        <v>1</v>
      </c>
      <c r="L186" s="36"/>
      <c r="M186" s="190" t="s">
        <v>1</v>
      </c>
      <c r="N186" s="191" t="s">
        <v>43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223</v>
      </c>
      <c r="AT186" s="194" t="s">
        <v>148</v>
      </c>
      <c r="AU186" s="194" t="s">
        <v>88</v>
      </c>
      <c r="AY186" s="14" t="s">
        <v>146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86</v>
      </c>
      <c r="BK186" s="195">
        <f>ROUND(I186*H186,2)</f>
        <v>0</v>
      </c>
      <c r="BL186" s="14" t="s">
        <v>223</v>
      </c>
      <c r="BM186" s="194" t="s">
        <v>1507</v>
      </c>
    </row>
    <row r="187" spans="1:65" s="2" customFormat="1" ht="11.25">
      <c r="A187" s="31"/>
      <c r="B187" s="32"/>
      <c r="C187" s="33"/>
      <c r="D187" s="196" t="s">
        <v>155</v>
      </c>
      <c r="E187" s="33"/>
      <c r="F187" s="197" t="s">
        <v>1498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155</v>
      </c>
      <c r="AU187" s="14" t="s">
        <v>88</v>
      </c>
    </row>
    <row r="188" spans="1:65" s="12" customFormat="1" ht="22.9" customHeight="1">
      <c r="B188" s="167"/>
      <c r="C188" s="168"/>
      <c r="D188" s="169" t="s">
        <v>77</v>
      </c>
      <c r="E188" s="181" t="s">
        <v>1531</v>
      </c>
      <c r="F188" s="181" t="s">
        <v>1699</v>
      </c>
      <c r="G188" s="168"/>
      <c r="H188" s="168"/>
      <c r="I188" s="171"/>
      <c r="J188" s="182">
        <f>BK188</f>
        <v>0</v>
      </c>
      <c r="K188" s="168"/>
      <c r="L188" s="173"/>
      <c r="M188" s="174"/>
      <c r="N188" s="175"/>
      <c r="O188" s="175"/>
      <c r="P188" s="176">
        <f>SUM(P189:P206)</f>
        <v>0</v>
      </c>
      <c r="Q188" s="175"/>
      <c r="R188" s="176">
        <f>SUM(R189:R206)</f>
        <v>0</v>
      </c>
      <c r="S188" s="175"/>
      <c r="T188" s="177">
        <f>SUM(T189:T206)</f>
        <v>0</v>
      </c>
      <c r="AR188" s="178" t="s">
        <v>86</v>
      </c>
      <c r="AT188" s="179" t="s">
        <v>77</v>
      </c>
      <c r="AU188" s="179" t="s">
        <v>86</v>
      </c>
      <c r="AY188" s="178" t="s">
        <v>146</v>
      </c>
      <c r="BK188" s="180">
        <f>SUM(BK189:BK206)</f>
        <v>0</v>
      </c>
    </row>
    <row r="189" spans="1:65" s="2" customFormat="1" ht="16.5" customHeight="1">
      <c r="A189" s="31"/>
      <c r="B189" s="32"/>
      <c r="C189" s="183" t="s">
        <v>86</v>
      </c>
      <c r="D189" s="183" t="s">
        <v>148</v>
      </c>
      <c r="E189" s="184" t="s">
        <v>1700</v>
      </c>
      <c r="F189" s="185" t="s">
        <v>1701</v>
      </c>
      <c r="G189" s="186" t="s">
        <v>1444</v>
      </c>
      <c r="H189" s="187">
        <v>1</v>
      </c>
      <c r="I189" s="188"/>
      <c r="J189" s="189">
        <f>ROUND(I189*H189,2)</f>
        <v>0</v>
      </c>
      <c r="K189" s="185" t="s">
        <v>1</v>
      </c>
      <c r="L189" s="36"/>
      <c r="M189" s="190" t="s">
        <v>1</v>
      </c>
      <c r="N189" s="191" t="s">
        <v>43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223</v>
      </c>
      <c r="AT189" s="194" t="s">
        <v>148</v>
      </c>
      <c r="AU189" s="194" t="s">
        <v>88</v>
      </c>
      <c r="AY189" s="14" t="s">
        <v>146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86</v>
      </c>
      <c r="BK189" s="195">
        <f>ROUND(I189*H189,2)</f>
        <v>0</v>
      </c>
      <c r="BL189" s="14" t="s">
        <v>223</v>
      </c>
      <c r="BM189" s="194" t="s">
        <v>1190</v>
      </c>
    </row>
    <row r="190" spans="1:65" s="2" customFormat="1" ht="11.25">
      <c r="A190" s="31"/>
      <c r="B190" s="32"/>
      <c r="C190" s="33"/>
      <c r="D190" s="196" t="s">
        <v>155</v>
      </c>
      <c r="E190" s="33"/>
      <c r="F190" s="197" t="s">
        <v>1701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155</v>
      </c>
      <c r="AU190" s="14" t="s">
        <v>88</v>
      </c>
    </row>
    <row r="191" spans="1:65" s="2" customFormat="1" ht="66.75" customHeight="1">
      <c r="A191" s="31"/>
      <c r="B191" s="32"/>
      <c r="C191" s="183" t="s">
        <v>88</v>
      </c>
      <c r="D191" s="183" t="s">
        <v>148</v>
      </c>
      <c r="E191" s="184" t="s">
        <v>1702</v>
      </c>
      <c r="F191" s="185" t="s">
        <v>1703</v>
      </c>
      <c r="G191" s="186" t="s">
        <v>1444</v>
      </c>
      <c r="H191" s="187">
        <v>1</v>
      </c>
      <c r="I191" s="188"/>
      <c r="J191" s="189">
        <f>ROUND(I191*H191,2)</f>
        <v>0</v>
      </c>
      <c r="K191" s="185" t="s">
        <v>1</v>
      </c>
      <c r="L191" s="36"/>
      <c r="M191" s="190" t="s">
        <v>1</v>
      </c>
      <c r="N191" s="191" t="s">
        <v>43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223</v>
      </c>
      <c r="AT191" s="194" t="s">
        <v>148</v>
      </c>
      <c r="AU191" s="194" t="s">
        <v>88</v>
      </c>
      <c r="AY191" s="14" t="s">
        <v>146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86</v>
      </c>
      <c r="BK191" s="195">
        <f>ROUND(I191*H191,2)</f>
        <v>0</v>
      </c>
      <c r="BL191" s="14" t="s">
        <v>223</v>
      </c>
      <c r="BM191" s="194" t="s">
        <v>1209</v>
      </c>
    </row>
    <row r="192" spans="1:65" s="2" customFormat="1" ht="19.5">
      <c r="A192" s="31"/>
      <c r="B192" s="32"/>
      <c r="C192" s="33"/>
      <c r="D192" s="196" t="s">
        <v>155</v>
      </c>
      <c r="E192" s="33"/>
      <c r="F192" s="197" t="s">
        <v>1703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155</v>
      </c>
      <c r="AU192" s="14" t="s">
        <v>88</v>
      </c>
    </row>
    <row r="193" spans="1:65" s="2" customFormat="1" ht="16.5" customHeight="1">
      <c r="A193" s="31"/>
      <c r="B193" s="32"/>
      <c r="C193" s="183" t="s">
        <v>191</v>
      </c>
      <c r="D193" s="183" t="s">
        <v>148</v>
      </c>
      <c r="E193" s="184" t="s">
        <v>1704</v>
      </c>
      <c r="F193" s="185" t="s">
        <v>1705</v>
      </c>
      <c r="G193" s="186" t="s">
        <v>1444</v>
      </c>
      <c r="H193" s="187">
        <v>1</v>
      </c>
      <c r="I193" s="188"/>
      <c r="J193" s="189">
        <f>ROUND(I193*H193,2)</f>
        <v>0</v>
      </c>
      <c r="K193" s="185" t="s">
        <v>1</v>
      </c>
      <c r="L193" s="36"/>
      <c r="M193" s="190" t="s">
        <v>1</v>
      </c>
      <c r="N193" s="191" t="s">
        <v>43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223</v>
      </c>
      <c r="AT193" s="194" t="s">
        <v>148</v>
      </c>
      <c r="AU193" s="194" t="s">
        <v>88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223</v>
      </c>
      <c r="BM193" s="194" t="s">
        <v>1164</v>
      </c>
    </row>
    <row r="194" spans="1:65" s="2" customFormat="1" ht="11.25">
      <c r="A194" s="31"/>
      <c r="B194" s="32"/>
      <c r="C194" s="33"/>
      <c r="D194" s="196" t="s">
        <v>155</v>
      </c>
      <c r="E194" s="33"/>
      <c r="F194" s="197" t="s">
        <v>1705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88</v>
      </c>
    </row>
    <row r="195" spans="1:65" s="2" customFormat="1" ht="16.5" customHeight="1">
      <c r="A195" s="31"/>
      <c r="B195" s="32"/>
      <c r="C195" s="183" t="s">
        <v>153</v>
      </c>
      <c r="D195" s="183" t="s">
        <v>148</v>
      </c>
      <c r="E195" s="184" t="s">
        <v>1706</v>
      </c>
      <c r="F195" s="185" t="s">
        <v>1707</v>
      </c>
      <c r="G195" s="186" t="s">
        <v>1444</v>
      </c>
      <c r="H195" s="187">
        <v>1</v>
      </c>
      <c r="I195" s="188"/>
      <c r="J195" s="189">
        <f>ROUND(I195*H195,2)</f>
        <v>0</v>
      </c>
      <c r="K195" s="185" t="s">
        <v>1</v>
      </c>
      <c r="L195" s="36"/>
      <c r="M195" s="190" t="s">
        <v>1</v>
      </c>
      <c r="N195" s="191" t="s">
        <v>43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223</v>
      </c>
      <c r="AT195" s="194" t="s">
        <v>148</v>
      </c>
      <c r="AU195" s="194" t="s">
        <v>88</v>
      </c>
      <c r="AY195" s="14" t="s">
        <v>146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86</v>
      </c>
      <c r="BK195" s="195">
        <f>ROUND(I195*H195,2)</f>
        <v>0</v>
      </c>
      <c r="BL195" s="14" t="s">
        <v>223</v>
      </c>
      <c r="BM195" s="194" t="s">
        <v>1174</v>
      </c>
    </row>
    <row r="196" spans="1:65" s="2" customFormat="1" ht="11.25">
      <c r="A196" s="31"/>
      <c r="B196" s="32"/>
      <c r="C196" s="33"/>
      <c r="D196" s="196" t="s">
        <v>155</v>
      </c>
      <c r="E196" s="33"/>
      <c r="F196" s="197" t="s">
        <v>1707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155</v>
      </c>
      <c r="AU196" s="14" t="s">
        <v>88</v>
      </c>
    </row>
    <row r="197" spans="1:65" s="2" customFormat="1" ht="16.5" customHeight="1">
      <c r="A197" s="31"/>
      <c r="B197" s="32"/>
      <c r="C197" s="183" t="s">
        <v>233</v>
      </c>
      <c r="D197" s="183" t="s">
        <v>148</v>
      </c>
      <c r="E197" s="184" t="s">
        <v>1708</v>
      </c>
      <c r="F197" s="185" t="s">
        <v>1709</v>
      </c>
      <c r="G197" s="186" t="s">
        <v>1444</v>
      </c>
      <c r="H197" s="187">
        <v>1</v>
      </c>
      <c r="I197" s="188"/>
      <c r="J197" s="189">
        <f>ROUND(I197*H197,2)</f>
        <v>0</v>
      </c>
      <c r="K197" s="185" t="s">
        <v>1</v>
      </c>
      <c r="L197" s="36"/>
      <c r="M197" s="190" t="s">
        <v>1</v>
      </c>
      <c r="N197" s="191" t="s">
        <v>43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223</v>
      </c>
      <c r="AT197" s="194" t="s">
        <v>148</v>
      </c>
      <c r="AU197" s="194" t="s">
        <v>88</v>
      </c>
      <c r="AY197" s="14" t="s">
        <v>146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86</v>
      </c>
      <c r="BK197" s="195">
        <f>ROUND(I197*H197,2)</f>
        <v>0</v>
      </c>
      <c r="BL197" s="14" t="s">
        <v>223</v>
      </c>
      <c r="BM197" s="194" t="s">
        <v>1226</v>
      </c>
    </row>
    <row r="198" spans="1:65" s="2" customFormat="1" ht="11.25">
      <c r="A198" s="31"/>
      <c r="B198" s="32"/>
      <c r="C198" s="33"/>
      <c r="D198" s="196" t="s">
        <v>155</v>
      </c>
      <c r="E198" s="33"/>
      <c r="F198" s="197" t="s">
        <v>1709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155</v>
      </c>
      <c r="AU198" s="14" t="s">
        <v>88</v>
      </c>
    </row>
    <row r="199" spans="1:65" s="2" customFormat="1" ht="16.5" customHeight="1">
      <c r="A199" s="31"/>
      <c r="B199" s="32"/>
      <c r="C199" s="183" t="s">
        <v>201</v>
      </c>
      <c r="D199" s="183" t="s">
        <v>148</v>
      </c>
      <c r="E199" s="184" t="s">
        <v>1710</v>
      </c>
      <c r="F199" s="185" t="s">
        <v>1711</v>
      </c>
      <c r="G199" s="186" t="s">
        <v>243</v>
      </c>
      <c r="H199" s="187">
        <v>20</v>
      </c>
      <c r="I199" s="188"/>
      <c r="J199" s="189">
        <f>ROUND(I199*H199,2)</f>
        <v>0</v>
      </c>
      <c r="K199" s="185" t="s">
        <v>1</v>
      </c>
      <c r="L199" s="36"/>
      <c r="M199" s="190" t="s">
        <v>1</v>
      </c>
      <c r="N199" s="191" t="s">
        <v>43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223</v>
      </c>
      <c r="AT199" s="194" t="s">
        <v>148</v>
      </c>
      <c r="AU199" s="194" t="s">
        <v>88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223</v>
      </c>
      <c r="BM199" s="194" t="s">
        <v>843</v>
      </c>
    </row>
    <row r="200" spans="1:65" s="2" customFormat="1" ht="11.25">
      <c r="A200" s="31"/>
      <c r="B200" s="32"/>
      <c r="C200" s="33"/>
      <c r="D200" s="196" t="s">
        <v>155</v>
      </c>
      <c r="E200" s="33"/>
      <c r="F200" s="197" t="s">
        <v>1711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88</v>
      </c>
    </row>
    <row r="201" spans="1:65" s="2" customFormat="1" ht="16.5" customHeight="1">
      <c r="A201" s="31"/>
      <c r="B201" s="32"/>
      <c r="C201" s="183" t="s">
        <v>330</v>
      </c>
      <c r="D201" s="183" t="s">
        <v>148</v>
      </c>
      <c r="E201" s="184" t="s">
        <v>1712</v>
      </c>
      <c r="F201" s="185" t="s">
        <v>1659</v>
      </c>
      <c r="G201" s="186" t="s">
        <v>243</v>
      </c>
      <c r="H201" s="187">
        <v>20</v>
      </c>
      <c r="I201" s="188"/>
      <c r="J201" s="189">
        <f>ROUND(I201*H201,2)</f>
        <v>0</v>
      </c>
      <c r="K201" s="185" t="s">
        <v>1</v>
      </c>
      <c r="L201" s="36"/>
      <c r="M201" s="190" t="s">
        <v>1</v>
      </c>
      <c r="N201" s="191" t="s">
        <v>43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223</v>
      </c>
      <c r="AT201" s="194" t="s">
        <v>148</v>
      </c>
      <c r="AU201" s="194" t="s">
        <v>88</v>
      </c>
      <c r="AY201" s="14" t="s">
        <v>146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86</v>
      </c>
      <c r="BK201" s="195">
        <f>ROUND(I201*H201,2)</f>
        <v>0</v>
      </c>
      <c r="BL201" s="14" t="s">
        <v>223</v>
      </c>
      <c r="BM201" s="194" t="s">
        <v>851</v>
      </c>
    </row>
    <row r="202" spans="1:65" s="2" customFormat="1" ht="11.25">
      <c r="A202" s="31"/>
      <c r="B202" s="32"/>
      <c r="C202" s="33"/>
      <c r="D202" s="196" t="s">
        <v>155</v>
      </c>
      <c r="E202" s="33"/>
      <c r="F202" s="197" t="s">
        <v>1659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155</v>
      </c>
      <c r="AU202" s="14" t="s">
        <v>88</v>
      </c>
    </row>
    <row r="203" spans="1:65" s="2" customFormat="1" ht="16.5" customHeight="1">
      <c r="A203" s="31"/>
      <c r="B203" s="32"/>
      <c r="C203" s="183" t="s">
        <v>295</v>
      </c>
      <c r="D203" s="183" t="s">
        <v>148</v>
      </c>
      <c r="E203" s="184" t="s">
        <v>1713</v>
      </c>
      <c r="F203" s="185" t="s">
        <v>1714</v>
      </c>
      <c r="G203" s="186" t="s">
        <v>612</v>
      </c>
      <c r="H203" s="187">
        <v>1</v>
      </c>
      <c r="I203" s="188"/>
      <c r="J203" s="189">
        <f>ROUND(I203*H203,2)</f>
        <v>0</v>
      </c>
      <c r="K203" s="185" t="s">
        <v>1</v>
      </c>
      <c r="L203" s="36"/>
      <c r="M203" s="190" t="s">
        <v>1</v>
      </c>
      <c r="N203" s="191" t="s">
        <v>43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223</v>
      </c>
      <c r="AT203" s="194" t="s">
        <v>148</v>
      </c>
      <c r="AU203" s="194" t="s">
        <v>88</v>
      </c>
      <c r="AY203" s="14" t="s">
        <v>146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86</v>
      </c>
      <c r="BK203" s="195">
        <f>ROUND(I203*H203,2)</f>
        <v>0</v>
      </c>
      <c r="BL203" s="14" t="s">
        <v>223</v>
      </c>
      <c r="BM203" s="194" t="s">
        <v>861</v>
      </c>
    </row>
    <row r="204" spans="1:65" s="2" customFormat="1" ht="11.25">
      <c r="A204" s="31"/>
      <c r="B204" s="32"/>
      <c r="C204" s="33"/>
      <c r="D204" s="196" t="s">
        <v>155</v>
      </c>
      <c r="E204" s="33"/>
      <c r="F204" s="197" t="s">
        <v>1714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155</v>
      </c>
      <c r="AU204" s="14" t="s">
        <v>88</v>
      </c>
    </row>
    <row r="205" spans="1:65" s="2" customFormat="1" ht="16.5" customHeight="1">
      <c r="A205" s="31"/>
      <c r="B205" s="32"/>
      <c r="C205" s="183" t="s">
        <v>157</v>
      </c>
      <c r="D205" s="183" t="s">
        <v>148</v>
      </c>
      <c r="E205" s="184" t="s">
        <v>1715</v>
      </c>
      <c r="F205" s="185" t="s">
        <v>1498</v>
      </c>
      <c r="G205" s="186" t="s">
        <v>612</v>
      </c>
      <c r="H205" s="187">
        <v>1</v>
      </c>
      <c r="I205" s="188"/>
      <c r="J205" s="189">
        <f>ROUND(I205*H205,2)</f>
        <v>0</v>
      </c>
      <c r="K205" s="185" t="s">
        <v>1</v>
      </c>
      <c r="L205" s="36"/>
      <c r="M205" s="190" t="s">
        <v>1</v>
      </c>
      <c r="N205" s="191" t="s">
        <v>43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223</v>
      </c>
      <c r="AT205" s="194" t="s">
        <v>148</v>
      </c>
      <c r="AU205" s="194" t="s">
        <v>88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223</v>
      </c>
      <c r="BM205" s="194" t="s">
        <v>865</v>
      </c>
    </row>
    <row r="206" spans="1:65" s="2" customFormat="1" ht="11.25">
      <c r="A206" s="31"/>
      <c r="B206" s="32"/>
      <c r="C206" s="33"/>
      <c r="D206" s="196" t="s">
        <v>155</v>
      </c>
      <c r="E206" s="33"/>
      <c r="F206" s="197" t="s">
        <v>1498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88</v>
      </c>
    </row>
    <row r="207" spans="1:65" s="12" customFormat="1" ht="22.9" customHeight="1">
      <c r="B207" s="167"/>
      <c r="C207" s="168"/>
      <c r="D207" s="169" t="s">
        <v>77</v>
      </c>
      <c r="E207" s="181" t="s">
        <v>1552</v>
      </c>
      <c r="F207" s="181" t="s">
        <v>1345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SUM(P208:P217)</f>
        <v>0</v>
      </c>
      <c r="Q207" s="175"/>
      <c r="R207" s="176">
        <f>SUM(R208:R217)</f>
        <v>0</v>
      </c>
      <c r="S207" s="175"/>
      <c r="T207" s="177">
        <f>SUM(T208:T217)</f>
        <v>0</v>
      </c>
      <c r="AR207" s="178" t="s">
        <v>86</v>
      </c>
      <c r="AT207" s="179" t="s">
        <v>77</v>
      </c>
      <c r="AU207" s="179" t="s">
        <v>86</v>
      </c>
      <c r="AY207" s="178" t="s">
        <v>146</v>
      </c>
      <c r="BK207" s="180">
        <f>SUM(BK208:BK217)</f>
        <v>0</v>
      </c>
    </row>
    <row r="208" spans="1:65" s="2" customFormat="1" ht="16.5" customHeight="1">
      <c r="A208" s="31"/>
      <c r="B208" s="32"/>
      <c r="C208" s="183" t="s">
        <v>86</v>
      </c>
      <c r="D208" s="183" t="s">
        <v>148</v>
      </c>
      <c r="E208" s="184" t="s">
        <v>1716</v>
      </c>
      <c r="F208" s="185" t="s">
        <v>1606</v>
      </c>
      <c r="G208" s="186" t="s">
        <v>612</v>
      </c>
      <c r="H208" s="187">
        <v>1</v>
      </c>
      <c r="I208" s="188"/>
      <c r="J208" s="189">
        <f>ROUND(I208*H208,2)</f>
        <v>0</v>
      </c>
      <c r="K208" s="185" t="s">
        <v>1</v>
      </c>
      <c r="L208" s="36"/>
      <c r="M208" s="190" t="s">
        <v>1</v>
      </c>
      <c r="N208" s="191" t="s">
        <v>43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223</v>
      </c>
      <c r="AT208" s="194" t="s">
        <v>148</v>
      </c>
      <c r="AU208" s="194" t="s">
        <v>88</v>
      </c>
      <c r="AY208" s="14" t="s">
        <v>146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86</v>
      </c>
      <c r="BK208" s="195">
        <f>ROUND(I208*H208,2)</f>
        <v>0</v>
      </c>
      <c r="BL208" s="14" t="s">
        <v>223</v>
      </c>
      <c r="BM208" s="194" t="s">
        <v>910</v>
      </c>
    </row>
    <row r="209" spans="1:65" s="2" customFormat="1" ht="11.25">
      <c r="A209" s="31"/>
      <c r="B209" s="32"/>
      <c r="C209" s="33"/>
      <c r="D209" s="196" t="s">
        <v>155</v>
      </c>
      <c r="E209" s="33"/>
      <c r="F209" s="197" t="s">
        <v>1606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155</v>
      </c>
      <c r="AU209" s="14" t="s">
        <v>88</v>
      </c>
    </row>
    <row r="210" spans="1:65" s="2" customFormat="1" ht="16.5" customHeight="1">
      <c r="A210" s="31"/>
      <c r="B210" s="32"/>
      <c r="C210" s="183" t="s">
        <v>88</v>
      </c>
      <c r="D210" s="183" t="s">
        <v>148</v>
      </c>
      <c r="E210" s="184" t="s">
        <v>1717</v>
      </c>
      <c r="F210" s="185" t="s">
        <v>1608</v>
      </c>
      <c r="G210" s="186" t="s">
        <v>612</v>
      </c>
      <c r="H210" s="187">
        <v>1</v>
      </c>
      <c r="I210" s="188"/>
      <c r="J210" s="189">
        <f>ROUND(I210*H210,2)</f>
        <v>0</v>
      </c>
      <c r="K210" s="185" t="s">
        <v>1</v>
      </c>
      <c r="L210" s="36"/>
      <c r="M210" s="190" t="s">
        <v>1</v>
      </c>
      <c r="N210" s="191" t="s">
        <v>43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223</v>
      </c>
      <c r="AT210" s="194" t="s">
        <v>148</v>
      </c>
      <c r="AU210" s="194" t="s">
        <v>88</v>
      </c>
      <c r="AY210" s="14" t="s">
        <v>146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86</v>
      </c>
      <c r="BK210" s="195">
        <f>ROUND(I210*H210,2)</f>
        <v>0</v>
      </c>
      <c r="BL210" s="14" t="s">
        <v>223</v>
      </c>
      <c r="BM210" s="194" t="s">
        <v>899</v>
      </c>
    </row>
    <row r="211" spans="1:65" s="2" customFormat="1" ht="11.25">
      <c r="A211" s="31"/>
      <c r="B211" s="32"/>
      <c r="C211" s="33"/>
      <c r="D211" s="196" t="s">
        <v>155</v>
      </c>
      <c r="E211" s="33"/>
      <c r="F211" s="197" t="s">
        <v>1608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155</v>
      </c>
      <c r="AU211" s="14" t="s">
        <v>88</v>
      </c>
    </row>
    <row r="212" spans="1:65" s="2" customFormat="1" ht="16.5" customHeight="1">
      <c r="A212" s="31"/>
      <c r="B212" s="32"/>
      <c r="C212" s="183" t="s">
        <v>191</v>
      </c>
      <c r="D212" s="183" t="s">
        <v>148</v>
      </c>
      <c r="E212" s="184" t="s">
        <v>1718</v>
      </c>
      <c r="F212" s="185" t="s">
        <v>1610</v>
      </c>
      <c r="G212" s="186" t="s">
        <v>612</v>
      </c>
      <c r="H212" s="187">
        <v>1</v>
      </c>
      <c r="I212" s="188"/>
      <c r="J212" s="189">
        <f>ROUND(I212*H212,2)</f>
        <v>0</v>
      </c>
      <c r="K212" s="185" t="s">
        <v>1</v>
      </c>
      <c r="L212" s="36"/>
      <c r="M212" s="190" t="s">
        <v>1</v>
      </c>
      <c r="N212" s="191" t="s">
        <v>43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223</v>
      </c>
      <c r="AT212" s="194" t="s">
        <v>148</v>
      </c>
      <c r="AU212" s="194" t="s">
        <v>88</v>
      </c>
      <c r="AY212" s="14" t="s">
        <v>146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86</v>
      </c>
      <c r="BK212" s="195">
        <f>ROUND(I212*H212,2)</f>
        <v>0</v>
      </c>
      <c r="BL212" s="14" t="s">
        <v>223</v>
      </c>
      <c r="BM212" s="194" t="s">
        <v>1021</v>
      </c>
    </row>
    <row r="213" spans="1:65" s="2" customFormat="1" ht="11.25">
      <c r="A213" s="31"/>
      <c r="B213" s="32"/>
      <c r="C213" s="33"/>
      <c r="D213" s="196" t="s">
        <v>155</v>
      </c>
      <c r="E213" s="33"/>
      <c r="F213" s="197" t="s">
        <v>1610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155</v>
      </c>
      <c r="AU213" s="14" t="s">
        <v>88</v>
      </c>
    </row>
    <row r="214" spans="1:65" s="2" customFormat="1" ht="16.5" customHeight="1">
      <c r="A214" s="31"/>
      <c r="B214" s="32"/>
      <c r="C214" s="183" t="s">
        <v>153</v>
      </c>
      <c r="D214" s="183" t="s">
        <v>148</v>
      </c>
      <c r="E214" s="184" t="s">
        <v>1719</v>
      </c>
      <c r="F214" s="185" t="s">
        <v>1720</v>
      </c>
      <c r="G214" s="186" t="s">
        <v>612</v>
      </c>
      <c r="H214" s="187">
        <v>1</v>
      </c>
      <c r="I214" s="188"/>
      <c r="J214" s="189">
        <f>ROUND(I214*H214,2)</f>
        <v>0</v>
      </c>
      <c r="K214" s="185" t="s">
        <v>1</v>
      </c>
      <c r="L214" s="36"/>
      <c r="M214" s="190" t="s">
        <v>1</v>
      </c>
      <c r="N214" s="191" t="s">
        <v>43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223</v>
      </c>
      <c r="AT214" s="194" t="s">
        <v>148</v>
      </c>
      <c r="AU214" s="194" t="s">
        <v>88</v>
      </c>
      <c r="AY214" s="14" t="s">
        <v>146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86</v>
      </c>
      <c r="BK214" s="195">
        <f>ROUND(I214*H214,2)</f>
        <v>0</v>
      </c>
      <c r="BL214" s="14" t="s">
        <v>223</v>
      </c>
      <c r="BM214" s="194" t="s">
        <v>490</v>
      </c>
    </row>
    <row r="215" spans="1:65" s="2" customFormat="1" ht="11.25">
      <c r="A215" s="31"/>
      <c r="B215" s="32"/>
      <c r="C215" s="33"/>
      <c r="D215" s="196" t="s">
        <v>155</v>
      </c>
      <c r="E215" s="33"/>
      <c r="F215" s="197" t="s">
        <v>1720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155</v>
      </c>
      <c r="AU215" s="14" t="s">
        <v>88</v>
      </c>
    </row>
    <row r="216" spans="1:65" s="2" customFormat="1" ht="16.5" customHeight="1">
      <c r="A216" s="31"/>
      <c r="B216" s="32"/>
      <c r="C216" s="183" t="s">
        <v>233</v>
      </c>
      <c r="D216" s="183" t="s">
        <v>148</v>
      </c>
      <c r="E216" s="184" t="s">
        <v>1721</v>
      </c>
      <c r="F216" s="185" t="s">
        <v>1313</v>
      </c>
      <c r="G216" s="186" t="s">
        <v>612</v>
      </c>
      <c r="H216" s="187">
        <v>1</v>
      </c>
      <c r="I216" s="188"/>
      <c r="J216" s="189">
        <f>ROUND(I216*H216,2)</f>
        <v>0</v>
      </c>
      <c r="K216" s="185" t="s">
        <v>1</v>
      </c>
      <c r="L216" s="36"/>
      <c r="M216" s="190" t="s">
        <v>1</v>
      </c>
      <c r="N216" s="191" t="s">
        <v>43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223</v>
      </c>
      <c r="AT216" s="194" t="s">
        <v>148</v>
      </c>
      <c r="AU216" s="194" t="s">
        <v>88</v>
      </c>
      <c r="AY216" s="14" t="s">
        <v>146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86</v>
      </c>
      <c r="BK216" s="195">
        <f>ROUND(I216*H216,2)</f>
        <v>0</v>
      </c>
      <c r="BL216" s="14" t="s">
        <v>223</v>
      </c>
      <c r="BM216" s="194" t="s">
        <v>1060</v>
      </c>
    </row>
    <row r="217" spans="1:65" s="2" customFormat="1" ht="11.25">
      <c r="A217" s="31"/>
      <c r="B217" s="32"/>
      <c r="C217" s="33"/>
      <c r="D217" s="196" t="s">
        <v>155</v>
      </c>
      <c r="E217" s="33"/>
      <c r="F217" s="197" t="s">
        <v>1313</v>
      </c>
      <c r="G217" s="33"/>
      <c r="H217" s="33"/>
      <c r="I217" s="198"/>
      <c r="J217" s="33"/>
      <c r="K217" s="33"/>
      <c r="L217" s="36"/>
      <c r="M217" s="204"/>
      <c r="N217" s="205"/>
      <c r="O217" s="206"/>
      <c r="P217" s="206"/>
      <c r="Q217" s="206"/>
      <c r="R217" s="206"/>
      <c r="S217" s="206"/>
      <c r="T217" s="207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155</v>
      </c>
      <c r="AU217" s="14" t="s">
        <v>88</v>
      </c>
    </row>
    <row r="218" spans="1:65" s="2" customFormat="1" ht="6.95" customHeight="1">
      <c r="A218" s="31"/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36"/>
      <c r="M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</sheetData>
  <sheetProtection algorithmName="SHA-512" hashValue="hdth42z1gn/2eo0zcAWKyGcGo9Qux13xekdCTu8UB9WYpNOdV+oickly/vqXGpMf8RxqiRxKJPQj0mACnvqtYw==" saltValue="yloqGGrlBC8DNT7c9wsntQ==" spinCount="100000" sheet="1" objects="1" scenarios="1" formatColumns="0" formatRows="0" autoFilter="0"/>
  <autoFilter ref="C121:K21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105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1722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ROUND((SUM(BE129:BE270)),  2)</f>
        <v>0</v>
      </c>
      <c r="G33" s="31"/>
      <c r="H33" s="31"/>
      <c r="I33" s="121">
        <v>0.21</v>
      </c>
      <c r="J33" s="120">
        <f>ROUND(((SUM(BE129:BE270))*I33),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ROUND((SUM(BF129:BF270)),  2)</f>
        <v>0</v>
      </c>
      <c r="G34" s="31"/>
      <c r="H34" s="31"/>
      <c r="I34" s="121">
        <v>0.15</v>
      </c>
      <c r="J34" s="120">
        <f>ROUND(((SUM(BF129:BF270))*I34),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ROUND((SUM(BG129:BG270)),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ROUND((SUM(BH129:BH270)),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ROUND((SUM(BI129:BI270)),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06 - Vytápění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1723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1724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1:31" s="9" customFormat="1" ht="24.95" customHeight="1">
      <c r="B99" s="144"/>
      <c r="C99" s="145"/>
      <c r="D99" s="146" t="s">
        <v>1725</v>
      </c>
      <c r="E99" s="147"/>
      <c r="F99" s="147"/>
      <c r="G99" s="147"/>
      <c r="H99" s="147"/>
      <c r="I99" s="147"/>
      <c r="J99" s="148">
        <f>J158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1726</v>
      </c>
      <c r="E100" s="147"/>
      <c r="F100" s="147"/>
      <c r="G100" s="147"/>
      <c r="H100" s="147"/>
      <c r="I100" s="147"/>
      <c r="J100" s="148">
        <f>J181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1724</v>
      </c>
      <c r="E101" s="153"/>
      <c r="F101" s="153"/>
      <c r="G101" s="153"/>
      <c r="H101" s="153"/>
      <c r="I101" s="153"/>
      <c r="J101" s="154">
        <f>J198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1727</v>
      </c>
      <c r="E102" s="153"/>
      <c r="F102" s="153"/>
      <c r="G102" s="153"/>
      <c r="H102" s="153"/>
      <c r="I102" s="153"/>
      <c r="J102" s="154">
        <f>J207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1728</v>
      </c>
      <c r="E103" s="153"/>
      <c r="F103" s="153"/>
      <c r="G103" s="153"/>
      <c r="H103" s="153"/>
      <c r="I103" s="153"/>
      <c r="J103" s="154">
        <f>J220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1729</v>
      </c>
      <c r="E104" s="153"/>
      <c r="F104" s="153"/>
      <c r="G104" s="153"/>
      <c r="H104" s="153"/>
      <c r="I104" s="153"/>
      <c r="J104" s="154">
        <f>J233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1730</v>
      </c>
      <c r="E105" s="153"/>
      <c r="F105" s="153"/>
      <c r="G105" s="153"/>
      <c r="H105" s="153"/>
      <c r="I105" s="153"/>
      <c r="J105" s="154">
        <f>J242</f>
        <v>0</v>
      </c>
      <c r="K105" s="151"/>
      <c r="L105" s="155"/>
    </row>
    <row r="106" spans="1:31" s="9" customFormat="1" ht="24.95" customHeight="1">
      <c r="B106" s="144"/>
      <c r="C106" s="145"/>
      <c r="D106" s="146" t="s">
        <v>124</v>
      </c>
      <c r="E106" s="147"/>
      <c r="F106" s="147"/>
      <c r="G106" s="147"/>
      <c r="H106" s="147"/>
      <c r="I106" s="147"/>
      <c r="J106" s="148">
        <f>J263</f>
        <v>0</v>
      </c>
      <c r="K106" s="145"/>
      <c r="L106" s="149"/>
    </row>
    <row r="107" spans="1:31" s="10" customFormat="1" ht="19.899999999999999" customHeight="1">
      <c r="B107" s="150"/>
      <c r="C107" s="151"/>
      <c r="D107" s="152" t="s">
        <v>309</v>
      </c>
      <c r="E107" s="153"/>
      <c r="F107" s="153"/>
      <c r="G107" s="153"/>
      <c r="H107" s="153"/>
      <c r="I107" s="153"/>
      <c r="J107" s="154">
        <f>J264</f>
        <v>0</v>
      </c>
      <c r="K107" s="151"/>
      <c r="L107" s="155"/>
    </row>
    <row r="108" spans="1:31" s="9" customFormat="1" ht="24.95" customHeight="1">
      <c r="B108" s="144"/>
      <c r="C108" s="145"/>
      <c r="D108" s="146" t="s">
        <v>1731</v>
      </c>
      <c r="E108" s="147"/>
      <c r="F108" s="147"/>
      <c r="G108" s="147"/>
      <c r="H108" s="147"/>
      <c r="I108" s="147"/>
      <c r="J108" s="148">
        <f>J267</f>
        <v>0</v>
      </c>
      <c r="K108" s="145"/>
      <c r="L108" s="149"/>
    </row>
    <row r="109" spans="1:31" s="10" customFormat="1" ht="19.899999999999999" customHeight="1">
      <c r="B109" s="150"/>
      <c r="C109" s="151"/>
      <c r="D109" s="152" t="s">
        <v>1732</v>
      </c>
      <c r="E109" s="153"/>
      <c r="F109" s="153"/>
      <c r="G109" s="153"/>
      <c r="H109" s="153"/>
      <c r="I109" s="153"/>
      <c r="J109" s="154">
        <f>J268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131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71" t="str">
        <f>E7</f>
        <v>CNC centrum a Svářečská škola v SOU Nové Strašecí</v>
      </c>
      <c r="F119" s="272"/>
      <c r="G119" s="272"/>
      <c r="H119" s="272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113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3" t="str">
        <f>E9</f>
        <v>06 - Vytápění</v>
      </c>
      <c r="F121" s="273"/>
      <c r="G121" s="273"/>
      <c r="H121" s="27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>Sportovní 1135</v>
      </c>
      <c r="G123" s="33"/>
      <c r="H123" s="33"/>
      <c r="I123" s="26" t="s">
        <v>22</v>
      </c>
      <c r="J123" s="63">
        <f>IF(J12="","",J12)</f>
        <v>45240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54.4" customHeight="1">
      <c r="A125" s="31"/>
      <c r="B125" s="32"/>
      <c r="C125" s="26" t="s">
        <v>23</v>
      </c>
      <c r="D125" s="33"/>
      <c r="E125" s="33"/>
      <c r="F125" s="24" t="str">
        <f>E15</f>
        <v>SOU,  Sportovní 1135, 27180 Nové Strašecí</v>
      </c>
      <c r="G125" s="33"/>
      <c r="H125" s="33"/>
      <c r="I125" s="26" t="s">
        <v>29</v>
      </c>
      <c r="J125" s="29" t="str">
        <f>E21</f>
        <v>Studio PHX s.r.o.Ondříčkova 384/33, Praha 3 Žižkov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27</v>
      </c>
      <c r="D126" s="33"/>
      <c r="E126" s="33"/>
      <c r="F126" s="24" t="str">
        <f>IF(E18="","",E18)</f>
        <v>Vyplň údaj</v>
      </c>
      <c r="G126" s="33"/>
      <c r="H126" s="33"/>
      <c r="I126" s="26" t="s">
        <v>33</v>
      </c>
      <c r="J126" s="29" t="str">
        <f>E24</f>
        <v>Ing. Jan Brožek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132</v>
      </c>
      <c r="D128" s="159" t="s">
        <v>63</v>
      </c>
      <c r="E128" s="159" t="s">
        <v>59</v>
      </c>
      <c r="F128" s="159" t="s">
        <v>60</v>
      </c>
      <c r="G128" s="159" t="s">
        <v>133</v>
      </c>
      <c r="H128" s="159" t="s">
        <v>134</v>
      </c>
      <c r="I128" s="159" t="s">
        <v>135</v>
      </c>
      <c r="J128" s="159" t="s">
        <v>117</v>
      </c>
      <c r="K128" s="160" t="s">
        <v>136</v>
      </c>
      <c r="L128" s="161"/>
      <c r="M128" s="72" t="s">
        <v>1</v>
      </c>
      <c r="N128" s="73" t="s">
        <v>42</v>
      </c>
      <c r="O128" s="73" t="s">
        <v>137</v>
      </c>
      <c r="P128" s="73" t="s">
        <v>138</v>
      </c>
      <c r="Q128" s="73" t="s">
        <v>139</v>
      </c>
      <c r="R128" s="73" t="s">
        <v>140</v>
      </c>
      <c r="S128" s="73" t="s">
        <v>141</v>
      </c>
      <c r="T128" s="74" t="s">
        <v>142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143</v>
      </c>
      <c r="D129" s="33"/>
      <c r="E129" s="33"/>
      <c r="F129" s="33"/>
      <c r="G129" s="33"/>
      <c r="H129" s="33"/>
      <c r="I129" s="33"/>
      <c r="J129" s="162">
        <f>BK129</f>
        <v>0</v>
      </c>
      <c r="K129" s="33"/>
      <c r="L129" s="36"/>
      <c r="M129" s="75"/>
      <c r="N129" s="163"/>
      <c r="O129" s="76"/>
      <c r="P129" s="164">
        <f>P130+P158+P181+P263+P267</f>
        <v>0</v>
      </c>
      <c r="Q129" s="76"/>
      <c r="R129" s="164">
        <f>R130+R158+R181+R263+R267</f>
        <v>6.8999999999999997E-4</v>
      </c>
      <c r="S129" s="76"/>
      <c r="T129" s="165">
        <f>T130+T158+T181+T263+T267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77</v>
      </c>
      <c r="AU129" s="14" t="s">
        <v>119</v>
      </c>
      <c r="BK129" s="166">
        <f>BK130+BK158+BK181+BK263+BK267</f>
        <v>0</v>
      </c>
    </row>
    <row r="130" spans="1:65" s="12" customFormat="1" ht="25.9" customHeight="1">
      <c r="B130" s="167"/>
      <c r="C130" s="168"/>
      <c r="D130" s="169" t="s">
        <v>77</v>
      </c>
      <c r="E130" s="170" t="s">
        <v>1438</v>
      </c>
      <c r="F130" s="170" t="s">
        <v>1733</v>
      </c>
      <c r="G130" s="168"/>
      <c r="H130" s="168"/>
      <c r="I130" s="171"/>
      <c r="J130" s="172">
        <f>BK130</f>
        <v>0</v>
      </c>
      <c r="K130" s="168"/>
      <c r="L130" s="173"/>
      <c r="M130" s="174"/>
      <c r="N130" s="175"/>
      <c r="O130" s="175"/>
      <c r="P130" s="176">
        <f>P131+SUM(P132:P141)</f>
        <v>0</v>
      </c>
      <c r="Q130" s="175"/>
      <c r="R130" s="176">
        <f>R131+SUM(R132:R141)</f>
        <v>0</v>
      </c>
      <c r="S130" s="175"/>
      <c r="T130" s="177">
        <f>T131+SUM(T132:T141)</f>
        <v>0</v>
      </c>
      <c r="AR130" s="178" t="s">
        <v>86</v>
      </c>
      <c r="AT130" s="179" t="s">
        <v>77</v>
      </c>
      <c r="AU130" s="179" t="s">
        <v>78</v>
      </c>
      <c r="AY130" s="178" t="s">
        <v>146</v>
      </c>
      <c r="BK130" s="180">
        <f>BK131+SUM(BK132:BK141)</f>
        <v>0</v>
      </c>
    </row>
    <row r="131" spans="1:65" s="2" customFormat="1" ht="16.5" customHeight="1">
      <c r="A131" s="31"/>
      <c r="B131" s="32"/>
      <c r="C131" s="209" t="s">
        <v>78</v>
      </c>
      <c r="D131" s="209" t="s">
        <v>521</v>
      </c>
      <c r="E131" s="210" t="s">
        <v>1734</v>
      </c>
      <c r="F131" s="211" t="s">
        <v>1735</v>
      </c>
      <c r="G131" s="212" t="s">
        <v>1444</v>
      </c>
      <c r="H131" s="213">
        <v>1</v>
      </c>
      <c r="I131" s="214"/>
      <c r="J131" s="215">
        <f>ROUND(I131*H131,2)</f>
        <v>0</v>
      </c>
      <c r="K131" s="211" t="s">
        <v>1</v>
      </c>
      <c r="L131" s="216"/>
      <c r="M131" s="217" t="s">
        <v>1</v>
      </c>
      <c r="N131" s="218" t="s">
        <v>43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283</v>
      </c>
      <c r="AT131" s="194" t="s">
        <v>521</v>
      </c>
      <c r="AU131" s="194" t="s">
        <v>86</v>
      </c>
      <c r="AY131" s="14" t="s">
        <v>146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86</v>
      </c>
      <c r="BK131" s="195">
        <f>ROUND(I131*H131,2)</f>
        <v>0</v>
      </c>
      <c r="BL131" s="14" t="s">
        <v>223</v>
      </c>
      <c r="BM131" s="194" t="s">
        <v>88</v>
      </c>
    </row>
    <row r="132" spans="1:65" s="2" customFormat="1" ht="11.25">
      <c r="A132" s="31"/>
      <c r="B132" s="32"/>
      <c r="C132" s="33"/>
      <c r="D132" s="196" t="s">
        <v>155</v>
      </c>
      <c r="E132" s="33"/>
      <c r="F132" s="197" t="s">
        <v>1735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155</v>
      </c>
      <c r="AU132" s="14" t="s">
        <v>86</v>
      </c>
    </row>
    <row r="133" spans="1:65" s="2" customFormat="1" ht="16.5" customHeight="1">
      <c r="A133" s="31"/>
      <c r="B133" s="32"/>
      <c r="C133" s="209" t="s">
        <v>78</v>
      </c>
      <c r="D133" s="209" t="s">
        <v>521</v>
      </c>
      <c r="E133" s="210" t="s">
        <v>1736</v>
      </c>
      <c r="F133" s="211" t="s">
        <v>1737</v>
      </c>
      <c r="G133" s="212" t="s">
        <v>1444</v>
      </c>
      <c r="H133" s="213">
        <v>1</v>
      </c>
      <c r="I133" s="214"/>
      <c r="J133" s="215">
        <f>ROUND(I133*H133,2)</f>
        <v>0</v>
      </c>
      <c r="K133" s="211" t="s">
        <v>1</v>
      </c>
      <c r="L133" s="216"/>
      <c r="M133" s="217" t="s">
        <v>1</v>
      </c>
      <c r="N133" s="218" t="s">
        <v>43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283</v>
      </c>
      <c r="AT133" s="194" t="s">
        <v>521</v>
      </c>
      <c r="AU133" s="194" t="s">
        <v>86</v>
      </c>
      <c r="AY133" s="14" t="s">
        <v>146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86</v>
      </c>
      <c r="BK133" s="195">
        <f>ROUND(I133*H133,2)</f>
        <v>0</v>
      </c>
      <c r="BL133" s="14" t="s">
        <v>223</v>
      </c>
      <c r="BM133" s="194" t="s">
        <v>153</v>
      </c>
    </row>
    <row r="134" spans="1:65" s="2" customFormat="1" ht="11.25">
      <c r="A134" s="31"/>
      <c r="B134" s="32"/>
      <c r="C134" s="33"/>
      <c r="D134" s="196" t="s">
        <v>155</v>
      </c>
      <c r="E134" s="33"/>
      <c r="F134" s="197" t="s">
        <v>1737</v>
      </c>
      <c r="G134" s="33"/>
      <c r="H134" s="33"/>
      <c r="I134" s="198"/>
      <c r="J134" s="33"/>
      <c r="K134" s="33"/>
      <c r="L134" s="36"/>
      <c r="M134" s="199"/>
      <c r="N134" s="200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155</v>
      </c>
      <c r="AU134" s="14" t="s">
        <v>86</v>
      </c>
    </row>
    <row r="135" spans="1:65" s="2" customFormat="1" ht="24.2" customHeight="1">
      <c r="A135" s="31"/>
      <c r="B135" s="32"/>
      <c r="C135" s="209" t="s">
        <v>78</v>
      </c>
      <c r="D135" s="209" t="s">
        <v>521</v>
      </c>
      <c r="E135" s="210" t="s">
        <v>1738</v>
      </c>
      <c r="F135" s="211" t="s">
        <v>1739</v>
      </c>
      <c r="G135" s="212" t="s">
        <v>612</v>
      </c>
      <c r="H135" s="213">
        <v>1</v>
      </c>
      <c r="I135" s="214"/>
      <c r="J135" s="215">
        <f>ROUND(I135*H135,2)</f>
        <v>0</v>
      </c>
      <c r="K135" s="211" t="s">
        <v>1</v>
      </c>
      <c r="L135" s="216"/>
      <c r="M135" s="217" t="s">
        <v>1</v>
      </c>
      <c r="N135" s="218" t="s">
        <v>43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283</v>
      </c>
      <c r="AT135" s="194" t="s">
        <v>521</v>
      </c>
      <c r="AU135" s="194" t="s">
        <v>86</v>
      </c>
      <c r="AY135" s="14" t="s">
        <v>146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86</v>
      </c>
      <c r="BK135" s="195">
        <f>ROUND(I135*H135,2)</f>
        <v>0</v>
      </c>
      <c r="BL135" s="14" t="s">
        <v>223</v>
      </c>
      <c r="BM135" s="194" t="s">
        <v>201</v>
      </c>
    </row>
    <row r="136" spans="1:65" s="2" customFormat="1" ht="19.5">
      <c r="A136" s="31"/>
      <c r="B136" s="32"/>
      <c r="C136" s="33"/>
      <c r="D136" s="196" t="s">
        <v>155</v>
      </c>
      <c r="E136" s="33"/>
      <c r="F136" s="197" t="s">
        <v>1739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155</v>
      </c>
      <c r="AU136" s="14" t="s">
        <v>86</v>
      </c>
    </row>
    <row r="137" spans="1:65" s="2" customFormat="1" ht="66.75" customHeight="1">
      <c r="A137" s="31"/>
      <c r="B137" s="32"/>
      <c r="C137" s="209" t="s">
        <v>78</v>
      </c>
      <c r="D137" s="209" t="s">
        <v>521</v>
      </c>
      <c r="E137" s="210" t="s">
        <v>1740</v>
      </c>
      <c r="F137" s="211" t="s">
        <v>1741</v>
      </c>
      <c r="G137" s="212" t="s">
        <v>612</v>
      </c>
      <c r="H137" s="213">
        <v>2</v>
      </c>
      <c r="I137" s="214"/>
      <c r="J137" s="215">
        <f>ROUND(I137*H137,2)</f>
        <v>0</v>
      </c>
      <c r="K137" s="211" t="s">
        <v>1</v>
      </c>
      <c r="L137" s="216"/>
      <c r="M137" s="217" t="s">
        <v>1</v>
      </c>
      <c r="N137" s="218" t="s">
        <v>43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283</v>
      </c>
      <c r="AT137" s="194" t="s">
        <v>521</v>
      </c>
      <c r="AU137" s="194" t="s">
        <v>86</v>
      </c>
      <c r="AY137" s="14" t="s">
        <v>146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86</v>
      </c>
      <c r="BK137" s="195">
        <f>ROUND(I137*H137,2)</f>
        <v>0</v>
      </c>
      <c r="BL137" s="14" t="s">
        <v>223</v>
      </c>
      <c r="BM137" s="194" t="s">
        <v>295</v>
      </c>
    </row>
    <row r="138" spans="1:65" s="2" customFormat="1" ht="39">
      <c r="A138" s="31"/>
      <c r="B138" s="32"/>
      <c r="C138" s="33"/>
      <c r="D138" s="196" t="s">
        <v>155</v>
      </c>
      <c r="E138" s="33"/>
      <c r="F138" s="197" t="s">
        <v>1741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155</v>
      </c>
      <c r="AU138" s="14" t="s">
        <v>86</v>
      </c>
    </row>
    <row r="139" spans="1:65" s="2" customFormat="1" ht="24.2" customHeight="1">
      <c r="A139" s="31"/>
      <c r="B139" s="32"/>
      <c r="C139" s="209" t="s">
        <v>78</v>
      </c>
      <c r="D139" s="209" t="s">
        <v>521</v>
      </c>
      <c r="E139" s="210" t="s">
        <v>1742</v>
      </c>
      <c r="F139" s="211" t="s">
        <v>1743</v>
      </c>
      <c r="G139" s="212" t="s">
        <v>612</v>
      </c>
      <c r="H139" s="213">
        <v>1</v>
      </c>
      <c r="I139" s="214"/>
      <c r="J139" s="215">
        <f>ROUND(I139*H139,2)</f>
        <v>0</v>
      </c>
      <c r="K139" s="211" t="s">
        <v>1</v>
      </c>
      <c r="L139" s="216"/>
      <c r="M139" s="217" t="s">
        <v>1</v>
      </c>
      <c r="N139" s="218" t="s">
        <v>43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283</v>
      </c>
      <c r="AT139" s="194" t="s">
        <v>521</v>
      </c>
      <c r="AU139" s="194" t="s">
        <v>86</v>
      </c>
      <c r="AY139" s="14" t="s">
        <v>146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86</v>
      </c>
      <c r="BK139" s="195">
        <f>ROUND(I139*H139,2)</f>
        <v>0</v>
      </c>
      <c r="BL139" s="14" t="s">
        <v>223</v>
      </c>
      <c r="BM139" s="194" t="s">
        <v>173</v>
      </c>
    </row>
    <row r="140" spans="1:65" s="2" customFormat="1" ht="19.5">
      <c r="A140" s="31"/>
      <c r="B140" s="32"/>
      <c r="C140" s="33"/>
      <c r="D140" s="196" t="s">
        <v>155</v>
      </c>
      <c r="E140" s="33"/>
      <c r="F140" s="197" t="s">
        <v>1743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155</v>
      </c>
      <c r="AU140" s="14" t="s">
        <v>86</v>
      </c>
    </row>
    <row r="141" spans="1:65" s="12" customFormat="1" ht="22.9" customHeight="1">
      <c r="B141" s="167"/>
      <c r="C141" s="168"/>
      <c r="D141" s="169" t="s">
        <v>77</v>
      </c>
      <c r="E141" s="181" t="s">
        <v>1440</v>
      </c>
      <c r="F141" s="181" t="s">
        <v>1744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SUM(P142:P157)</f>
        <v>0</v>
      </c>
      <c r="Q141" s="175"/>
      <c r="R141" s="176">
        <f>SUM(R142:R157)</f>
        <v>0</v>
      </c>
      <c r="S141" s="175"/>
      <c r="T141" s="177">
        <f>SUM(T142:T157)</f>
        <v>0</v>
      </c>
      <c r="AR141" s="178" t="s">
        <v>86</v>
      </c>
      <c r="AT141" s="179" t="s">
        <v>77</v>
      </c>
      <c r="AU141" s="179" t="s">
        <v>86</v>
      </c>
      <c r="AY141" s="178" t="s">
        <v>146</v>
      </c>
      <c r="BK141" s="180">
        <f>SUM(BK142:BK157)</f>
        <v>0</v>
      </c>
    </row>
    <row r="142" spans="1:65" s="2" customFormat="1" ht="16.5" customHeight="1">
      <c r="A142" s="31"/>
      <c r="B142" s="32"/>
      <c r="C142" s="209" t="s">
        <v>78</v>
      </c>
      <c r="D142" s="209" t="s">
        <v>521</v>
      </c>
      <c r="E142" s="210" t="s">
        <v>1745</v>
      </c>
      <c r="F142" s="211" t="s">
        <v>1746</v>
      </c>
      <c r="G142" s="212" t="s">
        <v>1444</v>
      </c>
      <c r="H142" s="213">
        <v>6</v>
      </c>
      <c r="I142" s="214"/>
      <c r="J142" s="215">
        <f>ROUND(I142*H142,2)</f>
        <v>0</v>
      </c>
      <c r="K142" s="211" t="s">
        <v>1</v>
      </c>
      <c r="L142" s="216"/>
      <c r="M142" s="217" t="s">
        <v>1</v>
      </c>
      <c r="N142" s="218" t="s">
        <v>43</v>
      </c>
      <c r="O142" s="6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283</v>
      </c>
      <c r="AT142" s="194" t="s">
        <v>521</v>
      </c>
      <c r="AU142" s="194" t="s">
        <v>88</v>
      </c>
      <c r="AY142" s="14" t="s">
        <v>146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86</v>
      </c>
      <c r="BK142" s="195">
        <f>ROUND(I142*H142,2)</f>
        <v>0</v>
      </c>
      <c r="BL142" s="14" t="s">
        <v>223</v>
      </c>
      <c r="BM142" s="194" t="s">
        <v>290</v>
      </c>
    </row>
    <row r="143" spans="1:65" s="2" customFormat="1" ht="11.25">
      <c r="A143" s="31"/>
      <c r="B143" s="32"/>
      <c r="C143" s="33"/>
      <c r="D143" s="196" t="s">
        <v>155</v>
      </c>
      <c r="E143" s="33"/>
      <c r="F143" s="197" t="s">
        <v>1746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155</v>
      </c>
      <c r="AU143" s="14" t="s">
        <v>88</v>
      </c>
    </row>
    <row r="144" spans="1:65" s="2" customFormat="1" ht="16.5" customHeight="1">
      <c r="A144" s="31"/>
      <c r="B144" s="32"/>
      <c r="C144" s="209" t="s">
        <v>78</v>
      </c>
      <c r="D144" s="209" t="s">
        <v>521</v>
      </c>
      <c r="E144" s="210" t="s">
        <v>1747</v>
      </c>
      <c r="F144" s="211" t="s">
        <v>1748</v>
      </c>
      <c r="G144" s="212" t="s">
        <v>1444</v>
      </c>
      <c r="H144" s="213">
        <v>2</v>
      </c>
      <c r="I144" s="214"/>
      <c r="J144" s="215">
        <f>ROUND(I144*H144,2)</f>
        <v>0</v>
      </c>
      <c r="K144" s="211" t="s">
        <v>1</v>
      </c>
      <c r="L144" s="216"/>
      <c r="M144" s="217" t="s">
        <v>1</v>
      </c>
      <c r="N144" s="218" t="s">
        <v>43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283</v>
      </c>
      <c r="AT144" s="194" t="s">
        <v>521</v>
      </c>
      <c r="AU144" s="194" t="s">
        <v>88</v>
      </c>
      <c r="AY144" s="14" t="s">
        <v>146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86</v>
      </c>
      <c r="BK144" s="195">
        <f>ROUND(I144*H144,2)</f>
        <v>0</v>
      </c>
      <c r="BL144" s="14" t="s">
        <v>223</v>
      </c>
      <c r="BM144" s="194" t="s">
        <v>214</v>
      </c>
    </row>
    <row r="145" spans="1:65" s="2" customFormat="1" ht="11.25">
      <c r="A145" s="31"/>
      <c r="B145" s="32"/>
      <c r="C145" s="33"/>
      <c r="D145" s="196" t="s">
        <v>155</v>
      </c>
      <c r="E145" s="33"/>
      <c r="F145" s="197" t="s">
        <v>1748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155</v>
      </c>
      <c r="AU145" s="14" t="s">
        <v>88</v>
      </c>
    </row>
    <row r="146" spans="1:65" s="2" customFormat="1" ht="16.5" customHeight="1">
      <c r="A146" s="31"/>
      <c r="B146" s="32"/>
      <c r="C146" s="209" t="s">
        <v>78</v>
      </c>
      <c r="D146" s="209" t="s">
        <v>521</v>
      </c>
      <c r="E146" s="210" t="s">
        <v>1749</v>
      </c>
      <c r="F146" s="211" t="s">
        <v>1750</v>
      </c>
      <c r="G146" s="212" t="s">
        <v>1444</v>
      </c>
      <c r="H146" s="213">
        <v>4</v>
      </c>
      <c r="I146" s="214"/>
      <c r="J146" s="215">
        <f>ROUND(I146*H146,2)</f>
        <v>0</v>
      </c>
      <c r="K146" s="211" t="s">
        <v>1</v>
      </c>
      <c r="L146" s="216"/>
      <c r="M146" s="217" t="s">
        <v>1</v>
      </c>
      <c r="N146" s="218" t="s">
        <v>43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283</v>
      </c>
      <c r="AT146" s="194" t="s">
        <v>521</v>
      </c>
      <c r="AU146" s="194" t="s">
        <v>88</v>
      </c>
      <c r="AY146" s="14" t="s">
        <v>146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86</v>
      </c>
      <c r="BK146" s="195">
        <f>ROUND(I146*H146,2)</f>
        <v>0</v>
      </c>
      <c r="BL146" s="14" t="s">
        <v>223</v>
      </c>
      <c r="BM146" s="194" t="s">
        <v>223</v>
      </c>
    </row>
    <row r="147" spans="1:65" s="2" customFormat="1" ht="11.25">
      <c r="A147" s="31"/>
      <c r="B147" s="32"/>
      <c r="C147" s="33"/>
      <c r="D147" s="196" t="s">
        <v>155</v>
      </c>
      <c r="E147" s="33"/>
      <c r="F147" s="197" t="s">
        <v>1750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155</v>
      </c>
      <c r="AU147" s="14" t="s">
        <v>88</v>
      </c>
    </row>
    <row r="148" spans="1:65" s="2" customFormat="1" ht="16.5" customHeight="1">
      <c r="A148" s="31"/>
      <c r="B148" s="32"/>
      <c r="C148" s="209" t="s">
        <v>78</v>
      </c>
      <c r="D148" s="209" t="s">
        <v>521</v>
      </c>
      <c r="E148" s="210" t="s">
        <v>1751</v>
      </c>
      <c r="F148" s="211" t="s">
        <v>1752</v>
      </c>
      <c r="G148" s="212" t="s">
        <v>1444</v>
      </c>
      <c r="H148" s="213">
        <v>2</v>
      </c>
      <c r="I148" s="214"/>
      <c r="J148" s="215">
        <f>ROUND(I148*H148,2)</f>
        <v>0</v>
      </c>
      <c r="K148" s="211" t="s">
        <v>1</v>
      </c>
      <c r="L148" s="216"/>
      <c r="M148" s="217" t="s">
        <v>1</v>
      </c>
      <c r="N148" s="218" t="s">
        <v>43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283</v>
      </c>
      <c r="AT148" s="194" t="s">
        <v>521</v>
      </c>
      <c r="AU148" s="194" t="s">
        <v>88</v>
      </c>
      <c r="AY148" s="14" t="s">
        <v>146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86</v>
      </c>
      <c r="BK148" s="195">
        <f>ROUND(I148*H148,2)</f>
        <v>0</v>
      </c>
      <c r="BL148" s="14" t="s">
        <v>223</v>
      </c>
      <c r="BM148" s="194" t="s">
        <v>159</v>
      </c>
    </row>
    <row r="149" spans="1:65" s="2" customFormat="1" ht="11.25">
      <c r="A149" s="31"/>
      <c r="B149" s="32"/>
      <c r="C149" s="33"/>
      <c r="D149" s="196" t="s">
        <v>155</v>
      </c>
      <c r="E149" s="33"/>
      <c r="F149" s="197" t="s">
        <v>1752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155</v>
      </c>
      <c r="AU149" s="14" t="s">
        <v>88</v>
      </c>
    </row>
    <row r="150" spans="1:65" s="2" customFormat="1" ht="16.5" customHeight="1">
      <c r="A150" s="31"/>
      <c r="B150" s="32"/>
      <c r="C150" s="209" t="s">
        <v>78</v>
      </c>
      <c r="D150" s="209" t="s">
        <v>521</v>
      </c>
      <c r="E150" s="210" t="s">
        <v>1753</v>
      </c>
      <c r="F150" s="211" t="s">
        <v>1754</v>
      </c>
      <c r="G150" s="212" t="s">
        <v>1444</v>
      </c>
      <c r="H150" s="213">
        <v>2</v>
      </c>
      <c r="I150" s="214"/>
      <c r="J150" s="215">
        <f>ROUND(I150*H150,2)</f>
        <v>0</v>
      </c>
      <c r="K150" s="211" t="s">
        <v>1</v>
      </c>
      <c r="L150" s="216"/>
      <c r="M150" s="217" t="s">
        <v>1</v>
      </c>
      <c r="N150" s="218" t="s">
        <v>43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283</v>
      </c>
      <c r="AT150" s="194" t="s">
        <v>521</v>
      </c>
      <c r="AU150" s="194" t="s">
        <v>88</v>
      </c>
      <c r="AY150" s="14" t="s">
        <v>146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86</v>
      </c>
      <c r="BK150" s="195">
        <f>ROUND(I150*H150,2)</f>
        <v>0</v>
      </c>
      <c r="BL150" s="14" t="s">
        <v>223</v>
      </c>
      <c r="BM150" s="194" t="s">
        <v>248</v>
      </c>
    </row>
    <row r="151" spans="1:65" s="2" customFormat="1" ht="11.25">
      <c r="A151" s="31"/>
      <c r="B151" s="32"/>
      <c r="C151" s="33"/>
      <c r="D151" s="196" t="s">
        <v>155</v>
      </c>
      <c r="E151" s="33"/>
      <c r="F151" s="197" t="s">
        <v>1754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155</v>
      </c>
      <c r="AU151" s="14" t="s">
        <v>88</v>
      </c>
    </row>
    <row r="152" spans="1:65" s="2" customFormat="1" ht="16.5" customHeight="1">
      <c r="A152" s="31"/>
      <c r="B152" s="32"/>
      <c r="C152" s="209" t="s">
        <v>78</v>
      </c>
      <c r="D152" s="209" t="s">
        <v>521</v>
      </c>
      <c r="E152" s="210" t="s">
        <v>1755</v>
      </c>
      <c r="F152" s="211" t="s">
        <v>1756</v>
      </c>
      <c r="G152" s="212" t="s">
        <v>1444</v>
      </c>
      <c r="H152" s="213">
        <v>8</v>
      </c>
      <c r="I152" s="214"/>
      <c r="J152" s="215">
        <f>ROUND(I152*H152,2)</f>
        <v>0</v>
      </c>
      <c r="K152" s="211" t="s">
        <v>1</v>
      </c>
      <c r="L152" s="216"/>
      <c r="M152" s="217" t="s">
        <v>1</v>
      </c>
      <c r="N152" s="218" t="s">
        <v>43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283</v>
      </c>
      <c r="AT152" s="194" t="s">
        <v>521</v>
      </c>
      <c r="AU152" s="194" t="s">
        <v>88</v>
      </c>
      <c r="AY152" s="14" t="s">
        <v>146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86</v>
      </c>
      <c r="BK152" s="195">
        <f>ROUND(I152*H152,2)</f>
        <v>0</v>
      </c>
      <c r="BL152" s="14" t="s">
        <v>223</v>
      </c>
      <c r="BM152" s="194" t="s">
        <v>271</v>
      </c>
    </row>
    <row r="153" spans="1:65" s="2" customFormat="1" ht="11.25">
      <c r="A153" s="31"/>
      <c r="B153" s="32"/>
      <c r="C153" s="33"/>
      <c r="D153" s="196" t="s">
        <v>155</v>
      </c>
      <c r="E153" s="33"/>
      <c r="F153" s="197" t="s">
        <v>1756</v>
      </c>
      <c r="G153" s="33"/>
      <c r="H153" s="33"/>
      <c r="I153" s="198"/>
      <c r="J153" s="33"/>
      <c r="K153" s="33"/>
      <c r="L153" s="36"/>
      <c r="M153" s="199"/>
      <c r="N153" s="200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155</v>
      </c>
      <c r="AU153" s="14" t="s">
        <v>88</v>
      </c>
    </row>
    <row r="154" spans="1:65" s="2" customFormat="1" ht="16.5" customHeight="1">
      <c r="A154" s="31"/>
      <c r="B154" s="32"/>
      <c r="C154" s="209" t="s">
        <v>78</v>
      </c>
      <c r="D154" s="209" t="s">
        <v>521</v>
      </c>
      <c r="E154" s="210" t="s">
        <v>1757</v>
      </c>
      <c r="F154" s="211" t="s">
        <v>1758</v>
      </c>
      <c r="G154" s="212" t="s">
        <v>1444</v>
      </c>
      <c r="H154" s="213">
        <v>1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43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283</v>
      </c>
      <c r="AT154" s="194" t="s">
        <v>521</v>
      </c>
      <c r="AU154" s="194" t="s">
        <v>88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223</v>
      </c>
      <c r="BM154" s="194" t="s">
        <v>639</v>
      </c>
    </row>
    <row r="155" spans="1:65" s="2" customFormat="1" ht="11.25">
      <c r="A155" s="31"/>
      <c r="B155" s="32"/>
      <c r="C155" s="33"/>
      <c r="D155" s="196" t="s">
        <v>155</v>
      </c>
      <c r="E155" s="33"/>
      <c r="F155" s="197" t="s">
        <v>1758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88</v>
      </c>
    </row>
    <row r="156" spans="1:65" s="2" customFormat="1" ht="16.5" customHeight="1">
      <c r="A156" s="31"/>
      <c r="B156" s="32"/>
      <c r="C156" s="209" t="s">
        <v>78</v>
      </c>
      <c r="D156" s="209" t="s">
        <v>521</v>
      </c>
      <c r="E156" s="210" t="s">
        <v>1759</v>
      </c>
      <c r="F156" s="211" t="s">
        <v>1760</v>
      </c>
      <c r="G156" s="212" t="s">
        <v>1444</v>
      </c>
      <c r="H156" s="213">
        <v>5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283</v>
      </c>
      <c r="AT156" s="194" t="s">
        <v>521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223</v>
      </c>
      <c r="BM156" s="194" t="s">
        <v>400</v>
      </c>
    </row>
    <row r="157" spans="1:65" s="2" customFormat="1" ht="11.25">
      <c r="A157" s="31"/>
      <c r="B157" s="32"/>
      <c r="C157" s="33"/>
      <c r="D157" s="196" t="s">
        <v>155</v>
      </c>
      <c r="E157" s="33"/>
      <c r="F157" s="197" t="s">
        <v>1760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12" customFormat="1" ht="25.9" customHeight="1">
      <c r="B158" s="167"/>
      <c r="C158" s="168"/>
      <c r="D158" s="169" t="s">
        <v>77</v>
      </c>
      <c r="E158" s="170" t="s">
        <v>1460</v>
      </c>
      <c r="F158" s="170" t="s">
        <v>1761</v>
      </c>
      <c r="G158" s="168"/>
      <c r="H158" s="168"/>
      <c r="I158" s="171"/>
      <c r="J158" s="172">
        <f>BK158</f>
        <v>0</v>
      </c>
      <c r="K158" s="168"/>
      <c r="L158" s="173"/>
      <c r="M158" s="174"/>
      <c r="N158" s="175"/>
      <c r="O158" s="175"/>
      <c r="P158" s="176">
        <f>SUM(P159:P180)</f>
        <v>0</v>
      </c>
      <c r="Q158" s="175"/>
      <c r="R158" s="176">
        <f>SUM(R159:R180)</f>
        <v>0</v>
      </c>
      <c r="S158" s="175"/>
      <c r="T158" s="177">
        <f>SUM(T159:T180)</f>
        <v>0</v>
      </c>
      <c r="AR158" s="178" t="s">
        <v>86</v>
      </c>
      <c r="AT158" s="179" t="s">
        <v>77</v>
      </c>
      <c r="AU158" s="179" t="s">
        <v>78</v>
      </c>
      <c r="AY158" s="178" t="s">
        <v>146</v>
      </c>
      <c r="BK158" s="180">
        <f>SUM(BK159:BK180)</f>
        <v>0</v>
      </c>
    </row>
    <row r="159" spans="1:65" s="2" customFormat="1" ht="16.5" customHeight="1">
      <c r="A159" s="31"/>
      <c r="B159" s="32"/>
      <c r="C159" s="209" t="s">
        <v>78</v>
      </c>
      <c r="D159" s="209" t="s">
        <v>521</v>
      </c>
      <c r="E159" s="210" t="s">
        <v>1762</v>
      </c>
      <c r="F159" s="211" t="s">
        <v>1763</v>
      </c>
      <c r="G159" s="212" t="s">
        <v>1444</v>
      </c>
      <c r="H159" s="213">
        <v>6</v>
      </c>
      <c r="I159" s="214"/>
      <c r="J159" s="215">
        <f>ROUND(I159*H159,2)</f>
        <v>0</v>
      </c>
      <c r="K159" s="211" t="s">
        <v>1</v>
      </c>
      <c r="L159" s="216"/>
      <c r="M159" s="217" t="s">
        <v>1</v>
      </c>
      <c r="N159" s="218" t="s">
        <v>43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283</v>
      </c>
      <c r="AT159" s="194" t="s">
        <v>521</v>
      </c>
      <c r="AU159" s="194" t="s">
        <v>86</v>
      </c>
      <c r="AY159" s="14" t="s">
        <v>146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86</v>
      </c>
      <c r="BK159" s="195">
        <f>ROUND(I159*H159,2)</f>
        <v>0</v>
      </c>
      <c r="BL159" s="14" t="s">
        <v>223</v>
      </c>
      <c r="BM159" s="194" t="s">
        <v>186</v>
      </c>
    </row>
    <row r="160" spans="1:65" s="2" customFormat="1" ht="11.25">
      <c r="A160" s="31"/>
      <c r="B160" s="32"/>
      <c r="C160" s="33"/>
      <c r="D160" s="196" t="s">
        <v>155</v>
      </c>
      <c r="E160" s="33"/>
      <c r="F160" s="197" t="s">
        <v>1763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155</v>
      </c>
      <c r="AU160" s="14" t="s">
        <v>86</v>
      </c>
    </row>
    <row r="161" spans="1:65" s="2" customFormat="1" ht="16.5" customHeight="1">
      <c r="A161" s="31"/>
      <c r="B161" s="32"/>
      <c r="C161" s="209" t="s">
        <v>78</v>
      </c>
      <c r="D161" s="209" t="s">
        <v>521</v>
      </c>
      <c r="E161" s="210" t="s">
        <v>1764</v>
      </c>
      <c r="F161" s="211" t="s">
        <v>1765</v>
      </c>
      <c r="G161" s="212" t="s">
        <v>1444</v>
      </c>
      <c r="H161" s="213">
        <v>2</v>
      </c>
      <c r="I161" s="214"/>
      <c r="J161" s="215">
        <f>ROUND(I161*H161,2)</f>
        <v>0</v>
      </c>
      <c r="K161" s="211" t="s">
        <v>1</v>
      </c>
      <c r="L161" s="216"/>
      <c r="M161" s="217" t="s">
        <v>1</v>
      </c>
      <c r="N161" s="218" t="s">
        <v>43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283</v>
      </c>
      <c r="AT161" s="194" t="s">
        <v>521</v>
      </c>
      <c r="AU161" s="194" t="s">
        <v>86</v>
      </c>
      <c r="AY161" s="14" t="s">
        <v>146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86</v>
      </c>
      <c r="BK161" s="195">
        <f>ROUND(I161*H161,2)</f>
        <v>0</v>
      </c>
      <c r="BL161" s="14" t="s">
        <v>223</v>
      </c>
      <c r="BM161" s="194" t="s">
        <v>268</v>
      </c>
    </row>
    <row r="162" spans="1:65" s="2" customFormat="1" ht="11.25">
      <c r="A162" s="31"/>
      <c r="B162" s="32"/>
      <c r="C162" s="33"/>
      <c r="D162" s="196" t="s">
        <v>155</v>
      </c>
      <c r="E162" s="33"/>
      <c r="F162" s="197" t="s">
        <v>1765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155</v>
      </c>
      <c r="AU162" s="14" t="s">
        <v>86</v>
      </c>
    </row>
    <row r="163" spans="1:65" s="2" customFormat="1" ht="16.5" customHeight="1">
      <c r="A163" s="31"/>
      <c r="B163" s="32"/>
      <c r="C163" s="209" t="s">
        <v>78</v>
      </c>
      <c r="D163" s="209" t="s">
        <v>521</v>
      </c>
      <c r="E163" s="210" t="s">
        <v>1764</v>
      </c>
      <c r="F163" s="211" t="s">
        <v>1765</v>
      </c>
      <c r="G163" s="212" t="s">
        <v>1444</v>
      </c>
      <c r="H163" s="213">
        <v>5</v>
      </c>
      <c r="I163" s="214"/>
      <c r="J163" s="215">
        <f>ROUND(I163*H163,2)</f>
        <v>0</v>
      </c>
      <c r="K163" s="211" t="s">
        <v>1</v>
      </c>
      <c r="L163" s="216"/>
      <c r="M163" s="217" t="s">
        <v>1</v>
      </c>
      <c r="N163" s="218" t="s">
        <v>43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283</v>
      </c>
      <c r="AT163" s="194" t="s">
        <v>521</v>
      </c>
      <c r="AU163" s="194" t="s">
        <v>86</v>
      </c>
      <c r="AY163" s="14" t="s">
        <v>146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86</v>
      </c>
      <c r="BK163" s="195">
        <f>ROUND(I163*H163,2)</f>
        <v>0</v>
      </c>
      <c r="BL163" s="14" t="s">
        <v>223</v>
      </c>
      <c r="BM163" s="194" t="s">
        <v>283</v>
      </c>
    </row>
    <row r="164" spans="1:65" s="2" customFormat="1" ht="11.25">
      <c r="A164" s="31"/>
      <c r="B164" s="32"/>
      <c r="C164" s="33"/>
      <c r="D164" s="196" t="s">
        <v>155</v>
      </c>
      <c r="E164" s="33"/>
      <c r="F164" s="197" t="s">
        <v>1765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155</v>
      </c>
      <c r="AU164" s="14" t="s">
        <v>86</v>
      </c>
    </row>
    <row r="165" spans="1:65" s="2" customFormat="1" ht="16.5" customHeight="1">
      <c r="A165" s="31"/>
      <c r="B165" s="32"/>
      <c r="C165" s="209" t="s">
        <v>78</v>
      </c>
      <c r="D165" s="209" t="s">
        <v>521</v>
      </c>
      <c r="E165" s="210" t="s">
        <v>1766</v>
      </c>
      <c r="F165" s="211" t="s">
        <v>1767</v>
      </c>
      <c r="G165" s="212" t="s">
        <v>1444</v>
      </c>
      <c r="H165" s="213">
        <v>21</v>
      </c>
      <c r="I165" s="214"/>
      <c r="J165" s="215">
        <f>ROUND(I165*H165,2)</f>
        <v>0</v>
      </c>
      <c r="K165" s="211" t="s">
        <v>1</v>
      </c>
      <c r="L165" s="216"/>
      <c r="M165" s="217" t="s">
        <v>1</v>
      </c>
      <c r="N165" s="218" t="s">
        <v>43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283</v>
      </c>
      <c r="AT165" s="194" t="s">
        <v>521</v>
      </c>
      <c r="AU165" s="194" t="s">
        <v>86</v>
      </c>
      <c r="AY165" s="14" t="s">
        <v>146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86</v>
      </c>
      <c r="BK165" s="195">
        <f>ROUND(I165*H165,2)</f>
        <v>0</v>
      </c>
      <c r="BL165" s="14" t="s">
        <v>223</v>
      </c>
      <c r="BM165" s="194" t="s">
        <v>417</v>
      </c>
    </row>
    <row r="166" spans="1:65" s="2" customFormat="1" ht="11.25">
      <c r="A166" s="31"/>
      <c r="B166" s="32"/>
      <c r="C166" s="33"/>
      <c r="D166" s="196" t="s">
        <v>155</v>
      </c>
      <c r="E166" s="33"/>
      <c r="F166" s="197" t="s">
        <v>1767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155</v>
      </c>
      <c r="AU166" s="14" t="s">
        <v>86</v>
      </c>
    </row>
    <row r="167" spans="1:65" s="2" customFormat="1" ht="16.5" customHeight="1">
      <c r="A167" s="31"/>
      <c r="B167" s="32"/>
      <c r="C167" s="209" t="s">
        <v>78</v>
      </c>
      <c r="D167" s="209" t="s">
        <v>521</v>
      </c>
      <c r="E167" s="210" t="s">
        <v>1768</v>
      </c>
      <c r="F167" s="211" t="s">
        <v>1769</v>
      </c>
      <c r="G167" s="212" t="s">
        <v>1444</v>
      </c>
      <c r="H167" s="213">
        <v>80</v>
      </c>
      <c r="I167" s="214"/>
      <c r="J167" s="215">
        <f>ROUND(I167*H167,2)</f>
        <v>0</v>
      </c>
      <c r="K167" s="211" t="s">
        <v>1</v>
      </c>
      <c r="L167" s="216"/>
      <c r="M167" s="217" t="s">
        <v>1</v>
      </c>
      <c r="N167" s="218" t="s">
        <v>43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283</v>
      </c>
      <c r="AT167" s="194" t="s">
        <v>521</v>
      </c>
      <c r="AU167" s="194" t="s">
        <v>86</v>
      </c>
      <c r="AY167" s="14" t="s">
        <v>146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86</v>
      </c>
      <c r="BK167" s="195">
        <f>ROUND(I167*H167,2)</f>
        <v>0</v>
      </c>
      <c r="BL167" s="14" t="s">
        <v>223</v>
      </c>
      <c r="BM167" s="194" t="s">
        <v>404</v>
      </c>
    </row>
    <row r="168" spans="1:65" s="2" customFormat="1" ht="11.25">
      <c r="A168" s="31"/>
      <c r="B168" s="32"/>
      <c r="C168" s="33"/>
      <c r="D168" s="196" t="s">
        <v>155</v>
      </c>
      <c r="E168" s="33"/>
      <c r="F168" s="197" t="s">
        <v>1769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155</v>
      </c>
      <c r="AU168" s="14" t="s">
        <v>86</v>
      </c>
    </row>
    <row r="169" spans="1:65" s="2" customFormat="1" ht="24.2" customHeight="1">
      <c r="A169" s="31"/>
      <c r="B169" s="32"/>
      <c r="C169" s="209" t="s">
        <v>78</v>
      </c>
      <c r="D169" s="209" t="s">
        <v>521</v>
      </c>
      <c r="E169" s="210" t="s">
        <v>1770</v>
      </c>
      <c r="F169" s="211" t="s">
        <v>1771</v>
      </c>
      <c r="G169" s="212" t="s">
        <v>1444</v>
      </c>
      <c r="H169" s="213">
        <v>80</v>
      </c>
      <c r="I169" s="214"/>
      <c r="J169" s="215">
        <f>ROUND(I169*H169,2)</f>
        <v>0</v>
      </c>
      <c r="K169" s="211" t="s">
        <v>1</v>
      </c>
      <c r="L169" s="216"/>
      <c r="M169" s="217" t="s">
        <v>1</v>
      </c>
      <c r="N169" s="218" t="s">
        <v>43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283</v>
      </c>
      <c r="AT169" s="194" t="s">
        <v>521</v>
      </c>
      <c r="AU169" s="194" t="s">
        <v>86</v>
      </c>
      <c r="AY169" s="14" t="s">
        <v>146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86</v>
      </c>
      <c r="BK169" s="195">
        <f>ROUND(I169*H169,2)</f>
        <v>0</v>
      </c>
      <c r="BL169" s="14" t="s">
        <v>223</v>
      </c>
      <c r="BM169" s="194" t="s">
        <v>813</v>
      </c>
    </row>
    <row r="170" spans="1:65" s="2" customFormat="1" ht="11.25">
      <c r="A170" s="31"/>
      <c r="B170" s="32"/>
      <c r="C170" s="33"/>
      <c r="D170" s="196" t="s">
        <v>155</v>
      </c>
      <c r="E170" s="33"/>
      <c r="F170" s="197" t="s">
        <v>1771</v>
      </c>
      <c r="G170" s="33"/>
      <c r="H170" s="33"/>
      <c r="I170" s="198"/>
      <c r="J170" s="33"/>
      <c r="K170" s="33"/>
      <c r="L170" s="36"/>
      <c r="M170" s="199"/>
      <c r="N170" s="200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155</v>
      </c>
      <c r="AU170" s="14" t="s">
        <v>86</v>
      </c>
    </row>
    <row r="171" spans="1:65" s="2" customFormat="1" ht="24.2" customHeight="1">
      <c r="A171" s="31"/>
      <c r="B171" s="32"/>
      <c r="C171" s="209" t="s">
        <v>78</v>
      </c>
      <c r="D171" s="209" t="s">
        <v>521</v>
      </c>
      <c r="E171" s="210" t="s">
        <v>1772</v>
      </c>
      <c r="F171" s="211" t="s">
        <v>1773</v>
      </c>
      <c r="G171" s="212" t="s">
        <v>1444</v>
      </c>
      <c r="H171" s="213">
        <v>1</v>
      </c>
      <c r="I171" s="214"/>
      <c r="J171" s="215">
        <f>ROUND(I171*H171,2)</f>
        <v>0</v>
      </c>
      <c r="K171" s="211" t="s">
        <v>1</v>
      </c>
      <c r="L171" s="216"/>
      <c r="M171" s="217" t="s">
        <v>1</v>
      </c>
      <c r="N171" s="218" t="s">
        <v>43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283</v>
      </c>
      <c r="AT171" s="194" t="s">
        <v>521</v>
      </c>
      <c r="AU171" s="194" t="s">
        <v>86</v>
      </c>
      <c r="AY171" s="14" t="s">
        <v>146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86</v>
      </c>
      <c r="BK171" s="195">
        <f>ROUND(I171*H171,2)</f>
        <v>0</v>
      </c>
      <c r="BL171" s="14" t="s">
        <v>223</v>
      </c>
      <c r="BM171" s="194" t="s">
        <v>876</v>
      </c>
    </row>
    <row r="172" spans="1:65" s="2" customFormat="1" ht="19.5">
      <c r="A172" s="31"/>
      <c r="B172" s="32"/>
      <c r="C172" s="33"/>
      <c r="D172" s="196" t="s">
        <v>155</v>
      </c>
      <c r="E172" s="33"/>
      <c r="F172" s="197" t="s">
        <v>1773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155</v>
      </c>
      <c r="AU172" s="14" t="s">
        <v>86</v>
      </c>
    </row>
    <row r="173" spans="1:65" s="2" customFormat="1" ht="16.5" customHeight="1">
      <c r="A173" s="31"/>
      <c r="B173" s="32"/>
      <c r="C173" s="209" t="s">
        <v>78</v>
      </c>
      <c r="D173" s="209" t="s">
        <v>521</v>
      </c>
      <c r="E173" s="210" t="s">
        <v>1774</v>
      </c>
      <c r="F173" s="211" t="s">
        <v>1775</v>
      </c>
      <c r="G173" s="212" t="s">
        <v>612</v>
      </c>
      <c r="H173" s="213">
        <v>1</v>
      </c>
      <c r="I173" s="214"/>
      <c r="J173" s="215">
        <f>ROUND(I173*H173,2)</f>
        <v>0</v>
      </c>
      <c r="K173" s="211" t="s">
        <v>1</v>
      </c>
      <c r="L173" s="216"/>
      <c r="M173" s="217" t="s">
        <v>1</v>
      </c>
      <c r="N173" s="218" t="s">
        <v>43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283</v>
      </c>
      <c r="AT173" s="194" t="s">
        <v>521</v>
      </c>
      <c r="AU173" s="194" t="s">
        <v>86</v>
      </c>
      <c r="AY173" s="14" t="s">
        <v>146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86</v>
      </c>
      <c r="BK173" s="195">
        <f>ROUND(I173*H173,2)</f>
        <v>0</v>
      </c>
      <c r="BL173" s="14" t="s">
        <v>223</v>
      </c>
      <c r="BM173" s="194" t="s">
        <v>725</v>
      </c>
    </row>
    <row r="174" spans="1:65" s="2" customFormat="1" ht="11.25">
      <c r="A174" s="31"/>
      <c r="B174" s="32"/>
      <c r="C174" s="33"/>
      <c r="D174" s="196" t="s">
        <v>155</v>
      </c>
      <c r="E174" s="33"/>
      <c r="F174" s="197" t="s">
        <v>1775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155</v>
      </c>
      <c r="AU174" s="14" t="s">
        <v>86</v>
      </c>
    </row>
    <row r="175" spans="1:65" s="2" customFormat="1" ht="16.5" customHeight="1">
      <c r="A175" s="31"/>
      <c r="B175" s="32"/>
      <c r="C175" s="209" t="s">
        <v>78</v>
      </c>
      <c r="D175" s="209" t="s">
        <v>521</v>
      </c>
      <c r="E175" s="210" t="s">
        <v>1776</v>
      </c>
      <c r="F175" s="211" t="s">
        <v>1777</v>
      </c>
      <c r="G175" s="212" t="s">
        <v>1444</v>
      </c>
      <c r="H175" s="213">
        <v>2</v>
      </c>
      <c r="I175" s="214"/>
      <c r="J175" s="215">
        <f>ROUND(I175*H175,2)</f>
        <v>0</v>
      </c>
      <c r="K175" s="211" t="s">
        <v>1</v>
      </c>
      <c r="L175" s="216"/>
      <c r="M175" s="217" t="s">
        <v>1</v>
      </c>
      <c r="N175" s="218" t="s">
        <v>43</v>
      </c>
      <c r="O175" s="6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283</v>
      </c>
      <c r="AT175" s="194" t="s">
        <v>521</v>
      </c>
      <c r="AU175" s="194" t="s">
        <v>86</v>
      </c>
      <c r="AY175" s="14" t="s">
        <v>146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4" t="s">
        <v>86</v>
      </c>
      <c r="BK175" s="195">
        <f>ROUND(I175*H175,2)</f>
        <v>0</v>
      </c>
      <c r="BL175" s="14" t="s">
        <v>223</v>
      </c>
      <c r="BM175" s="194" t="s">
        <v>735</v>
      </c>
    </row>
    <row r="176" spans="1:65" s="2" customFormat="1" ht="11.25">
      <c r="A176" s="31"/>
      <c r="B176" s="32"/>
      <c r="C176" s="33"/>
      <c r="D176" s="196" t="s">
        <v>155</v>
      </c>
      <c r="E176" s="33"/>
      <c r="F176" s="197" t="s">
        <v>1777</v>
      </c>
      <c r="G176" s="33"/>
      <c r="H176" s="33"/>
      <c r="I176" s="198"/>
      <c r="J176" s="33"/>
      <c r="K176" s="33"/>
      <c r="L176" s="36"/>
      <c r="M176" s="199"/>
      <c r="N176" s="200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155</v>
      </c>
      <c r="AU176" s="14" t="s">
        <v>86</v>
      </c>
    </row>
    <row r="177" spans="1:65" s="2" customFormat="1" ht="16.5" customHeight="1">
      <c r="A177" s="31"/>
      <c r="B177" s="32"/>
      <c r="C177" s="209" t="s">
        <v>78</v>
      </c>
      <c r="D177" s="209" t="s">
        <v>521</v>
      </c>
      <c r="E177" s="210" t="s">
        <v>1778</v>
      </c>
      <c r="F177" s="211" t="s">
        <v>1779</v>
      </c>
      <c r="G177" s="212" t="s">
        <v>1444</v>
      </c>
      <c r="H177" s="213">
        <v>2</v>
      </c>
      <c r="I177" s="214"/>
      <c r="J177" s="215">
        <f>ROUND(I177*H177,2)</f>
        <v>0</v>
      </c>
      <c r="K177" s="211" t="s">
        <v>1</v>
      </c>
      <c r="L177" s="216"/>
      <c r="M177" s="217" t="s">
        <v>1</v>
      </c>
      <c r="N177" s="218" t="s">
        <v>43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283</v>
      </c>
      <c r="AT177" s="194" t="s">
        <v>521</v>
      </c>
      <c r="AU177" s="194" t="s">
        <v>86</v>
      </c>
      <c r="AY177" s="14" t="s">
        <v>146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86</v>
      </c>
      <c r="BK177" s="195">
        <f>ROUND(I177*H177,2)</f>
        <v>0</v>
      </c>
      <c r="BL177" s="14" t="s">
        <v>223</v>
      </c>
      <c r="BM177" s="194" t="s">
        <v>705</v>
      </c>
    </row>
    <row r="178" spans="1:65" s="2" customFormat="1" ht="11.25">
      <c r="A178" s="31"/>
      <c r="B178" s="32"/>
      <c r="C178" s="33"/>
      <c r="D178" s="196" t="s">
        <v>155</v>
      </c>
      <c r="E178" s="33"/>
      <c r="F178" s="197" t="s">
        <v>1779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155</v>
      </c>
      <c r="AU178" s="14" t="s">
        <v>86</v>
      </c>
    </row>
    <row r="179" spans="1:65" s="2" customFormat="1" ht="16.5" customHeight="1">
      <c r="A179" s="31"/>
      <c r="B179" s="32"/>
      <c r="C179" s="209" t="s">
        <v>78</v>
      </c>
      <c r="D179" s="209" t="s">
        <v>521</v>
      </c>
      <c r="E179" s="210" t="s">
        <v>1745</v>
      </c>
      <c r="F179" s="211" t="s">
        <v>1746</v>
      </c>
      <c r="G179" s="212" t="s">
        <v>1444</v>
      </c>
      <c r="H179" s="213">
        <v>4</v>
      </c>
      <c r="I179" s="214"/>
      <c r="J179" s="215">
        <f>ROUND(I179*H179,2)</f>
        <v>0</v>
      </c>
      <c r="K179" s="211" t="s">
        <v>1</v>
      </c>
      <c r="L179" s="216"/>
      <c r="M179" s="217" t="s">
        <v>1</v>
      </c>
      <c r="N179" s="218" t="s">
        <v>43</v>
      </c>
      <c r="O179" s="68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283</v>
      </c>
      <c r="AT179" s="194" t="s">
        <v>521</v>
      </c>
      <c r="AU179" s="194" t="s">
        <v>86</v>
      </c>
      <c r="AY179" s="14" t="s">
        <v>146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4" t="s">
        <v>86</v>
      </c>
      <c r="BK179" s="195">
        <f>ROUND(I179*H179,2)</f>
        <v>0</v>
      </c>
      <c r="BL179" s="14" t="s">
        <v>223</v>
      </c>
      <c r="BM179" s="194" t="s">
        <v>551</v>
      </c>
    </row>
    <row r="180" spans="1:65" s="2" customFormat="1" ht="11.25">
      <c r="A180" s="31"/>
      <c r="B180" s="32"/>
      <c r="C180" s="33"/>
      <c r="D180" s="196" t="s">
        <v>155</v>
      </c>
      <c r="E180" s="33"/>
      <c r="F180" s="197" t="s">
        <v>1746</v>
      </c>
      <c r="G180" s="33"/>
      <c r="H180" s="33"/>
      <c r="I180" s="198"/>
      <c r="J180" s="33"/>
      <c r="K180" s="33"/>
      <c r="L180" s="36"/>
      <c r="M180" s="199"/>
      <c r="N180" s="200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155</v>
      </c>
      <c r="AU180" s="14" t="s">
        <v>86</v>
      </c>
    </row>
    <row r="181" spans="1:65" s="12" customFormat="1" ht="25.9" customHeight="1">
      <c r="B181" s="167"/>
      <c r="C181" s="168"/>
      <c r="D181" s="169" t="s">
        <v>77</v>
      </c>
      <c r="E181" s="170" t="s">
        <v>1499</v>
      </c>
      <c r="F181" s="170" t="s">
        <v>1780</v>
      </c>
      <c r="G181" s="168"/>
      <c r="H181" s="168"/>
      <c r="I181" s="171"/>
      <c r="J181" s="172">
        <f>BK181</f>
        <v>0</v>
      </c>
      <c r="K181" s="168"/>
      <c r="L181" s="173"/>
      <c r="M181" s="174"/>
      <c r="N181" s="175"/>
      <c r="O181" s="175"/>
      <c r="P181" s="176">
        <f>P182+SUM(P183:P198)+P207+P220+P233+P242</f>
        <v>0</v>
      </c>
      <c r="Q181" s="175"/>
      <c r="R181" s="176">
        <f>R182+SUM(R183:R198)+R207+R220+R233+R242</f>
        <v>0</v>
      </c>
      <c r="S181" s="175"/>
      <c r="T181" s="177">
        <f>T182+SUM(T183:T198)+T207+T220+T233+T242</f>
        <v>0</v>
      </c>
      <c r="AR181" s="178" t="s">
        <v>86</v>
      </c>
      <c r="AT181" s="179" t="s">
        <v>77</v>
      </c>
      <c r="AU181" s="179" t="s">
        <v>78</v>
      </c>
      <c r="AY181" s="178" t="s">
        <v>146</v>
      </c>
      <c r="BK181" s="180">
        <f>BK182+SUM(BK183:BK198)+BK207+BK220+BK233+BK242</f>
        <v>0</v>
      </c>
    </row>
    <row r="182" spans="1:65" s="2" customFormat="1" ht="16.5" customHeight="1">
      <c r="A182" s="31"/>
      <c r="B182" s="32"/>
      <c r="C182" s="209" t="s">
        <v>78</v>
      </c>
      <c r="D182" s="209" t="s">
        <v>521</v>
      </c>
      <c r="E182" s="210" t="s">
        <v>1781</v>
      </c>
      <c r="F182" s="211" t="s">
        <v>1782</v>
      </c>
      <c r="G182" s="212" t="s">
        <v>1444</v>
      </c>
      <c r="H182" s="213">
        <v>1</v>
      </c>
      <c r="I182" s="214"/>
      <c r="J182" s="215">
        <f>ROUND(I182*H182,2)</f>
        <v>0</v>
      </c>
      <c r="K182" s="211" t="s">
        <v>1</v>
      </c>
      <c r="L182" s="216"/>
      <c r="M182" s="217" t="s">
        <v>1</v>
      </c>
      <c r="N182" s="218" t="s">
        <v>43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283</v>
      </c>
      <c r="AT182" s="194" t="s">
        <v>521</v>
      </c>
      <c r="AU182" s="194" t="s">
        <v>86</v>
      </c>
      <c r="AY182" s="14" t="s">
        <v>146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86</v>
      </c>
      <c r="BK182" s="195">
        <f>ROUND(I182*H182,2)</f>
        <v>0</v>
      </c>
      <c r="BL182" s="14" t="s">
        <v>223</v>
      </c>
      <c r="BM182" s="194" t="s">
        <v>530</v>
      </c>
    </row>
    <row r="183" spans="1:65" s="2" customFormat="1" ht="11.25">
      <c r="A183" s="31"/>
      <c r="B183" s="32"/>
      <c r="C183" s="33"/>
      <c r="D183" s="196" t="s">
        <v>155</v>
      </c>
      <c r="E183" s="33"/>
      <c r="F183" s="197" t="s">
        <v>1782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155</v>
      </c>
      <c r="AU183" s="14" t="s">
        <v>86</v>
      </c>
    </row>
    <row r="184" spans="1:65" s="2" customFormat="1" ht="16.5" customHeight="1">
      <c r="A184" s="31"/>
      <c r="B184" s="32"/>
      <c r="C184" s="209" t="s">
        <v>78</v>
      </c>
      <c r="D184" s="209" t="s">
        <v>521</v>
      </c>
      <c r="E184" s="210" t="s">
        <v>1783</v>
      </c>
      <c r="F184" s="211" t="s">
        <v>1784</v>
      </c>
      <c r="G184" s="212" t="s">
        <v>1444</v>
      </c>
      <c r="H184" s="213">
        <v>5</v>
      </c>
      <c r="I184" s="214"/>
      <c r="J184" s="215">
        <f>ROUND(I184*H184,2)</f>
        <v>0</v>
      </c>
      <c r="K184" s="211" t="s">
        <v>1</v>
      </c>
      <c r="L184" s="216"/>
      <c r="M184" s="217" t="s">
        <v>1</v>
      </c>
      <c r="N184" s="218" t="s">
        <v>43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283</v>
      </c>
      <c r="AT184" s="194" t="s">
        <v>521</v>
      </c>
      <c r="AU184" s="194" t="s">
        <v>86</v>
      </c>
      <c r="AY184" s="14" t="s">
        <v>146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4" t="s">
        <v>86</v>
      </c>
      <c r="BK184" s="195">
        <f>ROUND(I184*H184,2)</f>
        <v>0</v>
      </c>
      <c r="BL184" s="14" t="s">
        <v>223</v>
      </c>
      <c r="BM184" s="194" t="s">
        <v>560</v>
      </c>
    </row>
    <row r="185" spans="1:65" s="2" customFormat="1" ht="11.25">
      <c r="A185" s="31"/>
      <c r="B185" s="32"/>
      <c r="C185" s="33"/>
      <c r="D185" s="196" t="s">
        <v>155</v>
      </c>
      <c r="E185" s="33"/>
      <c r="F185" s="197" t="s">
        <v>1784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155</v>
      </c>
      <c r="AU185" s="14" t="s">
        <v>86</v>
      </c>
    </row>
    <row r="186" spans="1:65" s="2" customFormat="1" ht="16.5" customHeight="1">
      <c r="A186" s="31"/>
      <c r="B186" s="32"/>
      <c r="C186" s="209" t="s">
        <v>78</v>
      </c>
      <c r="D186" s="209" t="s">
        <v>521</v>
      </c>
      <c r="E186" s="210" t="s">
        <v>1785</v>
      </c>
      <c r="F186" s="211" t="s">
        <v>1786</v>
      </c>
      <c r="G186" s="212" t="s">
        <v>1444</v>
      </c>
      <c r="H186" s="213">
        <v>1</v>
      </c>
      <c r="I186" s="214"/>
      <c r="J186" s="215">
        <f>ROUND(I186*H186,2)</f>
        <v>0</v>
      </c>
      <c r="K186" s="211" t="s">
        <v>1</v>
      </c>
      <c r="L186" s="216"/>
      <c r="M186" s="217" t="s">
        <v>1</v>
      </c>
      <c r="N186" s="218" t="s">
        <v>43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283</v>
      </c>
      <c r="AT186" s="194" t="s">
        <v>521</v>
      </c>
      <c r="AU186" s="194" t="s">
        <v>86</v>
      </c>
      <c r="AY186" s="14" t="s">
        <v>146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86</v>
      </c>
      <c r="BK186" s="195">
        <f>ROUND(I186*H186,2)</f>
        <v>0</v>
      </c>
      <c r="BL186" s="14" t="s">
        <v>223</v>
      </c>
      <c r="BM186" s="194" t="s">
        <v>569</v>
      </c>
    </row>
    <row r="187" spans="1:65" s="2" customFormat="1" ht="11.25">
      <c r="A187" s="31"/>
      <c r="B187" s="32"/>
      <c r="C187" s="33"/>
      <c r="D187" s="196" t="s">
        <v>155</v>
      </c>
      <c r="E187" s="33"/>
      <c r="F187" s="197" t="s">
        <v>1786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155</v>
      </c>
      <c r="AU187" s="14" t="s">
        <v>86</v>
      </c>
    </row>
    <row r="188" spans="1:65" s="2" customFormat="1" ht="16.5" customHeight="1">
      <c r="A188" s="31"/>
      <c r="B188" s="32"/>
      <c r="C188" s="209" t="s">
        <v>78</v>
      </c>
      <c r="D188" s="209" t="s">
        <v>521</v>
      </c>
      <c r="E188" s="210" t="s">
        <v>1787</v>
      </c>
      <c r="F188" s="211" t="s">
        <v>1788</v>
      </c>
      <c r="G188" s="212" t="s">
        <v>1444</v>
      </c>
      <c r="H188" s="213">
        <v>3</v>
      </c>
      <c r="I188" s="214"/>
      <c r="J188" s="215">
        <f>ROUND(I188*H188,2)</f>
        <v>0</v>
      </c>
      <c r="K188" s="211" t="s">
        <v>1</v>
      </c>
      <c r="L188" s="216"/>
      <c r="M188" s="217" t="s">
        <v>1</v>
      </c>
      <c r="N188" s="218" t="s">
        <v>43</v>
      </c>
      <c r="O188" s="68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283</v>
      </c>
      <c r="AT188" s="194" t="s">
        <v>521</v>
      </c>
      <c r="AU188" s="194" t="s">
        <v>86</v>
      </c>
      <c r="AY188" s="14" t="s">
        <v>146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86</v>
      </c>
      <c r="BK188" s="195">
        <f>ROUND(I188*H188,2)</f>
        <v>0</v>
      </c>
      <c r="BL188" s="14" t="s">
        <v>223</v>
      </c>
      <c r="BM188" s="194" t="s">
        <v>577</v>
      </c>
    </row>
    <row r="189" spans="1:65" s="2" customFormat="1" ht="11.25">
      <c r="A189" s="31"/>
      <c r="B189" s="32"/>
      <c r="C189" s="33"/>
      <c r="D189" s="196" t="s">
        <v>155</v>
      </c>
      <c r="E189" s="33"/>
      <c r="F189" s="197" t="s">
        <v>1788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155</v>
      </c>
      <c r="AU189" s="14" t="s">
        <v>86</v>
      </c>
    </row>
    <row r="190" spans="1:65" s="2" customFormat="1" ht="16.5" customHeight="1">
      <c r="A190" s="31"/>
      <c r="B190" s="32"/>
      <c r="C190" s="209" t="s">
        <v>78</v>
      </c>
      <c r="D190" s="209" t="s">
        <v>521</v>
      </c>
      <c r="E190" s="210" t="s">
        <v>1789</v>
      </c>
      <c r="F190" s="211" t="s">
        <v>1790</v>
      </c>
      <c r="G190" s="212" t="s">
        <v>1444</v>
      </c>
      <c r="H190" s="213">
        <v>1</v>
      </c>
      <c r="I190" s="214"/>
      <c r="J190" s="215">
        <f>ROUND(I190*H190,2)</f>
        <v>0</v>
      </c>
      <c r="K190" s="211" t="s">
        <v>1</v>
      </c>
      <c r="L190" s="216"/>
      <c r="M190" s="217" t="s">
        <v>1</v>
      </c>
      <c r="N190" s="218" t="s">
        <v>43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283</v>
      </c>
      <c r="AT190" s="194" t="s">
        <v>521</v>
      </c>
      <c r="AU190" s="194" t="s">
        <v>86</v>
      </c>
      <c r="AY190" s="14" t="s">
        <v>146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86</v>
      </c>
      <c r="BK190" s="195">
        <f>ROUND(I190*H190,2)</f>
        <v>0</v>
      </c>
      <c r="BL190" s="14" t="s">
        <v>223</v>
      </c>
      <c r="BM190" s="194" t="s">
        <v>1202</v>
      </c>
    </row>
    <row r="191" spans="1:65" s="2" customFormat="1" ht="11.25">
      <c r="A191" s="31"/>
      <c r="B191" s="32"/>
      <c r="C191" s="33"/>
      <c r="D191" s="196" t="s">
        <v>155</v>
      </c>
      <c r="E191" s="33"/>
      <c r="F191" s="197" t="s">
        <v>1790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155</v>
      </c>
      <c r="AU191" s="14" t="s">
        <v>86</v>
      </c>
    </row>
    <row r="192" spans="1:65" s="2" customFormat="1" ht="16.5" customHeight="1">
      <c r="A192" s="31"/>
      <c r="B192" s="32"/>
      <c r="C192" s="209" t="s">
        <v>78</v>
      </c>
      <c r="D192" s="209" t="s">
        <v>521</v>
      </c>
      <c r="E192" s="210" t="s">
        <v>1791</v>
      </c>
      <c r="F192" s="211" t="s">
        <v>1792</v>
      </c>
      <c r="G192" s="212" t="s">
        <v>1444</v>
      </c>
      <c r="H192" s="213">
        <v>2</v>
      </c>
      <c r="I192" s="214"/>
      <c r="J192" s="215">
        <f>ROUND(I192*H192,2)</f>
        <v>0</v>
      </c>
      <c r="K192" s="211" t="s">
        <v>1</v>
      </c>
      <c r="L192" s="216"/>
      <c r="M192" s="217" t="s">
        <v>1</v>
      </c>
      <c r="N192" s="218" t="s">
        <v>43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283</v>
      </c>
      <c r="AT192" s="194" t="s">
        <v>521</v>
      </c>
      <c r="AU192" s="194" t="s">
        <v>86</v>
      </c>
      <c r="AY192" s="14" t="s">
        <v>146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4" t="s">
        <v>86</v>
      </c>
      <c r="BK192" s="195">
        <f>ROUND(I192*H192,2)</f>
        <v>0</v>
      </c>
      <c r="BL192" s="14" t="s">
        <v>223</v>
      </c>
      <c r="BM192" s="194" t="s">
        <v>1507</v>
      </c>
    </row>
    <row r="193" spans="1:65" s="2" customFormat="1" ht="11.25">
      <c r="A193" s="31"/>
      <c r="B193" s="32"/>
      <c r="C193" s="33"/>
      <c r="D193" s="196" t="s">
        <v>155</v>
      </c>
      <c r="E193" s="33"/>
      <c r="F193" s="197" t="s">
        <v>1792</v>
      </c>
      <c r="G193" s="33"/>
      <c r="H193" s="33"/>
      <c r="I193" s="198"/>
      <c r="J193" s="33"/>
      <c r="K193" s="33"/>
      <c r="L193" s="36"/>
      <c r="M193" s="199"/>
      <c r="N193" s="200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155</v>
      </c>
      <c r="AU193" s="14" t="s">
        <v>86</v>
      </c>
    </row>
    <row r="194" spans="1:65" s="2" customFormat="1" ht="16.5" customHeight="1">
      <c r="A194" s="31"/>
      <c r="B194" s="32"/>
      <c r="C194" s="209" t="s">
        <v>78</v>
      </c>
      <c r="D194" s="209" t="s">
        <v>521</v>
      </c>
      <c r="E194" s="210" t="s">
        <v>1793</v>
      </c>
      <c r="F194" s="211" t="s">
        <v>1794</v>
      </c>
      <c r="G194" s="212" t="s">
        <v>1444</v>
      </c>
      <c r="H194" s="213">
        <v>1</v>
      </c>
      <c r="I194" s="214"/>
      <c r="J194" s="215">
        <f>ROUND(I194*H194,2)</f>
        <v>0</v>
      </c>
      <c r="K194" s="211" t="s">
        <v>1</v>
      </c>
      <c r="L194" s="216"/>
      <c r="M194" s="217" t="s">
        <v>1</v>
      </c>
      <c r="N194" s="218" t="s">
        <v>43</v>
      </c>
      <c r="O194" s="68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283</v>
      </c>
      <c r="AT194" s="194" t="s">
        <v>521</v>
      </c>
      <c r="AU194" s="194" t="s">
        <v>86</v>
      </c>
      <c r="AY194" s="14" t="s">
        <v>146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4" t="s">
        <v>86</v>
      </c>
      <c r="BK194" s="195">
        <f>ROUND(I194*H194,2)</f>
        <v>0</v>
      </c>
      <c r="BL194" s="14" t="s">
        <v>223</v>
      </c>
      <c r="BM194" s="194" t="s">
        <v>1190</v>
      </c>
    </row>
    <row r="195" spans="1:65" s="2" customFormat="1" ht="11.25">
      <c r="A195" s="31"/>
      <c r="B195" s="32"/>
      <c r="C195" s="33"/>
      <c r="D195" s="196" t="s">
        <v>155</v>
      </c>
      <c r="E195" s="33"/>
      <c r="F195" s="197" t="s">
        <v>1794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155</v>
      </c>
      <c r="AU195" s="14" t="s">
        <v>86</v>
      </c>
    </row>
    <row r="196" spans="1:65" s="2" customFormat="1" ht="16.5" customHeight="1">
      <c r="A196" s="31"/>
      <c r="B196" s="32"/>
      <c r="C196" s="209" t="s">
        <v>78</v>
      </c>
      <c r="D196" s="209" t="s">
        <v>521</v>
      </c>
      <c r="E196" s="210" t="s">
        <v>1795</v>
      </c>
      <c r="F196" s="211" t="s">
        <v>1796</v>
      </c>
      <c r="G196" s="212" t="s">
        <v>1444</v>
      </c>
      <c r="H196" s="213">
        <v>3</v>
      </c>
      <c r="I196" s="214"/>
      <c r="J196" s="215">
        <f>ROUND(I196*H196,2)</f>
        <v>0</v>
      </c>
      <c r="K196" s="211" t="s">
        <v>1</v>
      </c>
      <c r="L196" s="216"/>
      <c r="M196" s="217" t="s">
        <v>1</v>
      </c>
      <c r="N196" s="218" t="s">
        <v>43</v>
      </c>
      <c r="O196" s="68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283</v>
      </c>
      <c r="AT196" s="194" t="s">
        <v>521</v>
      </c>
      <c r="AU196" s="194" t="s">
        <v>86</v>
      </c>
      <c r="AY196" s="14" t="s">
        <v>146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4" t="s">
        <v>86</v>
      </c>
      <c r="BK196" s="195">
        <f>ROUND(I196*H196,2)</f>
        <v>0</v>
      </c>
      <c r="BL196" s="14" t="s">
        <v>223</v>
      </c>
      <c r="BM196" s="194" t="s">
        <v>1209</v>
      </c>
    </row>
    <row r="197" spans="1:65" s="2" customFormat="1" ht="11.25">
      <c r="A197" s="31"/>
      <c r="B197" s="32"/>
      <c r="C197" s="33"/>
      <c r="D197" s="196" t="s">
        <v>155</v>
      </c>
      <c r="E197" s="33"/>
      <c r="F197" s="197" t="s">
        <v>1796</v>
      </c>
      <c r="G197" s="33"/>
      <c r="H197" s="33"/>
      <c r="I197" s="198"/>
      <c r="J197" s="33"/>
      <c r="K197" s="33"/>
      <c r="L197" s="36"/>
      <c r="M197" s="199"/>
      <c r="N197" s="200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155</v>
      </c>
      <c r="AU197" s="14" t="s">
        <v>86</v>
      </c>
    </row>
    <row r="198" spans="1:65" s="12" customFormat="1" ht="22.9" customHeight="1">
      <c r="B198" s="167"/>
      <c r="C198" s="168"/>
      <c r="D198" s="169" t="s">
        <v>77</v>
      </c>
      <c r="E198" s="181" t="s">
        <v>1440</v>
      </c>
      <c r="F198" s="181" t="s">
        <v>1744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SUM(P199:P206)</f>
        <v>0</v>
      </c>
      <c r="Q198" s="175"/>
      <c r="R198" s="176">
        <f>SUM(R199:R206)</f>
        <v>0</v>
      </c>
      <c r="S198" s="175"/>
      <c r="T198" s="177">
        <f>SUM(T199:T206)</f>
        <v>0</v>
      </c>
      <c r="AR198" s="178" t="s">
        <v>86</v>
      </c>
      <c r="AT198" s="179" t="s">
        <v>77</v>
      </c>
      <c r="AU198" s="179" t="s">
        <v>86</v>
      </c>
      <c r="AY198" s="178" t="s">
        <v>146</v>
      </c>
      <c r="BK198" s="180">
        <f>SUM(BK199:BK206)</f>
        <v>0</v>
      </c>
    </row>
    <row r="199" spans="1:65" s="2" customFormat="1" ht="16.5" customHeight="1">
      <c r="A199" s="31"/>
      <c r="B199" s="32"/>
      <c r="C199" s="209" t="s">
        <v>78</v>
      </c>
      <c r="D199" s="209" t="s">
        <v>521</v>
      </c>
      <c r="E199" s="210" t="s">
        <v>1797</v>
      </c>
      <c r="F199" s="211" t="s">
        <v>1798</v>
      </c>
      <c r="G199" s="212" t="s">
        <v>1444</v>
      </c>
      <c r="H199" s="213">
        <v>14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43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283</v>
      </c>
      <c r="AT199" s="194" t="s">
        <v>521</v>
      </c>
      <c r="AU199" s="194" t="s">
        <v>88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223</v>
      </c>
      <c r="BM199" s="194" t="s">
        <v>1164</v>
      </c>
    </row>
    <row r="200" spans="1:65" s="2" customFormat="1" ht="11.25">
      <c r="A200" s="31"/>
      <c r="B200" s="32"/>
      <c r="C200" s="33"/>
      <c r="D200" s="196" t="s">
        <v>155</v>
      </c>
      <c r="E200" s="33"/>
      <c r="F200" s="197" t="s">
        <v>1798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88</v>
      </c>
    </row>
    <row r="201" spans="1:65" s="2" customFormat="1" ht="16.5" customHeight="1">
      <c r="A201" s="31"/>
      <c r="B201" s="32"/>
      <c r="C201" s="209" t="s">
        <v>78</v>
      </c>
      <c r="D201" s="209" t="s">
        <v>521</v>
      </c>
      <c r="E201" s="210" t="s">
        <v>1799</v>
      </c>
      <c r="F201" s="211" t="s">
        <v>1800</v>
      </c>
      <c r="G201" s="212" t="s">
        <v>1444</v>
      </c>
      <c r="H201" s="213">
        <v>28</v>
      </c>
      <c r="I201" s="214"/>
      <c r="J201" s="215">
        <f>ROUND(I201*H201,2)</f>
        <v>0</v>
      </c>
      <c r="K201" s="211" t="s">
        <v>1</v>
      </c>
      <c r="L201" s="216"/>
      <c r="M201" s="217" t="s">
        <v>1</v>
      </c>
      <c r="N201" s="218" t="s">
        <v>43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283</v>
      </c>
      <c r="AT201" s="194" t="s">
        <v>521</v>
      </c>
      <c r="AU201" s="194" t="s">
        <v>88</v>
      </c>
      <c r="AY201" s="14" t="s">
        <v>146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86</v>
      </c>
      <c r="BK201" s="195">
        <f>ROUND(I201*H201,2)</f>
        <v>0</v>
      </c>
      <c r="BL201" s="14" t="s">
        <v>223</v>
      </c>
      <c r="BM201" s="194" t="s">
        <v>1174</v>
      </c>
    </row>
    <row r="202" spans="1:65" s="2" customFormat="1" ht="11.25">
      <c r="A202" s="31"/>
      <c r="B202" s="32"/>
      <c r="C202" s="33"/>
      <c r="D202" s="196" t="s">
        <v>155</v>
      </c>
      <c r="E202" s="33"/>
      <c r="F202" s="197" t="s">
        <v>1800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155</v>
      </c>
      <c r="AU202" s="14" t="s">
        <v>88</v>
      </c>
    </row>
    <row r="203" spans="1:65" s="2" customFormat="1" ht="24.2" customHeight="1">
      <c r="A203" s="31"/>
      <c r="B203" s="32"/>
      <c r="C203" s="209" t="s">
        <v>78</v>
      </c>
      <c r="D203" s="209" t="s">
        <v>521</v>
      </c>
      <c r="E203" s="210" t="s">
        <v>1801</v>
      </c>
      <c r="F203" s="211" t="s">
        <v>1802</v>
      </c>
      <c r="G203" s="212" t="s">
        <v>1444</v>
      </c>
      <c r="H203" s="213">
        <v>3</v>
      </c>
      <c r="I203" s="214"/>
      <c r="J203" s="215">
        <f>ROUND(I203*H203,2)</f>
        <v>0</v>
      </c>
      <c r="K203" s="211" t="s">
        <v>1</v>
      </c>
      <c r="L203" s="216"/>
      <c r="M203" s="217" t="s">
        <v>1</v>
      </c>
      <c r="N203" s="218" t="s">
        <v>43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283</v>
      </c>
      <c r="AT203" s="194" t="s">
        <v>521</v>
      </c>
      <c r="AU203" s="194" t="s">
        <v>88</v>
      </c>
      <c r="AY203" s="14" t="s">
        <v>146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86</v>
      </c>
      <c r="BK203" s="195">
        <f>ROUND(I203*H203,2)</f>
        <v>0</v>
      </c>
      <c r="BL203" s="14" t="s">
        <v>223</v>
      </c>
      <c r="BM203" s="194" t="s">
        <v>1226</v>
      </c>
    </row>
    <row r="204" spans="1:65" s="2" customFormat="1" ht="11.25">
      <c r="A204" s="31"/>
      <c r="B204" s="32"/>
      <c r="C204" s="33"/>
      <c r="D204" s="196" t="s">
        <v>155</v>
      </c>
      <c r="E204" s="33"/>
      <c r="F204" s="197" t="s">
        <v>1802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155</v>
      </c>
      <c r="AU204" s="14" t="s">
        <v>88</v>
      </c>
    </row>
    <row r="205" spans="1:65" s="2" customFormat="1" ht="16.5" customHeight="1">
      <c r="A205" s="31"/>
      <c r="B205" s="32"/>
      <c r="C205" s="209" t="s">
        <v>78</v>
      </c>
      <c r="D205" s="209" t="s">
        <v>521</v>
      </c>
      <c r="E205" s="210" t="s">
        <v>1803</v>
      </c>
      <c r="F205" s="211" t="s">
        <v>1804</v>
      </c>
      <c r="G205" s="212" t="s">
        <v>1444</v>
      </c>
      <c r="H205" s="213">
        <v>14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43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283</v>
      </c>
      <c r="AT205" s="194" t="s">
        <v>521</v>
      </c>
      <c r="AU205" s="194" t="s">
        <v>88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223</v>
      </c>
      <c r="BM205" s="194" t="s">
        <v>843</v>
      </c>
    </row>
    <row r="206" spans="1:65" s="2" customFormat="1" ht="11.25">
      <c r="A206" s="31"/>
      <c r="B206" s="32"/>
      <c r="C206" s="33"/>
      <c r="D206" s="196" t="s">
        <v>155</v>
      </c>
      <c r="E206" s="33"/>
      <c r="F206" s="197" t="s">
        <v>1804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88</v>
      </c>
    </row>
    <row r="207" spans="1:65" s="12" customFormat="1" ht="22.9" customHeight="1">
      <c r="B207" s="167"/>
      <c r="C207" s="168"/>
      <c r="D207" s="169" t="s">
        <v>77</v>
      </c>
      <c r="E207" s="181" t="s">
        <v>1531</v>
      </c>
      <c r="F207" s="181" t="s">
        <v>1805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SUM(P208:P219)</f>
        <v>0</v>
      </c>
      <c r="Q207" s="175"/>
      <c r="R207" s="176">
        <f>SUM(R208:R219)</f>
        <v>0</v>
      </c>
      <c r="S207" s="175"/>
      <c r="T207" s="177">
        <f>SUM(T208:T219)</f>
        <v>0</v>
      </c>
      <c r="AR207" s="178" t="s">
        <v>86</v>
      </c>
      <c r="AT207" s="179" t="s">
        <v>77</v>
      </c>
      <c r="AU207" s="179" t="s">
        <v>86</v>
      </c>
      <c r="AY207" s="178" t="s">
        <v>146</v>
      </c>
      <c r="BK207" s="180">
        <f>SUM(BK208:BK219)</f>
        <v>0</v>
      </c>
    </row>
    <row r="208" spans="1:65" s="2" customFormat="1" ht="16.5" customHeight="1">
      <c r="A208" s="31"/>
      <c r="B208" s="32"/>
      <c r="C208" s="209" t="s">
        <v>78</v>
      </c>
      <c r="D208" s="209" t="s">
        <v>521</v>
      </c>
      <c r="E208" s="210" t="s">
        <v>1806</v>
      </c>
      <c r="F208" s="211" t="s">
        <v>1807</v>
      </c>
      <c r="G208" s="212" t="s">
        <v>243</v>
      </c>
      <c r="H208" s="213">
        <v>110</v>
      </c>
      <c r="I208" s="214"/>
      <c r="J208" s="215">
        <f>ROUND(I208*H208,2)</f>
        <v>0</v>
      </c>
      <c r="K208" s="211" t="s">
        <v>1</v>
      </c>
      <c r="L208" s="216"/>
      <c r="M208" s="217" t="s">
        <v>1</v>
      </c>
      <c r="N208" s="218" t="s">
        <v>43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283</v>
      </c>
      <c r="AT208" s="194" t="s">
        <v>521</v>
      </c>
      <c r="AU208" s="194" t="s">
        <v>88</v>
      </c>
      <c r="AY208" s="14" t="s">
        <v>146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86</v>
      </c>
      <c r="BK208" s="195">
        <f>ROUND(I208*H208,2)</f>
        <v>0</v>
      </c>
      <c r="BL208" s="14" t="s">
        <v>223</v>
      </c>
      <c r="BM208" s="194" t="s">
        <v>851</v>
      </c>
    </row>
    <row r="209" spans="1:65" s="2" customFormat="1" ht="11.25">
      <c r="A209" s="31"/>
      <c r="B209" s="32"/>
      <c r="C209" s="33"/>
      <c r="D209" s="196" t="s">
        <v>155</v>
      </c>
      <c r="E209" s="33"/>
      <c r="F209" s="197" t="s">
        <v>1807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155</v>
      </c>
      <c r="AU209" s="14" t="s">
        <v>88</v>
      </c>
    </row>
    <row r="210" spans="1:65" s="2" customFormat="1" ht="16.5" customHeight="1">
      <c r="A210" s="31"/>
      <c r="B210" s="32"/>
      <c r="C210" s="209" t="s">
        <v>78</v>
      </c>
      <c r="D210" s="209" t="s">
        <v>521</v>
      </c>
      <c r="E210" s="210" t="s">
        <v>1808</v>
      </c>
      <c r="F210" s="211" t="s">
        <v>1809</v>
      </c>
      <c r="G210" s="212" t="s">
        <v>243</v>
      </c>
      <c r="H210" s="213">
        <v>43</v>
      </c>
      <c r="I210" s="214"/>
      <c r="J210" s="215">
        <f>ROUND(I210*H210,2)</f>
        <v>0</v>
      </c>
      <c r="K210" s="211" t="s">
        <v>1</v>
      </c>
      <c r="L210" s="216"/>
      <c r="M210" s="217" t="s">
        <v>1</v>
      </c>
      <c r="N210" s="218" t="s">
        <v>43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283</v>
      </c>
      <c r="AT210" s="194" t="s">
        <v>521</v>
      </c>
      <c r="AU210" s="194" t="s">
        <v>88</v>
      </c>
      <c r="AY210" s="14" t="s">
        <v>146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86</v>
      </c>
      <c r="BK210" s="195">
        <f>ROUND(I210*H210,2)</f>
        <v>0</v>
      </c>
      <c r="BL210" s="14" t="s">
        <v>223</v>
      </c>
      <c r="BM210" s="194" t="s">
        <v>861</v>
      </c>
    </row>
    <row r="211" spans="1:65" s="2" customFormat="1" ht="11.25">
      <c r="A211" s="31"/>
      <c r="B211" s="32"/>
      <c r="C211" s="33"/>
      <c r="D211" s="196" t="s">
        <v>155</v>
      </c>
      <c r="E211" s="33"/>
      <c r="F211" s="197" t="s">
        <v>1809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155</v>
      </c>
      <c r="AU211" s="14" t="s">
        <v>88</v>
      </c>
    </row>
    <row r="212" spans="1:65" s="2" customFormat="1" ht="16.5" customHeight="1">
      <c r="A212" s="31"/>
      <c r="B212" s="32"/>
      <c r="C212" s="209" t="s">
        <v>78</v>
      </c>
      <c r="D212" s="209" t="s">
        <v>521</v>
      </c>
      <c r="E212" s="210" t="s">
        <v>1810</v>
      </c>
      <c r="F212" s="211" t="s">
        <v>1811</v>
      </c>
      <c r="G212" s="212" t="s">
        <v>243</v>
      </c>
      <c r="H212" s="213">
        <v>96</v>
      </c>
      <c r="I212" s="214"/>
      <c r="J212" s="215">
        <f>ROUND(I212*H212,2)</f>
        <v>0</v>
      </c>
      <c r="K212" s="211" t="s">
        <v>1</v>
      </c>
      <c r="L212" s="216"/>
      <c r="M212" s="217" t="s">
        <v>1</v>
      </c>
      <c r="N212" s="218" t="s">
        <v>43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283</v>
      </c>
      <c r="AT212" s="194" t="s">
        <v>521</v>
      </c>
      <c r="AU212" s="194" t="s">
        <v>88</v>
      </c>
      <c r="AY212" s="14" t="s">
        <v>146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86</v>
      </c>
      <c r="BK212" s="195">
        <f>ROUND(I212*H212,2)</f>
        <v>0</v>
      </c>
      <c r="BL212" s="14" t="s">
        <v>223</v>
      </c>
      <c r="BM212" s="194" t="s">
        <v>865</v>
      </c>
    </row>
    <row r="213" spans="1:65" s="2" customFormat="1" ht="11.25">
      <c r="A213" s="31"/>
      <c r="B213" s="32"/>
      <c r="C213" s="33"/>
      <c r="D213" s="196" t="s">
        <v>155</v>
      </c>
      <c r="E213" s="33"/>
      <c r="F213" s="197" t="s">
        <v>1811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155</v>
      </c>
      <c r="AU213" s="14" t="s">
        <v>88</v>
      </c>
    </row>
    <row r="214" spans="1:65" s="2" customFormat="1" ht="16.5" customHeight="1">
      <c r="A214" s="31"/>
      <c r="B214" s="32"/>
      <c r="C214" s="209" t="s">
        <v>78</v>
      </c>
      <c r="D214" s="209" t="s">
        <v>521</v>
      </c>
      <c r="E214" s="210" t="s">
        <v>1812</v>
      </c>
      <c r="F214" s="211" t="s">
        <v>1813</v>
      </c>
      <c r="G214" s="212" t="s">
        <v>243</v>
      </c>
      <c r="H214" s="213">
        <v>115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43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283</v>
      </c>
      <c r="AT214" s="194" t="s">
        <v>521</v>
      </c>
      <c r="AU214" s="194" t="s">
        <v>88</v>
      </c>
      <c r="AY214" s="14" t="s">
        <v>146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86</v>
      </c>
      <c r="BK214" s="195">
        <f>ROUND(I214*H214,2)</f>
        <v>0</v>
      </c>
      <c r="BL214" s="14" t="s">
        <v>223</v>
      </c>
      <c r="BM214" s="194" t="s">
        <v>910</v>
      </c>
    </row>
    <row r="215" spans="1:65" s="2" customFormat="1" ht="11.25">
      <c r="A215" s="31"/>
      <c r="B215" s="32"/>
      <c r="C215" s="33"/>
      <c r="D215" s="196" t="s">
        <v>155</v>
      </c>
      <c r="E215" s="33"/>
      <c r="F215" s="197" t="s">
        <v>1813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155</v>
      </c>
      <c r="AU215" s="14" t="s">
        <v>88</v>
      </c>
    </row>
    <row r="216" spans="1:65" s="2" customFormat="1" ht="16.5" customHeight="1">
      <c r="A216" s="31"/>
      <c r="B216" s="32"/>
      <c r="C216" s="209" t="s">
        <v>78</v>
      </c>
      <c r="D216" s="209" t="s">
        <v>521</v>
      </c>
      <c r="E216" s="210" t="s">
        <v>1814</v>
      </c>
      <c r="F216" s="211" t="s">
        <v>1815</v>
      </c>
      <c r="G216" s="212" t="s">
        <v>243</v>
      </c>
      <c r="H216" s="213">
        <v>43</v>
      </c>
      <c r="I216" s="214"/>
      <c r="J216" s="215">
        <f>ROUND(I216*H216,2)</f>
        <v>0</v>
      </c>
      <c r="K216" s="211" t="s">
        <v>1</v>
      </c>
      <c r="L216" s="216"/>
      <c r="M216" s="217" t="s">
        <v>1</v>
      </c>
      <c r="N216" s="218" t="s">
        <v>43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283</v>
      </c>
      <c r="AT216" s="194" t="s">
        <v>521</v>
      </c>
      <c r="AU216" s="194" t="s">
        <v>88</v>
      </c>
      <c r="AY216" s="14" t="s">
        <v>146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86</v>
      </c>
      <c r="BK216" s="195">
        <f>ROUND(I216*H216,2)</f>
        <v>0</v>
      </c>
      <c r="BL216" s="14" t="s">
        <v>223</v>
      </c>
      <c r="BM216" s="194" t="s">
        <v>899</v>
      </c>
    </row>
    <row r="217" spans="1:65" s="2" customFormat="1" ht="11.25">
      <c r="A217" s="31"/>
      <c r="B217" s="32"/>
      <c r="C217" s="33"/>
      <c r="D217" s="196" t="s">
        <v>155</v>
      </c>
      <c r="E217" s="33"/>
      <c r="F217" s="197" t="s">
        <v>1815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155</v>
      </c>
      <c r="AU217" s="14" t="s">
        <v>88</v>
      </c>
    </row>
    <row r="218" spans="1:65" s="2" customFormat="1" ht="16.5" customHeight="1">
      <c r="A218" s="31"/>
      <c r="B218" s="32"/>
      <c r="C218" s="209" t="s">
        <v>78</v>
      </c>
      <c r="D218" s="209" t="s">
        <v>521</v>
      </c>
      <c r="E218" s="210" t="s">
        <v>1816</v>
      </c>
      <c r="F218" s="211" t="s">
        <v>1817</v>
      </c>
      <c r="G218" s="212" t="s">
        <v>243</v>
      </c>
      <c r="H218" s="213">
        <v>20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43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283</v>
      </c>
      <c r="AT218" s="194" t="s">
        <v>521</v>
      </c>
      <c r="AU218" s="194" t="s">
        <v>88</v>
      </c>
      <c r="AY218" s="14" t="s">
        <v>146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86</v>
      </c>
      <c r="BK218" s="195">
        <f>ROUND(I218*H218,2)</f>
        <v>0</v>
      </c>
      <c r="BL218" s="14" t="s">
        <v>223</v>
      </c>
      <c r="BM218" s="194" t="s">
        <v>1021</v>
      </c>
    </row>
    <row r="219" spans="1:65" s="2" customFormat="1" ht="11.25">
      <c r="A219" s="31"/>
      <c r="B219" s="32"/>
      <c r="C219" s="33"/>
      <c r="D219" s="196" t="s">
        <v>155</v>
      </c>
      <c r="E219" s="33"/>
      <c r="F219" s="197" t="s">
        <v>1817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155</v>
      </c>
      <c r="AU219" s="14" t="s">
        <v>88</v>
      </c>
    </row>
    <row r="220" spans="1:65" s="12" customFormat="1" ht="22.9" customHeight="1">
      <c r="B220" s="167"/>
      <c r="C220" s="168"/>
      <c r="D220" s="169" t="s">
        <v>77</v>
      </c>
      <c r="E220" s="181" t="s">
        <v>1552</v>
      </c>
      <c r="F220" s="181" t="s">
        <v>1818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SUM(P221:P232)</f>
        <v>0</v>
      </c>
      <c r="Q220" s="175"/>
      <c r="R220" s="176">
        <f>SUM(R221:R232)</f>
        <v>0</v>
      </c>
      <c r="S220" s="175"/>
      <c r="T220" s="177">
        <f>SUM(T221:T232)</f>
        <v>0</v>
      </c>
      <c r="AR220" s="178" t="s">
        <v>86</v>
      </c>
      <c r="AT220" s="179" t="s">
        <v>77</v>
      </c>
      <c r="AU220" s="179" t="s">
        <v>86</v>
      </c>
      <c r="AY220" s="178" t="s">
        <v>146</v>
      </c>
      <c r="BK220" s="180">
        <f>SUM(BK221:BK232)</f>
        <v>0</v>
      </c>
    </row>
    <row r="221" spans="1:65" s="2" customFormat="1" ht="16.5" customHeight="1">
      <c r="A221" s="31"/>
      <c r="B221" s="32"/>
      <c r="C221" s="209" t="s">
        <v>78</v>
      </c>
      <c r="D221" s="209" t="s">
        <v>521</v>
      </c>
      <c r="E221" s="210" t="s">
        <v>1819</v>
      </c>
      <c r="F221" s="211" t="s">
        <v>1820</v>
      </c>
      <c r="G221" s="212" t="s">
        <v>243</v>
      </c>
      <c r="H221" s="213">
        <v>110</v>
      </c>
      <c r="I221" s="214"/>
      <c r="J221" s="215">
        <f>ROUND(I221*H221,2)</f>
        <v>0</v>
      </c>
      <c r="K221" s="211" t="s">
        <v>1</v>
      </c>
      <c r="L221" s="216"/>
      <c r="M221" s="217" t="s">
        <v>1</v>
      </c>
      <c r="N221" s="218" t="s">
        <v>43</v>
      </c>
      <c r="O221" s="68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283</v>
      </c>
      <c r="AT221" s="194" t="s">
        <v>521</v>
      </c>
      <c r="AU221" s="194" t="s">
        <v>88</v>
      </c>
      <c r="AY221" s="14" t="s">
        <v>146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4" t="s">
        <v>86</v>
      </c>
      <c r="BK221" s="195">
        <f>ROUND(I221*H221,2)</f>
        <v>0</v>
      </c>
      <c r="BL221" s="14" t="s">
        <v>223</v>
      </c>
      <c r="BM221" s="194" t="s">
        <v>490</v>
      </c>
    </row>
    <row r="222" spans="1:65" s="2" customFormat="1" ht="11.25">
      <c r="A222" s="31"/>
      <c r="B222" s="32"/>
      <c r="C222" s="33"/>
      <c r="D222" s="196" t="s">
        <v>155</v>
      </c>
      <c r="E222" s="33"/>
      <c r="F222" s="197" t="s">
        <v>1820</v>
      </c>
      <c r="G222" s="33"/>
      <c r="H222" s="33"/>
      <c r="I222" s="198"/>
      <c r="J222" s="33"/>
      <c r="K222" s="33"/>
      <c r="L222" s="36"/>
      <c r="M222" s="199"/>
      <c r="N222" s="200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155</v>
      </c>
      <c r="AU222" s="14" t="s">
        <v>88</v>
      </c>
    </row>
    <row r="223" spans="1:65" s="2" customFormat="1" ht="16.5" customHeight="1">
      <c r="A223" s="31"/>
      <c r="B223" s="32"/>
      <c r="C223" s="209" t="s">
        <v>78</v>
      </c>
      <c r="D223" s="209" t="s">
        <v>521</v>
      </c>
      <c r="E223" s="210" t="s">
        <v>1821</v>
      </c>
      <c r="F223" s="211" t="s">
        <v>1822</v>
      </c>
      <c r="G223" s="212" t="s">
        <v>243</v>
      </c>
      <c r="H223" s="213">
        <v>43</v>
      </c>
      <c r="I223" s="214"/>
      <c r="J223" s="215">
        <f>ROUND(I223*H223,2)</f>
        <v>0</v>
      </c>
      <c r="K223" s="211" t="s">
        <v>1</v>
      </c>
      <c r="L223" s="216"/>
      <c r="M223" s="217" t="s">
        <v>1</v>
      </c>
      <c r="N223" s="218" t="s">
        <v>43</v>
      </c>
      <c r="O223" s="68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283</v>
      </c>
      <c r="AT223" s="194" t="s">
        <v>521</v>
      </c>
      <c r="AU223" s="194" t="s">
        <v>88</v>
      </c>
      <c r="AY223" s="14" t="s">
        <v>146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4" t="s">
        <v>86</v>
      </c>
      <c r="BK223" s="195">
        <f>ROUND(I223*H223,2)</f>
        <v>0</v>
      </c>
      <c r="BL223" s="14" t="s">
        <v>223</v>
      </c>
      <c r="BM223" s="194" t="s">
        <v>1060</v>
      </c>
    </row>
    <row r="224" spans="1:65" s="2" customFormat="1" ht="11.25">
      <c r="A224" s="31"/>
      <c r="B224" s="32"/>
      <c r="C224" s="33"/>
      <c r="D224" s="196" t="s">
        <v>155</v>
      </c>
      <c r="E224" s="33"/>
      <c r="F224" s="197" t="s">
        <v>1822</v>
      </c>
      <c r="G224" s="33"/>
      <c r="H224" s="33"/>
      <c r="I224" s="198"/>
      <c r="J224" s="33"/>
      <c r="K224" s="33"/>
      <c r="L224" s="36"/>
      <c r="M224" s="199"/>
      <c r="N224" s="200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155</v>
      </c>
      <c r="AU224" s="14" t="s">
        <v>88</v>
      </c>
    </row>
    <row r="225" spans="1:65" s="2" customFormat="1" ht="16.5" customHeight="1">
      <c r="A225" s="31"/>
      <c r="B225" s="32"/>
      <c r="C225" s="209" t="s">
        <v>78</v>
      </c>
      <c r="D225" s="209" t="s">
        <v>521</v>
      </c>
      <c r="E225" s="210" t="s">
        <v>1823</v>
      </c>
      <c r="F225" s="211" t="s">
        <v>1824</v>
      </c>
      <c r="G225" s="212" t="s">
        <v>243</v>
      </c>
      <c r="H225" s="213">
        <v>96</v>
      </c>
      <c r="I225" s="214"/>
      <c r="J225" s="215">
        <f>ROUND(I225*H225,2)</f>
        <v>0</v>
      </c>
      <c r="K225" s="211" t="s">
        <v>1</v>
      </c>
      <c r="L225" s="216"/>
      <c r="M225" s="217" t="s">
        <v>1</v>
      </c>
      <c r="N225" s="218" t="s">
        <v>43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283</v>
      </c>
      <c r="AT225" s="194" t="s">
        <v>521</v>
      </c>
      <c r="AU225" s="194" t="s">
        <v>88</v>
      </c>
      <c r="AY225" s="14" t="s">
        <v>146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86</v>
      </c>
      <c r="BK225" s="195">
        <f>ROUND(I225*H225,2)</f>
        <v>0</v>
      </c>
      <c r="BL225" s="14" t="s">
        <v>223</v>
      </c>
      <c r="BM225" s="194" t="s">
        <v>1069</v>
      </c>
    </row>
    <row r="226" spans="1:65" s="2" customFormat="1" ht="11.25">
      <c r="A226" s="31"/>
      <c r="B226" s="32"/>
      <c r="C226" s="33"/>
      <c r="D226" s="196" t="s">
        <v>155</v>
      </c>
      <c r="E226" s="33"/>
      <c r="F226" s="197" t="s">
        <v>1824</v>
      </c>
      <c r="G226" s="33"/>
      <c r="H226" s="33"/>
      <c r="I226" s="198"/>
      <c r="J226" s="33"/>
      <c r="K226" s="33"/>
      <c r="L226" s="36"/>
      <c r="M226" s="199"/>
      <c r="N226" s="200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155</v>
      </c>
      <c r="AU226" s="14" t="s">
        <v>88</v>
      </c>
    </row>
    <row r="227" spans="1:65" s="2" customFormat="1" ht="16.5" customHeight="1">
      <c r="A227" s="31"/>
      <c r="B227" s="32"/>
      <c r="C227" s="209" t="s">
        <v>78</v>
      </c>
      <c r="D227" s="209" t="s">
        <v>521</v>
      </c>
      <c r="E227" s="210" t="s">
        <v>1825</v>
      </c>
      <c r="F227" s="211" t="s">
        <v>1826</v>
      </c>
      <c r="G227" s="212" t="s">
        <v>243</v>
      </c>
      <c r="H227" s="213">
        <v>115</v>
      </c>
      <c r="I227" s="214"/>
      <c r="J227" s="215">
        <f>ROUND(I227*H227,2)</f>
        <v>0</v>
      </c>
      <c r="K227" s="211" t="s">
        <v>1</v>
      </c>
      <c r="L227" s="216"/>
      <c r="M227" s="217" t="s">
        <v>1</v>
      </c>
      <c r="N227" s="218" t="s">
        <v>43</v>
      </c>
      <c r="O227" s="68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283</v>
      </c>
      <c r="AT227" s="194" t="s">
        <v>521</v>
      </c>
      <c r="AU227" s="194" t="s">
        <v>88</v>
      </c>
      <c r="AY227" s="14" t="s">
        <v>146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4" t="s">
        <v>86</v>
      </c>
      <c r="BK227" s="195">
        <f>ROUND(I227*H227,2)</f>
        <v>0</v>
      </c>
      <c r="BL227" s="14" t="s">
        <v>223</v>
      </c>
      <c r="BM227" s="194" t="s">
        <v>959</v>
      </c>
    </row>
    <row r="228" spans="1:65" s="2" customFormat="1" ht="11.25">
      <c r="A228" s="31"/>
      <c r="B228" s="32"/>
      <c r="C228" s="33"/>
      <c r="D228" s="196" t="s">
        <v>155</v>
      </c>
      <c r="E228" s="33"/>
      <c r="F228" s="197" t="s">
        <v>1826</v>
      </c>
      <c r="G228" s="33"/>
      <c r="H228" s="33"/>
      <c r="I228" s="198"/>
      <c r="J228" s="33"/>
      <c r="K228" s="33"/>
      <c r="L228" s="36"/>
      <c r="M228" s="199"/>
      <c r="N228" s="200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155</v>
      </c>
      <c r="AU228" s="14" t="s">
        <v>88</v>
      </c>
    </row>
    <row r="229" spans="1:65" s="2" customFormat="1" ht="16.5" customHeight="1">
      <c r="A229" s="31"/>
      <c r="B229" s="32"/>
      <c r="C229" s="209" t="s">
        <v>78</v>
      </c>
      <c r="D229" s="209" t="s">
        <v>521</v>
      </c>
      <c r="E229" s="210" t="s">
        <v>1827</v>
      </c>
      <c r="F229" s="211" t="s">
        <v>1828</v>
      </c>
      <c r="G229" s="212" t="s">
        <v>243</v>
      </c>
      <c r="H229" s="213">
        <v>43</v>
      </c>
      <c r="I229" s="214"/>
      <c r="J229" s="215">
        <f>ROUND(I229*H229,2)</f>
        <v>0</v>
      </c>
      <c r="K229" s="211" t="s">
        <v>1</v>
      </c>
      <c r="L229" s="216"/>
      <c r="M229" s="217" t="s">
        <v>1</v>
      </c>
      <c r="N229" s="218" t="s">
        <v>43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283</v>
      </c>
      <c r="AT229" s="194" t="s">
        <v>521</v>
      </c>
      <c r="AU229" s="194" t="s">
        <v>88</v>
      </c>
      <c r="AY229" s="14" t="s">
        <v>146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86</v>
      </c>
      <c r="BK229" s="195">
        <f>ROUND(I229*H229,2)</f>
        <v>0</v>
      </c>
      <c r="BL229" s="14" t="s">
        <v>223</v>
      </c>
      <c r="BM229" s="194" t="s">
        <v>963</v>
      </c>
    </row>
    <row r="230" spans="1:65" s="2" customFormat="1" ht="11.25">
      <c r="A230" s="31"/>
      <c r="B230" s="32"/>
      <c r="C230" s="33"/>
      <c r="D230" s="196" t="s">
        <v>155</v>
      </c>
      <c r="E230" s="33"/>
      <c r="F230" s="197" t="s">
        <v>1828</v>
      </c>
      <c r="G230" s="33"/>
      <c r="H230" s="33"/>
      <c r="I230" s="198"/>
      <c r="J230" s="33"/>
      <c r="K230" s="33"/>
      <c r="L230" s="36"/>
      <c r="M230" s="199"/>
      <c r="N230" s="200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155</v>
      </c>
      <c r="AU230" s="14" t="s">
        <v>88</v>
      </c>
    </row>
    <row r="231" spans="1:65" s="2" customFormat="1" ht="16.5" customHeight="1">
      <c r="A231" s="31"/>
      <c r="B231" s="32"/>
      <c r="C231" s="209" t="s">
        <v>78</v>
      </c>
      <c r="D231" s="209" t="s">
        <v>521</v>
      </c>
      <c r="E231" s="210" t="s">
        <v>1829</v>
      </c>
      <c r="F231" s="211" t="s">
        <v>1830</v>
      </c>
      <c r="G231" s="212" t="s">
        <v>243</v>
      </c>
      <c r="H231" s="213">
        <v>20</v>
      </c>
      <c r="I231" s="214"/>
      <c r="J231" s="215">
        <f>ROUND(I231*H231,2)</f>
        <v>0</v>
      </c>
      <c r="K231" s="211" t="s">
        <v>1</v>
      </c>
      <c r="L231" s="216"/>
      <c r="M231" s="217" t="s">
        <v>1</v>
      </c>
      <c r="N231" s="218" t="s">
        <v>43</v>
      </c>
      <c r="O231" s="68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283</v>
      </c>
      <c r="AT231" s="194" t="s">
        <v>521</v>
      </c>
      <c r="AU231" s="194" t="s">
        <v>88</v>
      </c>
      <c r="AY231" s="14" t="s">
        <v>146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4" t="s">
        <v>86</v>
      </c>
      <c r="BK231" s="195">
        <f>ROUND(I231*H231,2)</f>
        <v>0</v>
      </c>
      <c r="BL231" s="14" t="s">
        <v>223</v>
      </c>
      <c r="BM231" s="194" t="s">
        <v>968</v>
      </c>
    </row>
    <row r="232" spans="1:65" s="2" customFormat="1" ht="11.25">
      <c r="A232" s="31"/>
      <c r="B232" s="32"/>
      <c r="C232" s="33"/>
      <c r="D232" s="196" t="s">
        <v>155</v>
      </c>
      <c r="E232" s="33"/>
      <c r="F232" s="197" t="s">
        <v>1830</v>
      </c>
      <c r="G232" s="33"/>
      <c r="H232" s="33"/>
      <c r="I232" s="198"/>
      <c r="J232" s="33"/>
      <c r="K232" s="33"/>
      <c r="L232" s="36"/>
      <c r="M232" s="199"/>
      <c r="N232" s="200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155</v>
      </c>
      <c r="AU232" s="14" t="s">
        <v>88</v>
      </c>
    </row>
    <row r="233" spans="1:65" s="12" customFormat="1" ht="22.9" customHeight="1">
      <c r="B233" s="167"/>
      <c r="C233" s="168"/>
      <c r="D233" s="169" t="s">
        <v>77</v>
      </c>
      <c r="E233" s="181" t="s">
        <v>1563</v>
      </c>
      <c r="F233" s="181" t="s">
        <v>1831</v>
      </c>
      <c r="G233" s="168"/>
      <c r="H233" s="168"/>
      <c r="I233" s="171"/>
      <c r="J233" s="182">
        <f>BK233</f>
        <v>0</v>
      </c>
      <c r="K233" s="168"/>
      <c r="L233" s="173"/>
      <c r="M233" s="174"/>
      <c r="N233" s="175"/>
      <c r="O233" s="175"/>
      <c r="P233" s="176">
        <f>SUM(P234:P241)</f>
        <v>0</v>
      </c>
      <c r="Q233" s="175"/>
      <c r="R233" s="176">
        <f>SUM(R234:R241)</f>
        <v>0</v>
      </c>
      <c r="S233" s="175"/>
      <c r="T233" s="177">
        <f>SUM(T234:T241)</f>
        <v>0</v>
      </c>
      <c r="AR233" s="178" t="s">
        <v>86</v>
      </c>
      <c r="AT233" s="179" t="s">
        <v>77</v>
      </c>
      <c r="AU233" s="179" t="s">
        <v>86</v>
      </c>
      <c r="AY233" s="178" t="s">
        <v>146</v>
      </c>
      <c r="BK233" s="180">
        <f>SUM(BK234:BK241)</f>
        <v>0</v>
      </c>
    </row>
    <row r="234" spans="1:65" s="2" customFormat="1" ht="16.5" customHeight="1">
      <c r="A234" s="31"/>
      <c r="B234" s="32"/>
      <c r="C234" s="209" t="s">
        <v>78</v>
      </c>
      <c r="D234" s="209" t="s">
        <v>521</v>
      </c>
      <c r="E234" s="210" t="s">
        <v>1832</v>
      </c>
      <c r="F234" s="211" t="s">
        <v>1833</v>
      </c>
      <c r="G234" s="212" t="s">
        <v>1444</v>
      </c>
      <c r="H234" s="213">
        <v>427</v>
      </c>
      <c r="I234" s="214"/>
      <c r="J234" s="215">
        <f>ROUND(I234*H234,2)</f>
        <v>0</v>
      </c>
      <c r="K234" s="211" t="s">
        <v>1</v>
      </c>
      <c r="L234" s="216"/>
      <c r="M234" s="217" t="s">
        <v>1</v>
      </c>
      <c r="N234" s="218" t="s">
        <v>43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283</v>
      </c>
      <c r="AT234" s="194" t="s">
        <v>521</v>
      </c>
      <c r="AU234" s="194" t="s">
        <v>88</v>
      </c>
      <c r="AY234" s="14" t="s">
        <v>146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86</v>
      </c>
      <c r="BK234" s="195">
        <f>ROUND(I234*H234,2)</f>
        <v>0</v>
      </c>
      <c r="BL234" s="14" t="s">
        <v>223</v>
      </c>
      <c r="BM234" s="194" t="s">
        <v>1547</v>
      </c>
    </row>
    <row r="235" spans="1:65" s="2" customFormat="1" ht="11.25">
      <c r="A235" s="31"/>
      <c r="B235" s="32"/>
      <c r="C235" s="33"/>
      <c r="D235" s="196" t="s">
        <v>155</v>
      </c>
      <c r="E235" s="33"/>
      <c r="F235" s="197" t="s">
        <v>1833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155</v>
      </c>
      <c r="AU235" s="14" t="s">
        <v>88</v>
      </c>
    </row>
    <row r="236" spans="1:65" s="2" customFormat="1" ht="16.5" customHeight="1">
      <c r="A236" s="31"/>
      <c r="B236" s="32"/>
      <c r="C236" s="209" t="s">
        <v>78</v>
      </c>
      <c r="D236" s="209" t="s">
        <v>521</v>
      </c>
      <c r="E236" s="210" t="s">
        <v>1834</v>
      </c>
      <c r="F236" s="211" t="s">
        <v>1835</v>
      </c>
      <c r="G236" s="212" t="s">
        <v>243</v>
      </c>
      <c r="H236" s="213">
        <v>50</v>
      </c>
      <c r="I236" s="214"/>
      <c r="J236" s="215">
        <f>ROUND(I236*H236,2)</f>
        <v>0</v>
      </c>
      <c r="K236" s="211" t="s">
        <v>1</v>
      </c>
      <c r="L236" s="216"/>
      <c r="M236" s="217" t="s">
        <v>1</v>
      </c>
      <c r="N236" s="218" t="s">
        <v>43</v>
      </c>
      <c r="O236" s="68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283</v>
      </c>
      <c r="AT236" s="194" t="s">
        <v>521</v>
      </c>
      <c r="AU236" s="194" t="s">
        <v>88</v>
      </c>
      <c r="AY236" s="14" t="s">
        <v>146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4" t="s">
        <v>86</v>
      </c>
      <c r="BK236" s="195">
        <f>ROUND(I236*H236,2)</f>
        <v>0</v>
      </c>
      <c r="BL236" s="14" t="s">
        <v>223</v>
      </c>
      <c r="BM236" s="194" t="s">
        <v>935</v>
      </c>
    </row>
    <row r="237" spans="1:65" s="2" customFormat="1" ht="11.25">
      <c r="A237" s="31"/>
      <c r="B237" s="32"/>
      <c r="C237" s="33"/>
      <c r="D237" s="196" t="s">
        <v>155</v>
      </c>
      <c r="E237" s="33"/>
      <c r="F237" s="197" t="s">
        <v>1835</v>
      </c>
      <c r="G237" s="33"/>
      <c r="H237" s="33"/>
      <c r="I237" s="198"/>
      <c r="J237" s="33"/>
      <c r="K237" s="33"/>
      <c r="L237" s="36"/>
      <c r="M237" s="199"/>
      <c r="N237" s="200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155</v>
      </c>
      <c r="AU237" s="14" t="s">
        <v>88</v>
      </c>
    </row>
    <row r="238" spans="1:65" s="2" customFormat="1" ht="16.5" customHeight="1">
      <c r="A238" s="31"/>
      <c r="B238" s="32"/>
      <c r="C238" s="209" t="s">
        <v>78</v>
      </c>
      <c r="D238" s="209" t="s">
        <v>521</v>
      </c>
      <c r="E238" s="210" t="s">
        <v>1836</v>
      </c>
      <c r="F238" s="211" t="s">
        <v>1837</v>
      </c>
      <c r="G238" s="212" t="s">
        <v>1838</v>
      </c>
      <c r="H238" s="213">
        <v>10</v>
      </c>
      <c r="I238" s="214"/>
      <c r="J238" s="215">
        <f>ROUND(I238*H238,2)</f>
        <v>0</v>
      </c>
      <c r="K238" s="211" t="s">
        <v>1</v>
      </c>
      <c r="L238" s="216"/>
      <c r="M238" s="217" t="s">
        <v>1</v>
      </c>
      <c r="N238" s="218" t="s">
        <v>43</v>
      </c>
      <c r="O238" s="68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283</v>
      </c>
      <c r="AT238" s="194" t="s">
        <v>521</v>
      </c>
      <c r="AU238" s="194" t="s">
        <v>88</v>
      </c>
      <c r="AY238" s="14" t="s">
        <v>146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4" t="s">
        <v>86</v>
      </c>
      <c r="BK238" s="195">
        <f>ROUND(I238*H238,2)</f>
        <v>0</v>
      </c>
      <c r="BL238" s="14" t="s">
        <v>223</v>
      </c>
      <c r="BM238" s="194" t="s">
        <v>939</v>
      </c>
    </row>
    <row r="239" spans="1:65" s="2" customFormat="1" ht="11.25">
      <c r="A239" s="31"/>
      <c r="B239" s="32"/>
      <c r="C239" s="33"/>
      <c r="D239" s="196" t="s">
        <v>155</v>
      </c>
      <c r="E239" s="33"/>
      <c r="F239" s="197" t="s">
        <v>1837</v>
      </c>
      <c r="G239" s="33"/>
      <c r="H239" s="33"/>
      <c r="I239" s="198"/>
      <c r="J239" s="33"/>
      <c r="K239" s="33"/>
      <c r="L239" s="36"/>
      <c r="M239" s="199"/>
      <c r="N239" s="200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155</v>
      </c>
      <c r="AU239" s="14" t="s">
        <v>88</v>
      </c>
    </row>
    <row r="240" spans="1:65" s="2" customFormat="1" ht="16.5" customHeight="1">
      <c r="A240" s="31"/>
      <c r="B240" s="32"/>
      <c r="C240" s="209" t="s">
        <v>78</v>
      </c>
      <c r="D240" s="209" t="s">
        <v>521</v>
      </c>
      <c r="E240" s="210" t="s">
        <v>1839</v>
      </c>
      <c r="F240" s="211" t="s">
        <v>1840</v>
      </c>
      <c r="G240" s="212" t="s">
        <v>612</v>
      </c>
      <c r="H240" s="213">
        <v>427</v>
      </c>
      <c r="I240" s="214"/>
      <c r="J240" s="215">
        <f>ROUND(I240*H240,2)</f>
        <v>0</v>
      </c>
      <c r="K240" s="211" t="s">
        <v>1</v>
      </c>
      <c r="L240" s="216"/>
      <c r="M240" s="217" t="s">
        <v>1</v>
      </c>
      <c r="N240" s="218" t="s">
        <v>43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283</v>
      </c>
      <c r="AT240" s="194" t="s">
        <v>521</v>
      </c>
      <c r="AU240" s="194" t="s">
        <v>88</v>
      </c>
      <c r="AY240" s="14" t="s">
        <v>146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4" t="s">
        <v>86</v>
      </c>
      <c r="BK240" s="195">
        <f>ROUND(I240*H240,2)</f>
        <v>0</v>
      </c>
      <c r="BL240" s="14" t="s">
        <v>223</v>
      </c>
      <c r="BM240" s="194" t="s">
        <v>943</v>
      </c>
    </row>
    <row r="241" spans="1:65" s="2" customFormat="1" ht="11.25">
      <c r="A241" s="31"/>
      <c r="B241" s="32"/>
      <c r="C241" s="33"/>
      <c r="D241" s="196" t="s">
        <v>155</v>
      </c>
      <c r="E241" s="33"/>
      <c r="F241" s="197" t="s">
        <v>1840</v>
      </c>
      <c r="G241" s="33"/>
      <c r="H241" s="33"/>
      <c r="I241" s="198"/>
      <c r="J241" s="33"/>
      <c r="K241" s="33"/>
      <c r="L241" s="36"/>
      <c r="M241" s="199"/>
      <c r="N241" s="200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155</v>
      </c>
      <c r="AU241" s="14" t="s">
        <v>88</v>
      </c>
    </row>
    <row r="242" spans="1:65" s="12" customFormat="1" ht="22.9" customHeight="1">
      <c r="B242" s="167"/>
      <c r="C242" s="168"/>
      <c r="D242" s="169" t="s">
        <v>77</v>
      </c>
      <c r="E242" s="181" t="s">
        <v>1600</v>
      </c>
      <c r="F242" s="181" t="s">
        <v>1841</v>
      </c>
      <c r="G242" s="168"/>
      <c r="H242" s="168"/>
      <c r="I242" s="171"/>
      <c r="J242" s="182">
        <f>BK242</f>
        <v>0</v>
      </c>
      <c r="K242" s="168"/>
      <c r="L242" s="173"/>
      <c r="M242" s="174"/>
      <c r="N242" s="175"/>
      <c r="O242" s="175"/>
      <c r="P242" s="176">
        <f>SUM(P243:P262)</f>
        <v>0</v>
      </c>
      <c r="Q242" s="175"/>
      <c r="R242" s="176">
        <f>SUM(R243:R262)</f>
        <v>0</v>
      </c>
      <c r="S242" s="175"/>
      <c r="T242" s="177">
        <f>SUM(T243:T262)</f>
        <v>0</v>
      </c>
      <c r="AR242" s="178" t="s">
        <v>86</v>
      </c>
      <c r="AT242" s="179" t="s">
        <v>77</v>
      </c>
      <c r="AU242" s="179" t="s">
        <v>86</v>
      </c>
      <c r="AY242" s="178" t="s">
        <v>146</v>
      </c>
      <c r="BK242" s="180">
        <f>SUM(BK243:BK262)</f>
        <v>0</v>
      </c>
    </row>
    <row r="243" spans="1:65" s="2" customFormat="1" ht="16.5" customHeight="1">
      <c r="A243" s="31"/>
      <c r="B243" s="32"/>
      <c r="C243" s="183" t="s">
        <v>78</v>
      </c>
      <c r="D243" s="183" t="s">
        <v>148</v>
      </c>
      <c r="E243" s="184" t="s">
        <v>1842</v>
      </c>
      <c r="F243" s="185" t="s">
        <v>1843</v>
      </c>
      <c r="G243" s="186" t="s">
        <v>612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43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223</v>
      </c>
      <c r="AT243" s="194" t="s">
        <v>148</v>
      </c>
      <c r="AU243" s="194" t="s">
        <v>88</v>
      </c>
      <c r="AY243" s="14" t="s">
        <v>146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86</v>
      </c>
      <c r="BK243" s="195">
        <f>ROUND(I243*H243,2)</f>
        <v>0</v>
      </c>
      <c r="BL243" s="14" t="s">
        <v>223</v>
      </c>
      <c r="BM243" s="194" t="s">
        <v>947</v>
      </c>
    </row>
    <row r="244" spans="1:65" s="2" customFormat="1" ht="11.25">
      <c r="A244" s="31"/>
      <c r="B244" s="32"/>
      <c r="C244" s="33"/>
      <c r="D244" s="196" t="s">
        <v>155</v>
      </c>
      <c r="E244" s="33"/>
      <c r="F244" s="197" t="s">
        <v>1843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155</v>
      </c>
      <c r="AU244" s="14" t="s">
        <v>88</v>
      </c>
    </row>
    <row r="245" spans="1:65" s="2" customFormat="1" ht="16.5" customHeight="1">
      <c r="A245" s="31"/>
      <c r="B245" s="32"/>
      <c r="C245" s="183" t="s">
        <v>78</v>
      </c>
      <c r="D245" s="183" t="s">
        <v>148</v>
      </c>
      <c r="E245" s="184" t="s">
        <v>1844</v>
      </c>
      <c r="F245" s="185" t="s">
        <v>1845</v>
      </c>
      <c r="G245" s="186" t="s">
        <v>243</v>
      </c>
      <c r="H245" s="187">
        <v>427</v>
      </c>
      <c r="I245" s="188"/>
      <c r="J245" s="189">
        <f>ROUND(I245*H245,2)</f>
        <v>0</v>
      </c>
      <c r="K245" s="185" t="s">
        <v>1</v>
      </c>
      <c r="L245" s="36"/>
      <c r="M245" s="190" t="s">
        <v>1</v>
      </c>
      <c r="N245" s="191" t="s">
        <v>43</v>
      </c>
      <c r="O245" s="68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223</v>
      </c>
      <c r="AT245" s="194" t="s">
        <v>148</v>
      </c>
      <c r="AU245" s="194" t="s">
        <v>88</v>
      </c>
      <c r="AY245" s="14" t="s">
        <v>146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4" t="s">
        <v>86</v>
      </c>
      <c r="BK245" s="195">
        <f>ROUND(I245*H245,2)</f>
        <v>0</v>
      </c>
      <c r="BL245" s="14" t="s">
        <v>223</v>
      </c>
      <c r="BM245" s="194" t="s">
        <v>955</v>
      </c>
    </row>
    <row r="246" spans="1:65" s="2" customFormat="1" ht="11.25">
      <c r="A246" s="31"/>
      <c r="B246" s="32"/>
      <c r="C246" s="33"/>
      <c r="D246" s="196" t="s">
        <v>155</v>
      </c>
      <c r="E246" s="33"/>
      <c r="F246" s="197" t="s">
        <v>1845</v>
      </c>
      <c r="G246" s="33"/>
      <c r="H246" s="33"/>
      <c r="I246" s="198"/>
      <c r="J246" s="33"/>
      <c r="K246" s="33"/>
      <c r="L246" s="36"/>
      <c r="M246" s="199"/>
      <c r="N246" s="200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155</v>
      </c>
      <c r="AU246" s="14" t="s">
        <v>88</v>
      </c>
    </row>
    <row r="247" spans="1:65" s="2" customFormat="1" ht="16.5" customHeight="1">
      <c r="A247" s="31"/>
      <c r="B247" s="32"/>
      <c r="C247" s="183" t="s">
        <v>78</v>
      </c>
      <c r="D247" s="183" t="s">
        <v>148</v>
      </c>
      <c r="E247" s="184" t="s">
        <v>1846</v>
      </c>
      <c r="F247" s="185" t="s">
        <v>1847</v>
      </c>
      <c r="G247" s="186" t="s">
        <v>612</v>
      </c>
      <c r="H247" s="187">
        <v>1</v>
      </c>
      <c r="I247" s="188"/>
      <c r="J247" s="189">
        <f>ROUND(I247*H247,2)</f>
        <v>0</v>
      </c>
      <c r="K247" s="185" t="s">
        <v>1</v>
      </c>
      <c r="L247" s="36"/>
      <c r="M247" s="190" t="s">
        <v>1</v>
      </c>
      <c r="N247" s="191" t="s">
        <v>43</v>
      </c>
      <c r="O247" s="68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223</v>
      </c>
      <c r="AT247" s="194" t="s">
        <v>148</v>
      </c>
      <c r="AU247" s="194" t="s">
        <v>88</v>
      </c>
      <c r="AY247" s="14" t="s">
        <v>146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4" t="s">
        <v>86</v>
      </c>
      <c r="BK247" s="195">
        <f>ROUND(I247*H247,2)</f>
        <v>0</v>
      </c>
      <c r="BL247" s="14" t="s">
        <v>223</v>
      </c>
      <c r="BM247" s="194" t="s">
        <v>990</v>
      </c>
    </row>
    <row r="248" spans="1:65" s="2" customFormat="1" ht="11.25">
      <c r="A248" s="31"/>
      <c r="B248" s="32"/>
      <c r="C248" s="33"/>
      <c r="D248" s="196" t="s">
        <v>155</v>
      </c>
      <c r="E248" s="33"/>
      <c r="F248" s="197" t="s">
        <v>1847</v>
      </c>
      <c r="G248" s="33"/>
      <c r="H248" s="33"/>
      <c r="I248" s="198"/>
      <c r="J248" s="33"/>
      <c r="K248" s="33"/>
      <c r="L248" s="36"/>
      <c r="M248" s="199"/>
      <c r="N248" s="200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155</v>
      </c>
      <c r="AU248" s="14" t="s">
        <v>88</v>
      </c>
    </row>
    <row r="249" spans="1:65" s="2" customFormat="1" ht="16.5" customHeight="1">
      <c r="A249" s="31"/>
      <c r="B249" s="32"/>
      <c r="C249" s="183" t="s">
        <v>78</v>
      </c>
      <c r="D249" s="183" t="s">
        <v>148</v>
      </c>
      <c r="E249" s="184" t="s">
        <v>1848</v>
      </c>
      <c r="F249" s="185" t="s">
        <v>1849</v>
      </c>
      <c r="G249" s="186" t="s">
        <v>612</v>
      </c>
      <c r="H249" s="187">
        <v>1</v>
      </c>
      <c r="I249" s="188"/>
      <c r="J249" s="189">
        <f>ROUND(I249*H249,2)</f>
        <v>0</v>
      </c>
      <c r="K249" s="185" t="s">
        <v>1</v>
      </c>
      <c r="L249" s="36"/>
      <c r="M249" s="190" t="s">
        <v>1</v>
      </c>
      <c r="N249" s="191" t="s">
        <v>43</v>
      </c>
      <c r="O249" s="68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223</v>
      </c>
      <c r="AT249" s="194" t="s">
        <v>148</v>
      </c>
      <c r="AU249" s="194" t="s">
        <v>88</v>
      </c>
      <c r="AY249" s="14" t="s">
        <v>146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4" t="s">
        <v>86</v>
      </c>
      <c r="BK249" s="195">
        <f>ROUND(I249*H249,2)</f>
        <v>0</v>
      </c>
      <c r="BL249" s="14" t="s">
        <v>223</v>
      </c>
      <c r="BM249" s="194" t="s">
        <v>469</v>
      </c>
    </row>
    <row r="250" spans="1:65" s="2" customFormat="1" ht="11.25">
      <c r="A250" s="31"/>
      <c r="B250" s="32"/>
      <c r="C250" s="33"/>
      <c r="D250" s="196" t="s">
        <v>155</v>
      </c>
      <c r="E250" s="33"/>
      <c r="F250" s="197" t="s">
        <v>1849</v>
      </c>
      <c r="G250" s="33"/>
      <c r="H250" s="33"/>
      <c r="I250" s="198"/>
      <c r="J250" s="33"/>
      <c r="K250" s="33"/>
      <c r="L250" s="36"/>
      <c r="M250" s="199"/>
      <c r="N250" s="200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155</v>
      </c>
      <c r="AU250" s="14" t="s">
        <v>88</v>
      </c>
    </row>
    <row r="251" spans="1:65" s="2" customFormat="1" ht="16.5" customHeight="1">
      <c r="A251" s="31"/>
      <c r="B251" s="32"/>
      <c r="C251" s="183" t="s">
        <v>78</v>
      </c>
      <c r="D251" s="183" t="s">
        <v>148</v>
      </c>
      <c r="E251" s="184" t="s">
        <v>1850</v>
      </c>
      <c r="F251" s="185" t="s">
        <v>1851</v>
      </c>
      <c r="G251" s="186" t="s">
        <v>612</v>
      </c>
      <c r="H251" s="187">
        <v>1</v>
      </c>
      <c r="I251" s="188"/>
      <c r="J251" s="189">
        <f>ROUND(I251*H251,2)</f>
        <v>0</v>
      </c>
      <c r="K251" s="185" t="s">
        <v>1</v>
      </c>
      <c r="L251" s="36"/>
      <c r="M251" s="190" t="s">
        <v>1</v>
      </c>
      <c r="N251" s="191" t="s">
        <v>43</v>
      </c>
      <c r="O251" s="68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223</v>
      </c>
      <c r="AT251" s="194" t="s">
        <v>148</v>
      </c>
      <c r="AU251" s="194" t="s">
        <v>88</v>
      </c>
      <c r="AY251" s="14" t="s">
        <v>146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4" t="s">
        <v>86</v>
      </c>
      <c r="BK251" s="195">
        <f>ROUND(I251*H251,2)</f>
        <v>0</v>
      </c>
      <c r="BL251" s="14" t="s">
        <v>223</v>
      </c>
      <c r="BM251" s="194" t="s">
        <v>484</v>
      </c>
    </row>
    <row r="252" spans="1:65" s="2" customFormat="1" ht="11.25">
      <c r="A252" s="31"/>
      <c r="B252" s="32"/>
      <c r="C252" s="33"/>
      <c r="D252" s="196" t="s">
        <v>155</v>
      </c>
      <c r="E252" s="33"/>
      <c r="F252" s="197" t="s">
        <v>1851</v>
      </c>
      <c r="G252" s="33"/>
      <c r="H252" s="33"/>
      <c r="I252" s="198"/>
      <c r="J252" s="33"/>
      <c r="K252" s="33"/>
      <c r="L252" s="36"/>
      <c r="M252" s="199"/>
      <c r="N252" s="200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155</v>
      </c>
      <c r="AU252" s="14" t="s">
        <v>88</v>
      </c>
    </row>
    <row r="253" spans="1:65" s="2" customFormat="1" ht="16.5" customHeight="1">
      <c r="A253" s="31"/>
      <c r="B253" s="32"/>
      <c r="C253" s="183" t="s">
        <v>78</v>
      </c>
      <c r="D253" s="183" t="s">
        <v>148</v>
      </c>
      <c r="E253" s="184" t="s">
        <v>1852</v>
      </c>
      <c r="F253" s="185" t="s">
        <v>1853</v>
      </c>
      <c r="G253" s="186" t="s">
        <v>612</v>
      </c>
      <c r="H253" s="187">
        <v>1</v>
      </c>
      <c r="I253" s="188"/>
      <c r="J253" s="189">
        <f>ROUND(I253*H253,2)</f>
        <v>0</v>
      </c>
      <c r="K253" s="185" t="s">
        <v>1</v>
      </c>
      <c r="L253" s="36"/>
      <c r="M253" s="190" t="s">
        <v>1</v>
      </c>
      <c r="N253" s="191" t="s">
        <v>43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223</v>
      </c>
      <c r="AT253" s="194" t="s">
        <v>148</v>
      </c>
      <c r="AU253" s="194" t="s">
        <v>88</v>
      </c>
      <c r="AY253" s="14" t="s">
        <v>146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86</v>
      </c>
      <c r="BK253" s="195">
        <f>ROUND(I253*H253,2)</f>
        <v>0</v>
      </c>
      <c r="BL253" s="14" t="s">
        <v>223</v>
      </c>
      <c r="BM253" s="194" t="s">
        <v>824</v>
      </c>
    </row>
    <row r="254" spans="1:65" s="2" customFormat="1" ht="11.25">
      <c r="A254" s="31"/>
      <c r="B254" s="32"/>
      <c r="C254" s="33"/>
      <c r="D254" s="196" t="s">
        <v>155</v>
      </c>
      <c r="E254" s="33"/>
      <c r="F254" s="197" t="s">
        <v>1853</v>
      </c>
      <c r="G254" s="33"/>
      <c r="H254" s="33"/>
      <c r="I254" s="198"/>
      <c r="J254" s="33"/>
      <c r="K254" s="33"/>
      <c r="L254" s="36"/>
      <c r="M254" s="199"/>
      <c r="N254" s="200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155</v>
      </c>
      <c r="AU254" s="14" t="s">
        <v>88</v>
      </c>
    </row>
    <row r="255" spans="1:65" s="2" customFormat="1" ht="16.5" customHeight="1">
      <c r="A255" s="31"/>
      <c r="B255" s="32"/>
      <c r="C255" s="183" t="s">
        <v>78</v>
      </c>
      <c r="D255" s="183" t="s">
        <v>148</v>
      </c>
      <c r="E255" s="184" t="s">
        <v>1854</v>
      </c>
      <c r="F255" s="185" t="s">
        <v>1855</v>
      </c>
      <c r="G255" s="186" t="s">
        <v>612</v>
      </c>
      <c r="H255" s="187">
        <v>1</v>
      </c>
      <c r="I255" s="188"/>
      <c r="J255" s="189">
        <f>ROUND(I255*H255,2)</f>
        <v>0</v>
      </c>
      <c r="K255" s="185" t="s">
        <v>1</v>
      </c>
      <c r="L255" s="36"/>
      <c r="M255" s="190" t="s">
        <v>1</v>
      </c>
      <c r="N255" s="191" t="s">
        <v>43</v>
      </c>
      <c r="O255" s="68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223</v>
      </c>
      <c r="AT255" s="194" t="s">
        <v>148</v>
      </c>
      <c r="AU255" s="194" t="s">
        <v>88</v>
      </c>
      <c r="AY255" s="14" t="s">
        <v>146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86</v>
      </c>
      <c r="BK255" s="195">
        <f>ROUND(I255*H255,2)</f>
        <v>0</v>
      </c>
      <c r="BL255" s="14" t="s">
        <v>223</v>
      </c>
      <c r="BM255" s="194" t="s">
        <v>1277</v>
      </c>
    </row>
    <row r="256" spans="1:65" s="2" customFormat="1" ht="11.25">
      <c r="A256" s="31"/>
      <c r="B256" s="32"/>
      <c r="C256" s="33"/>
      <c r="D256" s="196" t="s">
        <v>155</v>
      </c>
      <c r="E256" s="33"/>
      <c r="F256" s="197" t="s">
        <v>1855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155</v>
      </c>
      <c r="AU256" s="14" t="s">
        <v>88</v>
      </c>
    </row>
    <row r="257" spans="1:65" s="2" customFormat="1" ht="16.5" customHeight="1">
      <c r="A257" s="31"/>
      <c r="B257" s="32"/>
      <c r="C257" s="183" t="s">
        <v>78</v>
      </c>
      <c r="D257" s="183" t="s">
        <v>148</v>
      </c>
      <c r="E257" s="184" t="s">
        <v>1856</v>
      </c>
      <c r="F257" s="185" t="s">
        <v>1615</v>
      </c>
      <c r="G257" s="186" t="s">
        <v>612</v>
      </c>
      <c r="H257" s="187">
        <v>1</v>
      </c>
      <c r="I257" s="188"/>
      <c r="J257" s="189">
        <f>ROUND(I257*H257,2)</f>
        <v>0</v>
      </c>
      <c r="K257" s="185" t="s">
        <v>1</v>
      </c>
      <c r="L257" s="36"/>
      <c r="M257" s="190" t="s">
        <v>1</v>
      </c>
      <c r="N257" s="191" t="s">
        <v>43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223</v>
      </c>
      <c r="AT257" s="194" t="s">
        <v>148</v>
      </c>
      <c r="AU257" s="194" t="s">
        <v>88</v>
      </c>
      <c r="AY257" s="14" t="s">
        <v>146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86</v>
      </c>
      <c r="BK257" s="195">
        <f>ROUND(I257*H257,2)</f>
        <v>0</v>
      </c>
      <c r="BL257" s="14" t="s">
        <v>223</v>
      </c>
      <c r="BM257" s="194" t="s">
        <v>1573</v>
      </c>
    </row>
    <row r="258" spans="1:65" s="2" customFormat="1" ht="11.25">
      <c r="A258" s="31"/>
      <c r="B258" s="32"/>
      <c r="C258" s="33"/>
      <c r="D258" s="196" t="s">
        <v>155</v>
      </c>
      <c r="E258" s="33"/>
      <c r="F258" s="197" t="s">
        <v>1615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155</v>
      </c>
      <c r="AU258" s="14" t="s">
        <v>88</v>
      </c>
    </row>
    <row r="259" spans="1:65" s="2" customFormat="1" ht="16.5" customHeight="1">
      <c r="A259" s="31"/>
      <c r="B259" s="32"/>
      <c r="C259" s="183" t="s">
        <v>78</v>
      </c>
      <c r="D259" s="183" t="s">
        <v>148</v>
      </c>
      <c r="E259" s="184" t="s">
        <v>1857</v>
      </c>
      <c r="F259" s="185" t="s">
        <v>1858</v>
      </c>
      <c r="G259" s="186" t="s">
        <v>612</v>
      </c>
      <c r="H259" s="187">
        <v>1</v>
      </c>
      <c r="I259" s="188"/>
      <c r="J259" s="189">
        <f>ROUND(I259*H259,2)</f>
        <v>0</v>
      </c>
      <c r="K259" s="185" t="s">
        <v>1</v>
      </c>
      <c r="L259" s="36"/>
      <c r="M259" s="190" t="s">
        <v>1</v>
      </c>
      <c r="N259" s="191" t="s">
        <v>43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223</v>
      </c>
      <c r="AT259" s="194" t="s">
        <v>148</v>
      </c>
      <c r="AU259" s="194" t="s">
        <v>88</v>
      </c>
      <c r="AY259" s="14" t="s">
        <v>146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86</v>
      </c>
      <c r="BK259" s="195">
        <f>ROUND(I259*H259,2)</f>
        <v>0</v>
      </c>
      <c r="BL259" s="14" t="s">
        <v>223</v>
      </c>
      <c r="BM259" s="194" t="s">
        <v>760</v>
      </c>
    </row>
    <row r="260" spans="1:65" s="2" customFormat="1" ht="11.25">
      <c r="A260" s="31"/>
      <c r="B260" s="32"/>
      <c r="C260" s="33"/>
      <c r="D260" s="196" t="s">
        <v>155</v>
      </c>
      <c r="E260" s="33"/>
      <c r="F260" s="197" t="s">
        <v>1858</v>
      </c>
      <c r="G260" s="33"/>
      <c r="H260" s="33"/>
      <c r="I260" s="198"/>
      <c r="J260" s="33"/>
      <c r="K260" s="33"/>
      <c r="L260" s="36"/>
      <c r="M260" s="199"/>
      <c r="N260" s="200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155</v>
      </c>
      <c r="AU260" s="14" t="s">
        <v>88</v>
      </c>
    </row>
    <row r="261" spans="1:65" s="2" customFormat="1" ht="16.5" customHeight="1">
      <c r="A261" s="31"/>
      <c r="B261" s="32"/>
      <c r="C261" s="183" t="s">
        <v>78</v>
      </c>
      <c r="D261" s="183" t="s">
        <v>148</v>
      </c>
      <c r="E261" s="184" t="s">
        <v>1859</v>
      </c>
      <c r="F261" s="185" t="s">
        <v>1860</v>
      </c>
      <c r="G261" s="186" t="s">
        <v>612</v>
      </c>
      <c r="H261" s="187">
        <v>1</v>
      </c>
      <c r="I261" s="188"/>
      <c r="J261" s="189">
        <f>ROUND(I261*H261,2)</f>
        <v>0</v>
      </c>
      <c r="K261" s="185" t="s">
        <v>1</v>
      </c>
      <c r="L261" s="36"/>
      <c r="M261" s="190" t="s">
        <v>1</v>
      </c>
      <c r="N261" s="191" t="s">
        <v>43</v>
      </c>
      <c r="O261" s="68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223</v>
      </c>
      <c r="AT261" s="194" t="s">
        <v>148</v>
      </c>
      <c r="AU261" s="194" t="s">
        <v>88</v>
      </c>
      <c r="AY261" s="14" t="s">
        <v>146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4" t="s">
        <v>86</v>
      </c>
      <c r="BK261" s="195">
        <f>ROUND(I261*H261,2)</f>
        <v>0</v>
      </c>
      <c r="BL261" s="14" t="s">
        <v>223</v>
      </c>
      <c r="BM261" s="194" t="s">
        <v>683</v>
      </c>
    </row>
    <row r="262" spans="1:65" s="2" customFormat="1" ht="11.25">
      <c r="A262" s="31"/>
      <c r="B262" s="32"/>
      <c r="C262" s="33"/>
      <c r="D262" s="196" t="s">
        <v>155</v>
      </c>
      <c r="E262" s="33"/>
      <c r="F262" s="197" t="s">
        <v>1860</v>
      </c>
      <c r="G262" s="33"/>
      <c r="H262" s="33"/>
      <c r="I262" s="198"/>
      <c r="J262" s="33"/>
      <c r="K262" s="33"/>
      <c r="L262" s="36"/>
      <c r="M262" s="199"/>
      <c r="N262" s="200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155</v>
      </c>
      <c r="AU262" s="14" t="s">
        <v>88</v>
      </c>
    </row>
    <row r="263" spans="1:65" s="12" customFormat="1" ht="25.9" customHeight="1">
      <c r="B263" s="167"/>
      <c r="C263" s="168"/>
      <c r="D263" s="169" t="s">
        <v>77</v>
      </c>
      <c r="E263" s="170" t="s">
        <v>229</v>
      </c>
      <c r="F263" s="170" t="s">
        <v>230</v>
      </c>
      <c r="G263" s="168"/>
      <c r="H263" s="168"/>
      <c r="I263" s="171"/>
      <c r="J263" s="172">
        <f>BK263</f>
        <v>0</v>
      </c>
      <c r="K263" s="168"/>
      <c r="L263" s="173"/>
      <c r="M263" s="174"/>
      <c r="N263" s="175"/>
      <c r="O263" s="175"/>
      <c r="P263" s="176">
        <f>P264</f>
        <v>0</v>
      </c>
      <c r="Q263" s="175"/>
      <c r="R263" s="176">
        <f>R264</f>
        <v>6.8999999999999997E-4</v>
      </c>
      <c r="S263" s="175"/>
      <c r="T263" s="177">
        <f>T264</f>
        <v>0</v>
      </c>
      <c r="AR263" s="178" t="s">
        <v>88</v>
      </c>
      <c r="AT263" s="179" t="s">
        <v>77</v>
      </c>
      <c r="AU263" s="179" t="s">
        <v>78</v>
      </c>
      <c r="AY263" s="178" t="s">
        <v>146</v>
      </c>
      <c r="BK263" s="180">
        <f>BK264</f>
        <v>0</v>
      </c>
    </row>
    <row r="264" spans="1:65" s="12" customFormat="1" ht="22.9" customHeight="1">
      <c r="B264" s="167"/>
      <c r="C264" s="168"/>
      <c r="D264" s="169" t="s">
        <v>77</v>
      </c>
      <c r="E264" s="181" t="s">
        <v>758</v>
      </c>
      <c r="F264" s="181" t="s">
        <v>759</v>
      </c>
      <c r="G264" s="168"/>
      <c r="H264" s="168"/>
      <c r="I264" s="171"/>
      <c r="J264" s="182">
        <f>BK264</f>
        <v>0</v>
      </c>
      <c r="K264" s="168"/>
      <c r="L264" s="173"/>
      <c r="M264" s="174"/>
      <c r="N264" s="175"/>
      <c r="O264" s="175"/>
      <c r="P264" s="176">
        <f>SUM(P265:P266)</f>
        <v>0</v>
      </c>
      <c r="Q264" s="175"/>
      <c r="R264" s="176">
        <f>SUM(R265:R266)</f>
        <v>6.8999999999999997E-4</v>
      </c>
      <c r="S264" s="175"/>
      <c r="T264" s="177">
        <f>SUM(T265:T266)</f>
        <v>0</v>
      </c>
      <c r="AR264" s="178" t="s">
        <v>88</v>
      </c>
      <c r="AT264" s="179" t="s">
        <v>77</v>
      </c>
      <c r="AU264" s="179" t="s">
        <v>86</v>
      </c>
      <c r="AY264" s="178" t="s">
        <v>146</v>
      </c>
      <c r="BK264" s="180">
        <f>SUM(BK265:BK266)</f>
        <v>0</v>
      </c>
    </row>
    <row r="265" spans="1:65" s="2" customFormat="1" ht="24.2" customHeight="1">
      <c r="A265" s="31"/>
      <c r="B265" s="32"/>
      <c r="C265" s="183" t="s">
        <v>88</v>
      </c>
      <c r="D265" s="183" t="s">
        <v>148</v>
      </c>
      <c r="E265" s="184" t="s">
        <v>1861</v>
      </c>
      <c r="F265" s="185" t="s">
        <v>762</v>
      </c>
      <c r="G265" s="186" t="s">
        <v>612</v>
      </c>
      <c r="H265" s="187">
        <v>1</v>
      </c>
      <c r="I265" s="188"/>
      <c r="J265" s="189">
        <f>ROUND(I265*H265,2)</f>
        <v>0</v>
      </c>
      <c r="K265" s="185" t="s">
        <v>1</v>
      </c>
      <c r="L265" s="36"/>
      <c r="M265" s="190" t="s">
        <v>1</v>
      </c>
      <c r="N265" s="191" t="s">
        <v>43</v>
      </c>
      <c r="O265" s="68"/>
      <c r="P265" s="192">
        <f>O265*H265</f>
        <v>0</v>
      </c>
      <c r="Q265" s="192">
        <v>6.8999999999999997E-4</v>
      </c>
      <c r="R265" s="192">
        <f>Q265*H265</f>
        <v>6.8999999999999997E-4</v>
      </c>
      <c r="S265" s="192">
        <v>0</v>
      </c>
      <c r="T265" s="193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223</v>
      </c>
      <c r="AT265" s="194" t="s">
        <v>148</v>
      </c>
      <c r="AU265" s="194" t="s">
        <v>88</v>
      </c>
      <c r="AY265" s="14" t="s">
        <v>146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4" t="s">
        <v>86</v>
      </c>
      <c r="BK265" s="195">
        <f>ROUND(I265*H265,2)</f>
        <v>0</v>
      </c>
      <c r="BL265" s="14" t="s">
        <v>223</v>
      </c>
      <c r="BM265" s="194" t="s">
        <v>1862</v>
      </c>
    </row>
    <row r="266" spans="1:65" s="2" customFormat="1" ht="11.25">
      <c r="A266" s="31"/>
      <c r="B266" s="32"/>
      <c r="C266" s="33"/>
      <c r="D266" s="196" t="s">
        <v>155</v>
      </c>
      <c r="E266" s="33"/>
      <c r="F266" s="197" t="s">
        <v>762</v>
      </c>
      <c r="G266" s="33"/>
      <c r="H266" s="33"/>
      <c r="I266" s="198"/>
      <c r="J266" s="33"/>
      <c r="K266" s="33"/>
      <c r="L266" s="36"/>
      <c r="M266" s="199"/>
      <c r="N266" s="200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155</v>
      </c>
      <c r="AU266" s="14" t="s">
        <v>88</v>
      </c>
    </row>
    <row r="267" spans="1:65" s="12" customFormat="1" ht="25.9" customHeight="1">
      <c r="B267" s="167"/>
      <c r="C267" s="168"/>
      <c r="D267" s="169" t="s">
        <v>77</v>
      </c>
      <c r="E267" s="170" t="s">
        <v>521</v>
      </c>
      <c r="F267" s="170" t="s">
        <v>1863</v>
      </c>
      <c r="G267" s="168"/>
      <c r="H267" s="168"/>
      <c r="I267" s="171"/>
      <c r="J267" s="172">
        <f>BK267</f>
        <v>0</v>
      </c>
      <c r="K267" s="168"/>
      <c r="L267" s="173"/>
      <c r="M267" s="174"/>
      <c r="N267" s="175"/>
      <c r="O267" s="175"/>
      <c r="P267" s="176">
        <f>P268</f>
        <v>0</v>
      </c>
      <c r="Q267" s="175"/>
      <c r="R267" s="176">
        <f>R268</f>
        <v>0</v>
      </c>
      <c r="S267" s="175"/>
      <c r="T267" s="177">
        <f>T268</f>
        <v>0</v>
      </c>
      <c r="AR267" s="178" t="s">
        <v>191</v>
      </c>
      <c r="AT267" s="179" t="s">
        <v>77</v>
      </c>
      <c r="AU267" s="179" t="s">
        <v>78</v>
      </c>
      <c r="AY267" s="178" t="s">
        <v>146</v>
      </c>
      <c r="BK267" s="180">
        <f>BK268</f>
        <v>0</v>
      </c>
    </row>
    <row r="268" spans="1:65" s="12" customFormat="1" ht="22.9" customHeight="1">
      <c r="B268" s="167"/>
      <c r="C268" s="168"/>
      <c r="D268" s="169" t="s">
        <v>77</v>
      </c>
      <c r="E268" s="181" t="s">
        <v>1864</v>
      </c>
      <c r="F268" s="181" t="s">
        <v>1865</v>
      </c>
      <c r="G268" s="168"/>
      <c r="H268" s="168"/>
      <c r="I268" s="171"/>
      <c r="J268" s="182">
        <f>BK268</f>
        <v>0</v>
      </c>
      <c r="K268" s="168"/>
      <c r="L268" s="173"/>
      <c r="M268" s="174"/>
      <c r="N268" s="175"/>
      <c r="O268" s="175"/>
      <c r="P268" s="176">
        <f>SUM(P269:P270)</f>
        <v>0</v>
      </c>
      <c r="Q268" s="175"/>
      <c r="R268" s="176">
        <f>SUM(R269:R270)</f>
        <v>0</v>
      </c>
      <c r="S268" s="175"/>
      <c r="T268" s="177">
        <f>SUM(T269:T270)</f>
        <v>0</v>
      </c>
      <c r="AR268" s="178" t="s">
        <v>191</v>
      </c>
      <c r="AT268" s="179" t="s">
        <v>77</v>
      </c>
      <c r="AU268" s="179" t="s">
        <v>86</v>
      </c>
      <c r="AY268" s="178" t="s">
        <v>146</v>
      </c>
      <c r="BK268" s="180">
        <f>SUM(BK269:BK270)</f>
        <v>0</v>
      </c>
    </row>
    <row r="269" spans="1:65" s="2" customFormat="1" ht="24.2" customHeight="1">
      <c r="A269" s="31"/>
      <c r="B269" s="32"/>
      <c r="C269" s="183" t="s">
        <v>86</v>
      </c>
      <c r="D269" s="183" t="s">
        <v>148</v>
      </c>
      <c r="E269" s="184" t="s">
        <v>1866</v>
      </c>
      <c r="F269" s="185" t="s">
        <v>1867</v>
      </c>
      <c r="G269" s="186" t="s">
        <v>612</v>
      </c>
      <c r="H269" s="187">
        <v>1</v>
      </c>
      <c r="I269" s="188"/>
      <c r="J269" s="189">
        <f>ROUND(I269*H269,2)</f>
        <v>0</v>
      </c>
      <c r="K269" s="185" t="s">
        <v>152</v>
      </c>
      <c r="L269" s="36"/>
      <c r="M269" s="190" t="s">
        <v>1</v>
      </c>
      <c r="N269" s="191" t="s">
        <v>43</v>
      </c>
      <c r="O269" s="68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1209</v>
      </c>
      <c r="AT269" s="194" t="s">
        <v>148</v>
      </c>
      <c r="AU269" s="194" t="s">
        <v>88</v>
      </c>
      <c r="AY269" s="14" t="s">
        <v>146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4" t="s">
        <v>86</v>
      </c>
      <c r="BK269" s="195">
        <f>ROUND(I269*H269,2)</f>
        <v>0</v>
      </c>
      <c r="BL269" s="14" t="s">
        <v>1209</v>
      </c>
      <c r="BM269" s="194" t="s">
        <v>1868</v>
      </c>
    </row>
    <row r="270" spans="1:65" s="2" customFormat="1" ht="19.5">
      <c r="A270" s="31"/>
      <c r="B270" s="32"/>
      <c r="C270" s="33"/>
      <c r="D270" s="196" t="s">
        <v>155</v>
      </c>
      <c r="E270" s="33"/>
      <c r="F270" s="197" t="s">
        <v>1867</v>
      </c>
      <c r="G270" s="33"/>
      <c r="H270" s="33"/>
      <c r="I270" s="198"/>
      <c r="J270" s="33"/>
      <c r="K270" s="33"/>
      <c r="L270" s="36"/>
      <c r="M270" s="204"/>
      <c r="N270" s="205"/>
      <c r="O270" s="206"/>
      <c r="P270" s="206"/>
      <c r="Q270" s="206"/>
      <c r="R270" s="206"/>
      <c r="S270" s="206"/>
      <c r="T270" s="207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155</v>
      </c>
      <c r="AU270" s="14" t="s">
        <v>88</v>
      </c>
    </row>
    <row r="271" spans="1:65" s="2" customFormat="1" ht="6.95" customHeight="1">
      <c r="A271" s="31"/>
      <c r="B271" s="51"/>
      <c r="C271" s="52"/>
      <c r="D271" s="52"/>
      <c r="E271" s="52"/>
      <c r="F271" s="52"/>
      <c r="G271" s="52"/>
      <c r="H271" s="52"/>
      <c r="I271" s="52"/>
      <c r="J271" s="52"/>
      <c r="K271" s="52"/>
      <c r="L271" s="36"/>
      <c r="M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</sheetData>
  <sheetProtection algorithmName="SHA-512" hashValue="4k0416fkXXbaEeXTjxoWrlVg3tk6/lVoqFRJE3suYTdtqL58hw1wxuEtA+Bt8LOaVqmU0b5/rSWd2MUc39YReQ==" saltValue="+pPBmuNHQuPEKjI1/fdijA==" spinCount="100000" sheet="1" objects="1" scenarios="1" formatColumns="0" formatRows="0" autoFilter="0"/>
  <autoFilter ref="C128:K27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108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1869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ROUND(J138,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ROUND((SUM(BE138:BE357)),  2)</f>
        <v>0</v>
      </c>
      <c r="G33" s="31"/>
      <c r="H33" s="31"/>
      <c r="I33" s="121">
        <v>0.21</v>
      </c>
      <c r="J33" s="120">
        <f>ROUND(((SUM(BE138:BE357))*I33),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ROUND((SUM(BF138:BF357)),  2)</f>
        <v>0</v>
      </c>
      <c r="G34" s="31"/>
      <c r="H34" s="31"/>
      <c r="I34" s="121">
        <v>0.15</v>
      </c>
      <c r="J34" s="120">
        <f>ROUND(((SUM(BF138:BF357))*I34),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ROUND((SUM(BG138:BG357)),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ROUND((SUM(BH138:BH357)),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ROUND((SUM(BI138:BI357)),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07 -  ZTI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1870</v>
      </c>
      <c r="E97" s="147"/>
      <c r="F97" s="147"/>
      <c r="G97" s="147"/>
      <c r="H97" s="147"/>
      <c r="I97" s="147"/>
      <c r="J97" s="148">
        <f>J139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1871</v>
      </c>
      <c r="E98" s="153"/>
      <c r="F98" s="153"/>
      <c r="G98" s="153"/>
      <c r="H98" s="153"/>
      <c r="I98" s="153"/>
      <c r="J98" s="154">
        <f>J140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1872</v>
      </c>
      <c r="E99" s="153"/>
      <c r="F99" s="153"/>
      <c r="G99" s="153"/>
      <c r="H99" s="153"/>
      <c r="I99" s="153"/>
      <c r="J99" s="154">
        <f>J153</f>
        <v>0</v>
      </c>
      <c r="K99" s="151"/>
      <c r="L99" s="155"/>
    </row>
    <row r="100" spans="2:12" s="9" customFormat="1" ht="24.95" customHeight="1">
      <c r="B100" s="144"/>
      <c r="C100" s="145"/>
      <c r="D100" s="146" t="s">
        <v>1873</v>
      </c>
      <c r="E100" s="147"/>
      <c r="F100" s="147"/>
      <c r="G100" s="147"/>
      <c r="H100" s="147"/>
      <c r="I100" s="147"/>
      <c r="J100" s="148">
        <f>J178</f>
        <v>0</v>
      </c>
      <c r="K100" s="145"/>
      <c r="L100" s="149"/>
    </row>
    <row r="101" spans="2:12" s="10" customFormat="1" ht="19.899999999999999" customHeight="1">
      <c r="B101" s="150"/>
      <c r="C101" s="151"/>
      <c r="D101" s="152" t="s">
        <v>1871</v>
      </c>
      <c r="E101" s="153"/>
      <c r="F101" s="153"/>
      <c r="G101" s="153"/>
      <c r="H101" s="153"/>
      <c r="I101" s="153"/>
      <c r="J101" s="154">
        <f>J179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1874</v>
      </c>
      <c r="E102" s="153"/>
      <c r="F102" s="153"/>
      <c r="G102" s="153"/>
      <c r="H102" s="153"/>
      <c r="I102" s="153"/>
      <c r="J102" s="154">
        <f>J184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1875</v>
      </c>
      <c r="E103" s="147"/>
      <c r="F103" s="147"/>
      <c r="G103" s="147"/>
      <c r="H103" s="147"/>
      <c r="I103" s="147"/>
      <c r="J103" s="148">
        <f>J195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1876</v>
      </c>
      <c r="E104" s="153"/>
      <c r="F104" s="153"/>
      <c r="G104" s="153"/>
      <c r="H104" s="153"/>
      <c r="I104" s="153"/>
      <c r="J104" s="154">
        <f>J196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1877</v>
      </c>
      <c r="E105" s="153"/>
      <c r="F105" s="153"/>
      <c r="G105" s="153"/>
      <c r="H105" s="153"/>
      <c r="I105" s="153"/>
      <c r="J105" s="154">
        <f>J209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1878</v>
      </c>
      <c r="E106" s="153"/>
      <c r="F106" s="153"/>
      <c r="G106" s="153"/>
      <c r="H106" s="153"/>
      <c r="I106" s="153"/>
      <c r="J106" s="154">
        <f>J222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1879</v>
      </c>
      <c r="E107" s="153"/>
      <c r="F107" s="153"/>
      <c r="G107" s="153"/>
      <c r="H107" s="153"/>
      <c r="I107" s="153"/>
      <c r="J107" s="154">
        <f>J239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1880</v>
      </c>
      <c r="E108" s="153"/>
      <c r="F108" s="153"/>
      <c r="G108" s="153"/>
      <c r="H108" s="153"/>
      <c r="I108" s="153"/>
      <c r="J108" s="154">
        <f>J254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1881</v>
      </c>
      <c r="E109" s="153"/>
      <c r="F109" s="153"/>
      <c r="G109" s="153"/>
      <c r="H109" s="153"/>
      <c r="I109" s="153"/>
      <c r="J109" s="154">
        <f>J261</f>
        <v>0</v>
      </c>
      <c r="K109" s="151"/>
      <c r="L109" s="155"/>
    </row>
    <row r="110" spans="2:12" s="9" customFormat="1" ht="24.95" customHeight="1">
      <c r="B110" s="144"/>
      <c r="C110" s="145"/>
      <c r="D110" s="146" t="s">
        <v>1882</v>
      </c>
      <c r="E110" s="147"/>
      <c r="F110" s="147"/>
      <c r="G110" s="147"/>
      <c r="H110" s="147"/>
      <c r="I110" s="147"/>
      <c r="J110" s="148">
        <f>J270</f>
        <v>0</v>
      </c>
      <c r="K110" s="145"/>
      <c r="L110" s="149"/>
    </row>
    <row r="111" spans="2:12" s="9" customFormat="1" ht="24.95" customHeight="1">
      <c r="B111" s="144"/>
      <c r="C111" s="145"/>
      <c r="D111" s="146" t="s">
        <v>1883</v>
      </c>
      <c r="E111" s="147"/>
      <c r="F111" s="147"/>
      <c r="G111" s="147"/>
      <c r="H111" s="147"/>
      <c r="I111" s="147"/>
      <c r="J111" s="148">
        <f>J303</f>
        <v>0</v>
      </c>
      <c r="K111" s="145"/>
      <c r="L111" s="149"/>
    </row>
    <row r="112" spans="2:12" s="9" customFormat="1" ht="24.95" customHeight="1">
      <c r="B112" s="144"/>
      <c r="C112" s="145"/>
      <c r="D112" s="146" t="s">
        <v>120</v>
      </c>
      <c r="E112" s="147"/>
      <c r="F112" s="147"/>
      <c r="G112" s="147"/>
      <c r="H112" s="147"/>
      <c r="I112" s="147"/>
      <c r="J112" s="148">
        <f>J310</f>
        <v>0</v>
      </c>
      <c r="K112" s="145"/>
      <c r="L112" s="149"/>
    </row>
    <row r="113" spans="1:31" s="10" customFormat="1" ht="19.899999999999999" customHeight="1">
      <c r="B113" s="150"/>
      <c r="C113" s="151"/>
      <c r="D113" s="152" t="s">
        <v>121</v>
      </c>
      <c r="E113" s="153"/>
      <c r="F113" s="153"/>
      <c r="G113" s="153"/>
      <c r="H113" s="153"/>
      <c r="I113" s="153"/>
      <c r="J113" s="154">
        <f>J311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1884</v>
      </c>
      <c r="E114" s="153"/>
      <c r="F114" s="153"/>
      <c r="G114" s="153"/>
      <c r="H114" s="153"/>
      <c r="I114" s="153"/>
      <c r="J114" s="154">
        <f>J320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1885</v>
      </c>
      <c r="E115" s="153"/>
      <c r="F115" s="153"/>
      <c r="G115" s="153"/>
      <c r="H115" s="153"/>
      <c r="I115" s="153"/>
      <c r="J115" s="154">
        <f>J341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305</v>
      </c>
      <c r="E116" s="153"/>
      <c r="F116" s="153"/>
      <c r="G116" s="153"/>
      <c r="H116" s="153"/>
      <c r="I116" s="153"/>
      <c r="J116" s="154">
        <f>J351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124</v>
      </c>
      <c r="E117" s="147"/>
      <c r="F117" s="147"/>
      <c r="G117" s="147"/>
      <c r="H117" s="147"/>
      <c r="I117" s="147"/>
      <c r="J117" s="148">
        <f>J354</f>
        <v>0</v>
      </c>
      <c r="K117" s="145"/>
      <c r="L117" s="149"/>
    </row>
    <row r="118" spans="1:31" s="10" customFormat="1" ht="19.899999999999999" customHeight="1">
      <c r="B118" s="150"/>
      <c r="C118" s="151"/>
      <c r="D118" s="152" t="s">
        <v>126</v>
      </c>
      <c r="E118" s="153"/>
      <c r="F118" s="153"/>
      <c r="G118" s="153"/>
      <c r="H118" s="153"/>
      <c r="I118" s="153"/>
      <c r="J118" s="154">
        <f>J355</f>
        <v>0</v>
      </c>
      <c r="K118" s="151"/>
      <c r="L118" s="155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131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71" t="str">
        <f>E7</f>
        <v>CNC centrum a Svářečská škola v SOU Nové Strašecí</v>
      </c>
      <c r="F128" s="272"/>
      <c r="G128" s="272"/>
      <c r="H128" s="272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113</v>
      </c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23" t="str">
        <f>E9</f>
        <v>07 -  ZTI</v>
      </c>
      <c r="F130" s="273"/>
      <c r="G130" s="273"/>
      <c r="H130" s="27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>Sportovní 1135</v>
      </c>
      <c r="G132" s="33"/>
      <c r="H132" s="33"/>
      <c r="I132" s="26" t="s">
        <v>22</v>
      </c>
      <c r="J132" s="63">
        <f>IF(J12="","",J12)</f>
        <v>45240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54.4" customHeight="1">
      <c r="A134" s="31"/>
      <c r="B134" s="32"/>
      <c r="C134" s="26" t="s">
        <v>23</v>
      </c>
      <c r="D134" s="33"/>
      <c r="E134" s="33"/>
      <c r="F134" s="24" t="str">
        <f>E15</f>
        <v>SOU,  Sportovní 1135, 27180 Nové Strašecí</v>
      </c>
      <c r="G134" s="33"/>
      <c r="H134" s="33"/>
      <c r="I134" s="26" t="s">
        <v>29</v>
      </c>
      <c r="J134" s="29" t="str">
        <f>E21</f>
        <v>Studio PHX s.r.o.Ondříčkova 384/33, Praha 3 Žižkov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27</v>
      </c>
      <c r="D135" s="33"/>
      <c r="E135" s="33"/>
      <c r="F135" s="24" t="str">
        <f>IF(E18="","",E18)</f>
        <v>Vyplň údaj</v>
      </c>
      <c r="G135" s="33"/>
      <c r="H135" s="33"/>
      <c r="I135" s="26" t="s">
        <v>33</v>
      </c>
      <c r="J135" s="29" t="str">
        <f>E24</f>
        <v>Ing. Jan Brožek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56"/>
      <c r="B137" s="157"/>
      <c r="C137" s="158" t="s">
        <v>132</v>
      </c>
      <c r="D137" s="159" t="s">
        <v>63</v>
      </c>
      <c r="E137" s="159" t="s">
        <v>59</v>
      </c>
      <c r="F137" s="159" t="s">
        <v>60</v>
      </c>
      <c r="G137" s="159" t="s">
        <v>133</v>
      </c>
      <c r="H137" s="159" t="s">
        <v>134</v>
      </c>
      <c r="I137" s="159" t="s">
        <v>135</v>
      </c>
      <c r="J137" s="159" t="s">
        <v>117</v>
      </c>
      <c r="K137" s="160" t="s">
        <v>136</v>
      </c>
      <c r="L137" s="161"/>
      <c r="M137" s="72" t="s">
        <v>1</v>
      </c>
      <c r="N137" s="73" t="s">
        <v>42</v>
      </c>
      <c r="O137" s="73" t="s">
        <v>137</v>
      </c>
      <c r="P137" s="73" t="s">
        <v>138</v>
      </c>
      <c r="Q137" s="73" t="s">
        <v>139</v>
      </c>
      <c r="R137" s="73" t="s">
        <v>140</v>
      </c>
      <c r="S137" s="73" t="s">
        <v>141</v>
      </c>
      <c r="T137" s="74" t="s">
        <v>142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pans="1:65" s="2" customFormat="1" ht="22.9" customHeight="1">
      <c r="A138" s="31"/>
      <c r="B138" s="32"/>
      <c r="C138" s="79" t="s">
        <v>143</v>
      </c>
      <c r="D138" s="33"/>
      <c r="E138" s="33"/>
      <c r="F138" s="33"/>
      <c r="G138" s="33"/>
      <c r="H138" s="33"/>
      <c r="I138" s="33"/>
      <c r="J138" s="162">
        <f>BK138</f>
        <v>0</v>
      </c>
      <c r="K138" s="33"/>
      <c r="L138" s="36"/>
      <c r="M138" s="75"/>
      <c r="N138" s="163"/>
      <c r="O138" s="76"/>
      <c r="P138" s="164">
        <f>P139+P178+P195+P270+P303+P310+P354</f>
        <v>0</v>
      </c>
      <c r="Q138" s="76"/>
      <c r="R138" s="164">
        <f>R139+R178+R195+R270+R303+R310+R354</f>
        <v>50.021899999999995</v>
      </c>
      <c r="S138" s="76"/>
      <c r="T138" s="165">
        <f>T139+T178+T195+T270+T303+T310+T354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77</v>
      </c>
      <c r="AU138" s="14" t="s">
        <v>119</v>
      </c>
      <c r="BK138" s="166">
        <f>BK139+BK178+BK195+BK270+BK303+BK310+BK354</f>
        <v>0</v>
      </c>
    </row>
    <row r="139" spans="1:65" s="12" customFormat="1" ht="25.9" customHeight="1">
      <c r="B139" s="167"/>
      <c r="C139" s="168"/>
      <c r="D139" s="169" t="s">
        <v>77</v>
      </c>
      <c r="E139" s="170" t="s">
        <v>1438</v>
      </c>
      <c r="F139" s="170" t="s">
        <v>1886</v>
      </c>
      <c r="G139" s="168"/>
      <c r="H139" s="168"/>
      <c r="I139" s="171"/>
      <c r="J139" s="172">
        <f>BK139</f>
        <v>0</v>
      </c>
      <c r="K139" s="168"/>
      <c r="L139" s="173"/>
      <c r="M139" s="174"/>
      <c r="N139" s="175"/>
      <c r="O139" s="175"/>
      <c r="P139" s="176">
        <f>P140+P153</f>
        <v>0</v>
      </c>
      <c r="Q139" s="175"/>
      <c r="R139" s="176">
        <f>R140+R153</f>
        <v>0</v>
      </c>
      <c r="S139" s="175"/>
      <c r="T139" s="177">
        <f>T140+T153</f>
        <v>0</v>
      </c>
      <c r="AR139" s="178" t="s">
        <v>86</v>
      </c>
      <c r="AT139" s="179" t="s">
        <v>77</v>
      </c>
      <c r="AU139" s="179" t="s">
        <v>78</v>
      </c>
      <c r="AY139" s="178" t="s">
        <v>146</v>
      </c>
      <c r="BK139" s="180">
        <f>BK140+BK153</f>
        <v>0</v>
      </c>
    </row>
    <row r="140" spans="1:65" s="12" customFormat="1" ht="22.9" customHeight="1">
      <c r="B140" s="167"/>
      <c r="C140" s="168"/>
      <c r="D140" s="169" t="s">
        <v>77</v>
      </c>
      <c r="E140" s="181" t="s">
        <v>1440</v>
      </c>
      <c r="F140" s="181" t="s">
        <v>1887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SUM(P141:P152)</f>
        <v>0</v>
      </c>
      <c r="Q140" s="175"/>
      <c r="R140" s="176">
        <f>SUM(R141:R152)</f>
        <v>0</v>
      </c>
      <c r="S140" s="175"/>
      <c r="T140" s="177">
        <f>SUM(T141:T152)</f>
        <v>0</v>
      </c>
      <c r="AR140" s="178" t="s">
        <v>86</v>
      </c>
      <c r="AT140" s="179" t="s">
        <v>77</v>
      </c>
      <c r="AU140" s="179" t="s">
        <v>86</v>
      </c>
      <c r="AY140" s="178" t="s">
        <v>146</v>
      </c>
      <c r="BK140" s="180">
        <f>SUM(BK141:BK152)</f>
        <v>0</v>
      </c>
    </row>
    <row r="141" spans="1:65" s="2" customFormat="1" ht="16.5" customHeight="1">
      <c r="A141" s="31"/>
      <c r="B141" s="32"/>
      <c r="C141" s="209" t="s">
        <v>78</v>
      </c>
      <c r="D141" s="209" t="s">
        <v>521</v>
      </c>
      <c r="E141" s="210" t="s">
        <v>1888</v>
      </c>
      <c r="F141" s="211" t="s">
        <v>1889</v>
      </c>
      <c r="G141" s="212" t="s">
        <v>243</v>
      </c>
      <c r="H141" s="213">
        <v>2.5</v>
      </c>
      <c r="I141" s="214"/>
      <c r="J141" s="215">
        <f>ROUND(I141*H141,2)</f>
        <v>0</v>
      </c>
      <c r="K141" s="211" t="s">
        <v>1</v>
      </c>
      <c r="L141" s="216"/>
      <c r="M141" s="217" t="s">
        <v>1</v>
      </c>
      <c r="N141" s="218" t="s">
        <v>43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283</v>
      </c>
      <c r="AT141" s="194" t="s">
        <v>521</v>
      </c>
      <c r="AU141" s="194" t="s">
        <v>88</v>
      </c>
      <c r="AY141" s="14" t="s">
        <v>146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86</v>
      </c>
      <c r="BK141" s="195">
        <f>ROUND(I141*H141,2)</f>
        <v>0</v>
      </c>
      <c r="BL141" s="14" t="s">
        <v>223</v>
      </c>
      <c r="BM141" s="194" t="s">
        <v>88</v>
      </c>
    </row>
    <row r="142" spans="1:65" s="2" customFormat="1" ht="11.25">
      <c r="A142" s="31"/>
      <c r="B142" s="32"/>
      <c r="C142" s="33"/>
      <c r="D142" s="196" t="s">
        <v>155</v>
      </c>
      <c r="E142" s="33"/>
      <c r="F142" s="197" t="s">
        <v>1889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155</v>
      </c>
      <c r="AU142" s="14" t="s">
        <v>88</v>
      </c>
    </row>
    <row r="143" spans="1:65" s="2" customFormat="1" ht="16.5" customHeight="1">
      <c r="A143" s="31"/>
      <c r="B143" s="32"/>
      <c r="C143" s="209" t="s">
        <v>78</v>
      </c>
      <c r="D143" s="209" t="s">
        <v>521</v>
      </c>
      <c r="E143" s="210" t="s">
        <v>1890</v>
      </c>
      <c r="F143" s="211" t="s">
        <v>1891</v>
      </c>
      <c r="G143" s="212" t="s">
        <v>243</v>
      </c>
      <c r="H143" s="213">
        <v>19</v>
      </c>
      <c r="I143" s="214"/>
      <c r="J143" s="215">
        <f>ROUND(I143*H143,2)</f>
        <v>0</v>
      </c>
      <c r="K143" s="211" t="s">
        <v>1</v>
      </c>
      <c r="L143" s="216"/>
      <c r="M143" s="217" t="s">
        <v>1</v>
      </c>
      <c r="N143" s="218" t="s">
        <v>43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283</v>
      </c>
      <c r="AT143" s="194" t="s">
        <v>521</v>
      </c>
      <c r="AU143" s="194" t="s">
        <v>88</v>
      </c>
      <c r="AY143" s="14" t="s">
        <v>146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86</v>
      </c>
      <c r="BK143" s="195">
        <f>ROUND(I143*H143,2)</f>
        <v>0</v>
      </c>
      <c r="BL143" s="14" t="s">
        <v>223</v>
      </c>
      <c r="BM143" s="194" t="s">
        <v>153</v>
      </c>
    </row>
    <row r="144" spans="1:65" s="2" customFormat="1" ht="11.25">
      <c r="A144" s="31"/>
      <c r="B144" s="32"/>
      <c r="C144" s="33"/>
      <c r="D144" s="196" t="s">
        <v>155</v>
      </c>
      <c r="E144" s="33"/>
      <c r="F144" s="197" t="s">
        <v>1891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155</v>
      </c>
      <c r="AU144" s="14" t="s">
        <v>88</v>
      </c>
    </row>
    <row r="145" spans="1:65" s="2" customFormat="1" ht="16.5" customHeight="1">
      <c r="A145" s="31"/>
      <c r="B145" s="32"/>
      <c r="C145" s="209" t="s">
        <v>78</v>
      </c>
      <c r="D145" s="209" t="s">
        <v>521</v>
      </c>
      <c r="E145" s="210" t="s">
        <v>1892</v>
      </c>
      <c r="F145" s="211" t="s">
        <v>1893</v>
      </c>
      <c r="G145" s="212" t="s">
        <v>243</v>
      </c>
      <c r="H145" s="213">
        <v>6</v>
      </c>
      <c r="I145" s="214"/>
      <c r="J145" s="215">
        <f>ROUND(I145*H145,2)</f>
        <v>0</v>
      </c>
      <c r="K145" s="211" t="s">
        <v>1</v>
      </c>
      <c r="L145" s="216"/>
      <c r="M145" s="217" t="s">
        <v>1</v>
      </c>
      <c r="N145" s="218" t="s">
        <v>43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283</v>
      </c>
      <c r="AT145" s="194" t="s">
        <v>521</v>
      </c>
      <c r="AU145" s="194" t="s">
        <v>88</v>
      </c>
      <c r="AY145" s="14" t="s">
        <v>146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86</v>
      </c>
      <c r="BK145" s="195">
        <f>ROUND(I145*H145,2)</f>
        <v>0</v>
      </c>
      <c r="BL145" s="14" t="s">
        <v>223</v>
      </c>
      <c r="BM145" s="194" t="s">
        <v>201</v>
      </c>
    </row>
    <row r="146" spans="1:65" s="2" customFormat="1" ht="11.25">
      <c r="A146" s="31"/>
      <c r="B146" s="32"/>
      <c r="C146" s="33"/>
      <c r="D146" s="196" t="s">
        <v>155</v>
      </c>
      <c r="E146" s="33"/>
      <c r="F146" s="197" t="s">
        <v>1893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155</v>
      </c>
      <c r="AU146" s="14" t="s">
        <v>88</v>
      </c>
    </row>
    <row r="147" spans="1:65" s="2" customFormat="1" ht="16.5" customHeight="1">
      <c r="A147" s="31"/>
      <c r="B147" s="32"/>
      <c r="C147" s="209" t="s">
        <v>78</v>
      </c>
      <c r="D147" s="209" t="s">
        <v>521</v>
      </c>
      <c r="E147" s="210" t="s">
        <v>1894</v>
      </c>
      <c r="F147" s="211" t="s">
        <v>1895</v>
      </c>
      <c r="G147" s="212" t="s">
        <v>243</v>
      </c>
      <c r="H147" s="213">
        <v>7</v>
      </c>
      <c r="I147" s="214"/>
      <c r="J147" s="215">
        <f>ROUND(I147*H147,2)</f>
        <v>0</v>
      </c>
      <c r="K147" s="211" t="s">
        <v>1</v>
      </c>
      <c r="L147" s="216"/>
      <c r="M147" s="217" t="s">
        <v>1</v>
      </c>
      <c r="N147" s="218" t="s">
        <v>43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283</v>
      </c>
      <c r="AT147" s="194" t="s">
        <v>521</v>
      </c>
      <c r="AU147" s="194" t="s">
        <v>88</v>
      </c>
      <c r="AY147" s="14" t="s">
        <v>146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86</v>
      </c>
      <c r="BK147" s="195">
        <f>ROUND(I147*H147,2)</f>
        <v>0</v>
      </c>
      <c r="BL147" s="14" t="s">
        <v>223</v>
      </c>
      <c r="BM147" s="194" t="s">
        <v>295</v>
      </c>
    </row>
    <row r="148" spans="1:65" s="2" customFormat="1" ht="11.25">
      <c r="A148" s="31"/>
      <c r="B148" s="32"/>
      <c r="C148" s="33"/>
      <c r="D148" s="196" t="s">
        <v>155</v>
      </c>
      <c r="E148" s="33"/>
      <c r="F148" s="197" t="s">
        <v>1895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155</v>
      </c>
      <c r="AU148" s="14" t="s">
        <v>88</v>
      </c>
    </row>
    <row r="149" spans="1:65" s="2" customFormat="1" ht="16.5" customHeight="1">
      <c r="A149" s="31"/>
      <c r="B149" s="32"/>
      <c r="C149" s="209" t="s">
        <v>78</v>
      </c>
      <c r="D149" s="209" t="s">
        <v>521</v>
      </c>
      <c r="E149" s="210" t="s">
        <v>1896</v>
      </c>
      <c r="F149" s="211" t="s">
        <v>1897</v>
      </c>
      <c r="G149" s="212" t="s">
        <v>243</v>
      </c>
      <c r="H149" s="213">
        <v>11</v>
      </c>
      <c r="I149" s="214"/>
      <c r="J149" s="215">
        <f>ROUND(I149*H149,2)</f>
        <v>0</v>
      </c>
      <c r="K149" s="211" t="s">
        <v>1</v>
      </c>
      <c r="L149" s="216"/>
      <c r="M149" s="217" t="s">
        <v>1</v>
      </c>
      <c r="N149" s="218" t="s">
        <v>43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283</v>
      </c>
      <c r="AT149" s="194" t="s">
        <v>521</v>
      </c>
      <c r="AU149" s="194" t="s">
        <v>88</v>
      </c>
      <c r="AY149" s="14" t="s">
        <v>146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86</v>
      </c>
      <c r="BK149" s="195">
        <f>ROUND(I149*H149,2)</f>
        <v>0</v>
      </c>
      <c r="BL149" s="14" t="s">
        <v>223</v>
      </c>
      <c r="BM149" s="194" t="s">
        <v>173</v>
      </c>
    </row>
    <row r="150" spans="1:65" s="2" customFormat="1" ht="11.25">
      <c r="A150" s="31"/>
      <c r="B150" s="32"/>
      <c r="C150" s="33"/>
      <c r="D150" s="196" t="s">
        <v>155</v>
      </c>
      <c r="E150" s="33"/>
      <c r="F150" s="197" t="s">
        <v>1897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155</v>
      </c>
      <c r="AU150" s="14" t="s">
        <v>88</v>
      </c>
    </row>
    <row r="151" spans="1:65" s="2" customFormat="1" ht="16.5" customHeight="1">
      <c r="A151" s="31"/>
      <c r="B151" s="32"/>
      <c r="C151" s="209" t="s">
        <v>78</v>
      </c>
      <c r="D151" s="209" t="s">
        <v>521</v>
      </c>
      <c r="E151" s="210" t="s">
        <v>1898</v>
      </c>
      <c r="F151" s="211" t="s">
        <v>1899</v>
      </c>
      <c r="G151" s="212" t="s">
        <v>243</v>
      </c>
      <c r="H151" s="213">
        <v>45</v>
      </c>
      <c r="I151" s="214"/>
      <c r="J151" s="215">
        <f>ROUND(I151*H151,2)</f>
        <v>0</v>
      </c>
      <c r="K151" s="211" t="s">
        <v>1</v>
      </c>
      <c r="L151" s="216"/>
      <c r="M151" s="217" t="s">
        <v>1</v>
      </c>
      <c r="N151" s="218" t="s">
        <v>43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283</v>
      </c>
      <c r="AT151" s="194" t="s">
        <v>521</v>
      </c>
      <c r="AU151" s="194" t="s">
        <v>88</v>
      </c>
      <c r="AY151" s="14" t="s">
        <v>146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86</v>
      </c>
      <c r="BK151" s="195">
        <f>ROUND(I151*H151,2)</f>
        <v>0</v>
      </c>
      <c r="BL151" s="14" t="s">
        <v>223</v>
      </c>
      <c r="BM151" s="194" t="s">
        <v>290</v>
      </c>
    </row>
    <row r="152" spans="1:65" s="2" customFormat="1" ht="11.25">
      <c r="A152" s="31"/>
      <c r="B152" s="32"/>
      <c r="C152" s="33"/>
      <c r="D152" s="196" t="s">
        <v>155</v>
      </c>
      <c r="E152" s="33"/>
      <c r="F152" s="197" t="s">
        <v>1899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155</v>
      </c>
      <c r="AU152" s="14" t="s">
        <v>88</v>
      </c>
    </row>
    <row r="153" spans="1:65" s="12" customFormat="1" ht="22.9" customHeight="1">
      <c r="B153" s="167"/>
      <c r="C153" s="168"/>
      <c r="D153" s="169" t="s">
        <v>77</v>
      </c>
      <c r="E153" s="181" t="s">
        <v>1460</v>
      </c>
      <c r="F153" s="181" t="s">
        <v>1900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SUM(P154:P177)</f>
        <v>0</v>
      </c>
      <c r="Q153" s="175"/>
      <c r="R153" s="176">
        <f>SUM(R154:R177)</f>
        <v>0</v>
      </c>
      <c r="S153" s="175"/>
      <c r="T153" s="177">
        <f>SUM(T154:T177)</f>
        <v>0</v>
      </c>
      <c r="AR153" s="178" t="s">
        <v>86</v>
      </c>
      <c r="AT153" s="179" t="s">
        <v>77</v>
      </c>
      <c r="AU153" s="179" t="s">
        <v>86</v>
      </c>
      <c r="AY153" s="178" t="s">
        <v>146</v>
      </c>
      <c r="BK153" s="180">
        <f>SUM(BK154:BK177)</f>
        <v>0</v>
      </c>
    </row>
    <row r="154" spans="1:65" s="2" customFormat="1" ht="16.5" customHeight="1">
      <c r="A154" s="31"/>
      <c r="B154" s="32"/>
      <c r="C154" s="209" t="s">
        <v>78</v>
      </c>
      <c r="D154" s="209" t="s">
        <v>521</v>
      </c>
      <c r="E154" s="210" t="s">
        <v>1901</v>
      </c>
      <c r="F154" s="211" t="s">
        <v>1902</v>
      </c>
      <c r="G154" s="212" t="s">
        <v>1444</v>
      </c>
      <c r="H154" s="213">
        <v>4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43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283</v>
      </c>
      <c r="AT154" s="194" t="s">
        <v>521</v>
      </c>
      <c r="AU154" s="194" t="s">
        <v>88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223</v>
      </c>
      <c r="BM154" s="194" t="s">
        <v>214</v>
      </c>
    </row>
    <row r="155" spans="1:65" s="2" customFormat="1" ht="11.25">
      <c r="A155" s="31"/>
      <c r="B155" s="32"/>
      <c r="C155" s="33"/>
      <c r="D155" s="196" t="s">
        <v>155</v>
      </c>
      <c r="E155" s="33"/>
      <c r="F155" s="197" t="s">
        <v>1902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88</v>
      </c>
    </row>
    <row r="156" spans="1:65" s="2" customFormat="1" ht="16.5" customHeight="1">
      <c r="A156" s="31"/>
      <c r="B156" s="32"/>
      <c r="C156" s="209" t="s">
        <v>78</v>
      </c>
      <c r="D156" s="209" t="s">
        <v>521</v>
      </c>
      <c r="E156" s="210" t="s">
        <v>1903</v>
      </c>
      <c r="F156" s="211" t="s">
        <v>1904</v>
      </c>
      <c r="G156" s="212" t="s">
        <v>1444</v>
      </c>
      <c r="H156" s="213">
        <v>1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283</v>
      </c>
      <c r="AT156" s="194" t="s">
        <v>521</v>
      </c>
      <c r="AU156" s="194" t="s">
        <v>88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223</v>
      </c>
      <c r="BM156" s="194" t="s">
        <v>223</v>
      </c>
    </row>
    <row r="157" spans="1:65" s="2" customFormat="1" ht="11.25">
      <c r="A157" s="31"/>
      <c r="B157" s="32"/>
      <c r="C157" s="33"/>
      <c r="D157" s="196" t="s">
        <v>155</v>
      </c>
      <c r="E157" s="33"/>
      <c r="F157" s="197" t="s">
        <v>1904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88</v>
      </c>
    </row>
    <row r="158" spans="1:65" s="2" customFormat="1" ht="16.5" customHeight="1">
      <c r="A158" s="31"/>
      <c r="B158" s="32"/>
      <c r="C158" s="209" t="s">
        <v>78</v>
      </c>
      <c r="D158" s="209" t="s">
        <v>521</v>
      </c>
      <c r="E158" s="210" t="s">
        <v>1905</v>
      </c>
      <c r="F158" s="211" t="s">
        <v>1906</v>
      </c>
      <c r="G158" s="212" t="s">
        <v>1444</v>
      </c>
      <c r="H158" s="213">
        <v>5</v>
      </c>
      <c r="I158" s="214"/>
      <c r="J158" s="215">
        <f>ROUND(I158*H158,2)</f>
        <v>0</v>
      </c>
      <c r="K158" s="211" t="s">
        <v>1</v>
      </c>
      <c r="L158" s="216"/>
      <c r="M158" s="217" t="s">
        <v>1</v>
      </c>
      <c r="N158" s="218" t="s">
        <v>43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283</v>
      </c>
      <c r="AT158" s="194" t="s">
        <v>521</v>
      </c>
      <c r="AU158" s="194" t="s">
        <v>88</v>
      </c>
      <c r="AY158" s="14" t="s">
        <v>146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86</v>
      </c>
      <c r="BK158" s="195">
        <f>ROUND(I158*H158,2)</f>
        <v>0</v>
      </c>
      <c r="BL158" s="14" t="s">
        <v>223</v>
      </c>
      <c r="BM158" s="194" t="s">
        <v>159</v>
      </c>
    </row>
    <row r="159" spans="1:65" s="2" customFormat="1" ht="11.25">
      <c r="A159" s="31"/>
      <c r="B159" s="32"/>
      <c r="C159" s="33"/>
      <c r="D159" s="196" t="s">
        <v>155</v>
      </c>
      <c r="E159" s="33"/>
      <c r="F159" s="197" t="s">
        <v>1906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155</v>
      </c>
      <c r="AU159" s="14" t="s">
        <v>88</v>
      </c>
    </row>
    <row r="160" spans="1:65" s="2" customFormat="1" ht="16.5" customHeight="1">
      <c r="A160" s="31"/>
      <c r="B160" s="32"/>
      <c r="C160" s="209" t="s">
        <v>78</v>
      </c>
      <c r="D160" s="209" t="s">
        <v>521</v>
      </c>
      <c r="E160" s="210" t="s">
        <v>1907</v>
      </c>
      <c r="F160" s="211" t="s">
        <v>1908</v>
      </c>
      <c r="G160" s="212" t="s">
        <v>1444</v>
      </c>
      <c r="H160" s="213">
        <v>13</v>
      </c>
      <c r="I160" s="214"/>
      <c r="J160" s="215">
        <f>ROUND(I160*H160,2)</f>
        <v>0</v>
      </c>
      <c r="K160" s="211" t="s">
        <v>1</v>
      </c>
      <c r="L160" s="216"/>
      <c r="M160" s="217" t="s">
        <v>1</v>
      </c>
      <c r="N160" s="218" t="s">
        <v>43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283</v>
      </c>
      <c r="AT160" s="194" t="s">
        <v>521</v>
      </c>
      <c r="AU160" s="194" t="s">
        <v>88</v>
      </c>
      <c r="AY160" s="14" t="s">
        <v>146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86</v>
      </c>
      <c r="BK160" s="195">
        <f>ROUND(I160*H160,2)</f>
        <v>0</v>
      </c>
      <c r="BL160" s="14" t="s">
        <v>223</v>
      </c>
      <c r="BM160" s="194" t="s">
        <v>248</v>
      </c>
    </row>
    <row r="161" spans="1:65" s="2" customFormat="1" ht="11.25">
      <c r="A161" s="31"/>
      <c r="B161" s="32"/>
      <c r="C161" s="33"/>
      <c r="D161" s="196" t="s">
        <v>155</v>
      </c>
      <c r="E161" s="33"/>
      <c r="F161" s="197" t="s">
        <v>1908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155</v>
      </c>
      <c r="AU161" s="14" t="s">
        <v>88</v>
      </c>
    </row>
    <row r="162" spans="1:65" s="2" customFormat="1" ht="16.5" customHeight="1">
      <c r="A162" s="31"/>
      <c r="B162" s="32"/>
      <c r="C162" s="209" t="s">
        <v>78</v>
      </c>
      <c r="D162" s="209" t="s">
        <v>521</v>
      </c>
      <c r="E162" s="210" t="s">
        <v>1909</v>
      </c>
      <c r="F162" s="211" t="s">
        <v>1910</v>
      </c>
      <c r="G162" s="212" t="s">
        <v>1444</v>
      </c>
      <c r="H162" s="213">
        <v>13</v>
      </c>
      <c r="I162" s="214"/>
      <c r="J162" s="215">
        <f>ROUND(I162*H162,2)</f>
        <v>0</v>
      </c>
      <c r="K162" s="211" t="s">
        <v>1</v>
      </c>
      <c r="L162" s="216"/>
      <c r="M162" s="217" t="s">
        <v>1</v>
      </c>
      <c r="N162" s="218" t="s">
        <v>43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283</v>
      </c>
      <c r="AT162" s="194" t="s">
        <v>521</v>
      </c>
      <c r="AU162" s="194" t="s">
        <v>88</v>
      </c>
      <c r="AY162" s="14" t="s">
        <v>146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86</v>
      </c>
      <c r="BK162" s="195">
        <f>ROUND(I162*H162,2)</f>
        <v>0</v>
      </c>
      <c r="BL162" s="14" t="s">
        <v>223</v>
      </c>
      <c r="BM162" s="194" t="s">
        <v>271</v>
      </c>
    </row>
    <row r="163" spans="1:65" s="2" customFormat="1" ht="11.25">
      <c r="A163" s="31"/>
      <c r="B163" s="32"/>
      <c r="C163" s="33"/>
      <c r="D163" s="196" t="s">
        <v>155</v>
      </c>
      <c r="E163" s="33"/>
      <c r="F163" s="197" t="s">
        <v>1910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155</v>
      </c>
      <c r="AU163" s="14" t="s">
        <v>88</v>
      </c>
    </row>
    <row r="164" spans="1:65" s="2" customFormat="1" ht="16.5" customHeight="1">
      <c r="A164" s="31"/>
      <c r="B164" s="32"/>
      <c r="C164" s="209" t="s">
        <v>78</v>
      </c>
      <c r="D164" s="209" t="s">
        <v>521</v>
      </c>
      <c r="E164" s="210" t="s">
        <v>1911</v>
      </c>
      <c r="F164" s="211" t="s">
        <v>1912</v>
      </c>
      <c r="G164" s="212" t="s">
        <v>1444</v>
      </c>
      <c r="H164" s="213">
        <v>5</v>
      </c>
      <c r="I164" s="214"/>
      <c r="J164" s="215">
        <f>ROUND(I164*H164,2)</f>
        <v>0</v>
      </c>
      <c r="K164" s="211" t="s">
        <v>1</v>
      </c>
      <c r="L164" s="216"/>
      <c r="M164" s="217" t="s">
        <v>1</v>
      </c>
      <c r="N164" s="218" t="s">
        <v>43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283</v>
      </c>
      <c r="AT164" s="194" t="s">
        <v>521</v>
      </c>
      <c r="AU164" s="194" t="s">
        <v>88</v>
      </c>
      <c r="AY164" s="14" t="s">
        <v>146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86</v>
      </c>
      <c r="BK164" s="195">
        <f>ROUND(I164*H164,2)</f>
        <v>0</v>
      </c>
      <c r="BL164" s="14" t="s">
        <v>223</v>
      </c>
      <c r="BM164" s="194" t="s">
        <v>639</v>
      </c>
    </row>
    <row r="165" spans="1:65" s="2" customFormat="1" ht="11.25">
      <c r="A165" s="31"/>
      <c r="B165" s="32"/>
      <c r="C165" s="33"/>
      <c r="D165" s="196" t="s">
        <v>155</v>
      </c>
      <c r="E165" s="33"/>
      <c r="F165" s="197" t="s">
        <v>1912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155</v>
      </c>
      <c r="AU165" s="14" t="s">
        <v>88</v>
      </c>
    </row>
    <row r="166" spans="1:65" s="2" customFormat="1" ht="16.5" customHeight="1">
      <c r="A166" s="31"/>
      <c r="B166" s="32"/>
      <c r="C166" s="209" t="s">
        <v>78</v>
      </c>
      <c r="D166" s="209" t="s">
        <v>521</v>
      </c>
      <c r="E166" s="210" t="s">
        <v>1913</v>
      </c>
      <c r="F166" s="211" t="s">
        <v>1914</v>
      </c>
      <c r="G166" s="212" t="s">
        <v>1444</v>
      </c>
      <c r="H166" s="213">
        <v>1</v>
      </c>
      <c r="I166" s="214"/>
      <c r="J166" s="215">
        <f>ROUND(I166*H166,2)</f>
        <v>0</v>
      </c>
      <c r="K166" s="211" t="s">
        <v>1</v>
      </c>
      <c r="L166" s="216"/>
      <c r="M166" s="217" t="s">
        <v>1</v>
      </c>
      <c r="N166" s="218" t="s">
        <v>43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283</v>
      </c>
      <c r="AT166" s="194" t="s">
        <v>521</v>
      </c>
      <c r="AU166" s="194" t="s">
        <v>88</v>
      </c>
      <c r="AY166" s="14" t="s">
        <v>146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86</v>
      </c>
      <c r="BK166" s="195">
        <f>ROUND(I166*H166,2)</f>
        <v>0</v>
      </c>
      <c r="BL166" s="14" t="s">
        <v>223</v>
      </c>
      <c r="BM166" s="194" t="s">
        <v>400</v>
      </c>
    </row>
    <row r="167" spans="1:65" s="2" customFormat="1" ht="11.25">
      <c r="A167" s="31"/>
      <c r="B167" s="32"/>
      <c r="C167" s="33"/>
      <c r="D167" s="196" t="s">
        <v>155</v>
      </c>
      <c r="E167" s="33"/>
      <c r="F167" s="197" t="s">
        <v>1914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155</v>
      </c>
      <c r="AU167" s="14" t="s">
        <v>88</v>
      </c>
    </row>
    <row r="168" spans="1:65" s="2" customFormat="1" ht="16.5" customHeight="1">
      <c r="A168" s="31"/>
      <c r="B168" s="32"/>
      <c r="C168" s="209" t="s">
        <v>78</v>
      </c>
      <c r="D168" s="209" t="s">
        <v>521</v>
      </c>
      <c r="E168" s="210" t="s">
        <v>1915</v>
      </c>
      <c r="F168" s="211" t="s">
        <v>1916</v>
      </c>
      <c r="G168" s="212" t="s">
        <v>1444</v>
      </c>
      <c r="H168" s="213">
        <v>2</v>
      </c>
      <c r="I168" s="214"/>
      <c r="J168" s="215">
        <f>ROUND(I168*H168,2)</f>
        <v>0</v>
      </c>
      <c r="K168" s="211" t="s">
        <v>1</v>
      </c>
      <c r="L168" s="216"/>
      <c r="M168" s="217" t="s">
        <v>1</v>
      </c>
      <c r="N168" s="218" t="s">
        <v>43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283</v>
      </c>
      <c r="AT168" s="194" t="s">
        <v>521</v>
      </c>
      <c r="AU168" s="194" t="s">
        <v>88</v>
      </c>
      <c r="AY168" s="14" t="s">
        <v>146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86</v>
      </c>
      <c r="BK168" s="195">
        <f>ROUND(I168*H168,2)</f>
        <v>0</v>
      </c>
      <c r="BL168" s="14" t="s">
        <v>223</v>
      </c>
      <c r="BM168" s="194" t="s">
        <v>186</v>
      </c>
    </row>
    <row r="169" spans="1:65" s="2" customFormat="1" ht="11.25">
      <c r="A169" s="31"/>
      <c r="B169" s="32"/>
      <c r="C169" s="33"/>
      <c r="D169" s="196" t="s">
        <v>155</v>
      </c>
      <c r="E169" s="33"/>
      <c r="F169" s="197" t="s">
        <v>1916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155</v>
      </c>
      <c r="AU169" s="14" t="s">
        <v>88</v>
      </c>
    </row>
    <row r="170" spans="1:65" s="2" customFormat="1" ht="16.5" customHeight="1">
      <c r="A170" s="31"/>
      <c r="B170" s="32"/>
      <c r="C170" s="209" t="s">
        <v>78</v>
      </c>
      <c r="D170" s="209" t="s">
        <v>521</v>
      </c>
      <c r="E170" s="210" t="s">
        <v>1917</v>
      </c>
      <c r="F170" s="211" t="s">
        <v>1918</v>
      </c>
      <c r="G170" s="212" t="s">
        <v>1444</v>
      </c>
      <c r="H170" s="213">
        <v>6</v>
      </c>
      <c r="I170" s="214"/>
      <c r="J170" s="215">
        <f>ROUND(I170*H170,2)</f>
        <v>0</v>
      </c>
      <c r="K170" s="211" t="s">
        <v>1</v>
      </c>
      <c r="L170" s="216"/>
      <c r="M170" s="217" t="s">
        <v>1</v>
      </c>
      <c r="N170" s="218" t="s">
        <v>43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283</v>
      </c>
      <c r="AT170" s="194" t="s">
        <v>521</v>
      </c>
      <c r="AU170" s="194" t="s">
        <v>88</v>
      </c>
      <c r="AY170" s="14" t="s">
        <v>146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86</v>
      </c>
      <c r="BK170" s="195">
        <f>ROUND(I170*H170,2)</f>
        <v>0</v>
      </c>
      <c r="BL170" s="14" t="s">
        <v>223</v>
      </c>
      <c r="BM170" s="194" t="s">
        <v>268</v>
      </c>
    </row>
    <row r="171" spans="1:65" s="2" customFormat="1" ht="11.25">
      <c r="A171" s="31"/>
      <c r="B171" s="32"/>
      <c r="C171" s="33"/>
      <c r="D171" s="196" t="s">
        <v>155</v>
      </c>
      <c r="E171" s="33"/>
      <c r="F171" s="197" t="s">
        <v>1918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155</v>
      </c>
      <c r="AU171" s="14" t="s">
        <v>88</v>
      </c>
    </row>
    <row r="172" spans="1:65" s="2" customFormat="1" ht="16.5" customHeight="1">
      <c r="A172" s="31"/>
      <c r="B172" s="32"/>
      <c r="C172" s="209" t="s">
        <v>78</v>
      </c>
      <c r="D172" s="209" t="s">
        <v>521</v>
      </c>
      <c r="E172" s="210" t="s">
        <v>1919</v>
      </c>
      <c r="F172" s="211" t="s">
        <v>1920</v>
      </c>
      <c r="G172" s="212" t="s">
        <v>1444</v>
      </c>
      <c r="H172" s="213">
        <v>7</v>
      </c>
      <c r="I172" s="214"/>
      <c r="J172" s="215">
        <f>ROUND(I172*H172,2)</f>
        <v>0</v>
      </c>
      <c r="K172" s="211" t="s">
        <v>1</v>
      </c>
      <c r="L172" s="216"/>
      <c r="M172" s="217" t="s">
        <v>1</v>
      </c>
      <c r="N172" s="218" t="s">
        <v>43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283</v>
      </c>
      <c r="AT172" s="194" t="s">
        <v>521</v>
      </c>
      <c r="AU172" s="194" t="s">
        <v>88</v>
      </c>
      <c r="AY172" s="14" t="s">
        <v>146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86</v>
      </c>
      <c r="BK172" s="195">
        <f>ROUND(I172*H172,2)</f>
        <v>0</v>
      </c>
      <c r="BL172" s="14" t="s">
        <v>223</v>
      </c>
      <c r="BM172" s="194" t="s">
        <v>283</v>
      </c>
    </row>
    <row r="173" spans="1:65" s="2" customFormat="1" ht="11.25">
      <c r="A173" s="31"/>
      <c r="B173" s="32"/>
      <c r="C173" s="33"/>
      <c r="D173" s="196" t="s">
        <v>155</v>
      </c>
      <c r="E173" s="33"/>
      <c r="F173" s="197" t="s">
        <v>1920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155</v>
      </c>
      <c r="AU173" s="14" t="s">
        <v>88</v>
      </c>
    </row>
    <row r="174" spans="1:65" s="2" customFormat="1" ht="16.5" customHeight="1">
      <c r="A174" s="31"/>
      <c r="B174" s="32"/>
      <c r="C174" s="209" t="s">
        <v>78</v>
      </c>
      <c r="D174" s="209" t="s">
        <v>521</v>
      </c>
      <c r="E174" s="210" t="s">
        <v>1921</v>
      </c>
      <c r="F174" s="211" t="s">
        <v>1922</v>
      </c>
      <c r="G174" s="212" t="s">
        <v>1444</v>
      </c>
      <c r="H174" s="213">
        <v>8</v>
      </c>
      <c r="I174" s="214"/>
      <c r="J174" s="215">
        <f>ROUND(I174*H174,2)</f>
        <v>0</v>
      </c>
      <c r="K174" s="211" t="s">
        <v>1</v>
      </c>
      <c r="L174" s="216"/>
      <c r="M174" s="217" t="s">
        <v>1</v>
      </c>
      <c r="N174" s="218" t="s">
        <v>43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283</v>
      </c>
      <c r="AT174" s="194" t="s">
        <v>521</v>
      </c>
      <c r="AU174" s="194" t="s">
        <v>88</v>
      </c>
      <c r="AY174" s="14" t="s">
        <v>146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86</v>
      </c>
      <c r="BK174" s="195">
        <f>ROUND(I174*H174,2)</f>
        <v>0</v>
      </c>
      <c r="BL174" s="14" t="s">
        <v>223</v>
      </c>
      <c r="BM174" s="194" t="s">
        <v>417</v>
      </c>
    </row>
    <row r="175" spans="1:65" s="2" customFormat="1" ht="11.25">
      <c r="A175" s="31"/>
      <c r="B175" s="32"/>
      <c r="C175" s="33"/>
      <c r="D175" s="196" t="s">
        <v>155</v>
      </c>
      <c r="E175" s="33"/>
      <c r="F175" s="197" t="s">
        <v>1922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155</v>
      </c>
      <c r="AU175" s="14" t="s">
        <v>88</v>
      </c>
    </row>
    <row r="176" spans="1:65" s="2" customFormat="1" ht="16.5" customHeight="1">
      <c r="A176" s="31"/>
      <c r="B176" s="32"/>
      <c r="C176" s="209" t="s">
        <v>78</v>
      </c>
      <c r="D176" s="209" t="s">
        <v>521</v>
      </c>
      <c r="E176" s="210" t="s">
        <v>1923</v>
      </c>
      <c r="F176" s="211" t="s">
        <v>1924</v>
      </c>
      <c r="G176" s="212" t="s">
        <v>1444</v>
      </c>
      <c r="H176" s="213">
        <v>1</v>
      </c>
      <c r="I176" s="214"/>
      <c r="J176" s="215">
        <f>ROUND(I176*H176,2)</f>
        <v>0</v>
      </c>
      <c r="K176" s="211" t="s">
        <v>1</v>
      </c>
      <c r="L176" s="216"/>
      <c r="M176" s="217" t="s">
        <v>1</v>
      </c>
      <c r="N176" s="218" t="s">
        <v>43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283</v>
      </c>
      <c r="AT176" s="194" t="s">
        <v>521</v>
      </c>
      <c r="AU176" s="194" t="s">
        <v>88</v>
      </c>
      <c r="AY176" s="14" t="s">
        <v>146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86</v>
      </c>
      <c r="BK176" s="195">
        <f>ROUND(I176*H176,2)</f>
        <v>0</v>
      </c>
      <c r="BL176" s="14" t="s">
        <v>223</v>
      </c>
      <c r="BM176" s="194" t="s">
        <v>404</v>
      </c>
    </row>
    <row r="177" spans="1:65" s="2" customFormat="1" ht="11.25">
      <c r="A177" s="31"/>
      <c r="B177" s="32"/>
      <c r="C177" s="33"/>
      <c r="D177" s="196" t="s">
        <v>155</v>
      </c>
      <c r="E177" s="33"/>
      <c r="F177" s="197" t="s">
        <v>1924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155</v>
      </c>
      <c r="AU177" s="14" t="s">
        <v>88</v>
      </c>
    </row>
    <row r="178" spans="1:65" s="12" customFormat="1" ht="25.9" customHeight="1">
      <c r="B178" s="167"/>
      <c r="C178" s="168"/>
      <c r="D178" s="169" t="s">
        <v>77</v>
      </c>
      <c r="E178" s="170" t="s">
        <v>1499</v>
      </c>
      <c r="F178" s="170" t="s">
        <v>1925</v>
      </c>
      <c r="G178" s="168"/>
      <c r="H178" s="168"/>
      <c r="I178" s="171"/>
      <c r="J178" s="172">
        <f>BK178</f>
        <v>0</v>
      </c>
      <c r="K178" s="168"/>
      <c r="L178" s="173"/>
      <c r="M178" s="174"/>
      <c r="N178" s="175"/>
      <c r="O178" s="175"/>
      <c r="P178" s="176">
        <f>P179+P184</f>
        <v>0</v>
      </c>
      <c r="Q178" s="175"/>
      <c r="R178" s="176">
        <f>R179+R184</f>
        <v>0</v>
      </c>
      <c r="S178" s="175"/>
      <c r="T178" s="177">
        <f>T179+T184</f>
        <v>0</v>
      </c>
      <c r="AR178" s="178" t="s">
        <v>86</v>
      </c>
      <c r="AT178" s="179" t="s">
        <v>77</v>
      </c>
      <c r="AU178" s="179" t="s">
        <v>78</v>
      </c>
      <c r="AY178" s="178" t="s">
        <v>146</v>
      </c>
      <c r="BK178" s="180">
        <f>BK179+BK184</f>
        <v>0</v>
      </c>
    </row>
    <row r="179" spans="1:65" s="12" customFormat="1" ht="22.9" customHeight="1">
      <c r="B179" s="167"/>
      <c r="C179" s="168"/>
      <c r="D179" s="169" t="s">
        <v>77</v>
      </c>
      <c r="E179" s="181" t="s">
        <v>1440</v>
      </c>
      <c r="F179" s="181" t="s">
        <v>1887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86</v>
      </c>
      <c r="AT179" s="179" t="s">
        <v>77</v>
      </c>
      <c r="AU179" s="179" t="s">
        <v>86</v>
      </c>
      <c r="AY179" s="178" t="s">
        <v>146</v>
      </c>
      <c r="BK179" s="180">
        <f>SUM(BK180:BK183)</f>
        <v>0</v>
      </c>
    </row>
    <row r="180" spans="1:65" s="2" customFormat="1" ht="16.5" customHeight="1">
      <c r="A180" s="31"/>
      <c r="B180" s="32"/>
      <c r="C180" s="209" t="s">
        <v>78</v>
      </c>
      <c r="D180" s="209" t="s">
        <v>521</v>
      </c>
      <c r="E180" s="210" t="s">
        <v>1926</v>
      </c>
      <c r="F180" s="211" t="s">
        <v>1899</v>
      </c>
      <c r="G180" s="212" t="s">
        <v>243</v>
      </c>
      <c r="H180" s="213">
        <v>70</v>
      </c>
      <c r="I180" s="214"/>
      <c r="J180" s="215">
        <f>ROUND(I180*H180,2)</f>
        <v>0</v>
      </c>
      <c r="K180" s="211" t="s">
        <v>1</v>
      </c>
      <c r="L180" s="216"/>
      <c r="M180" s="217" t="s">
        <v>1</v>
      </c>
      <c r="N180" s="218" t="s">
        <v>43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283</v>
      </c>
      <c r="AT180" s="194" t="s">
        <v>521</v>
      </c>
      <c r="AU180" s="194" t="s">
        <v>88</v>
      </c>
      <c r="AY180" s="14" t="s">
        <v>146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86</v>
      </c>
      <c r="BK180" s="195">
        <f>ROUND(I180*H180,2)</f>
        <v>0</v>
      </c>
      <c r="BL180" s="14" t="s">
        <v>223</v>
      </c>
      <c r="BM180" s="194" t="s">
        <v>813</v>
      </c>
    </row>
    <row r="181" spans="1:65" s="2" customFormat="1" ht="11.25">
      <c r="A181" s="31"/>
      <c r="B181" s="32"/>
      <c r="C181" s="33"/>
      <c r="D181" s="196" t="s">
        <v>155</v>
      </c>
      <c r="E181" s="33"/>
      <c r="F181" s="197" t="s">
        <v>1899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155</v>
      </c>
      <c r="AU181" s="14" t="s">
        <v>88</v>
      </c>
    </row>
    <row r="182" spans="1:65" s="2" customFormat="1" ht="16.5" customHeight="1">
      <c r="A182" s="31"/>
      <c r="B182" s="32"/>
      <c r="C182" s="209" t="s">
        <v>78</v>
      </c>
      <c r="D182" s="209" t="s">
        <v>521</v>
      </c>
      <c r="E182" s="210" t="s">
        <v>1927</v>
      </c>
      <c r="F182" s="211" t="s">
        <v>1928</v>
      </c>
      <c r="G182" s="212" t="s">
        <v>243</v>
      </c>
      <c r="H182" s="213">
        <v>25.5</v>
      </c>
      <c r="I182" s="214"/>
      <c r="J182" s="215">
        <f>ROUND(I182*H182,2)</f>
        <v>0</v>
      </c>
      <c r="K182" s="211" t="s">
        <v>1</v>
      </c>
      <c r="L182" s="216"/>
      <c r="M182" s="217" t="s">
        <v>1</v>
      </c>
      <c r="N182" s="218" t="s">
        <v>43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283</v>
      </c>
      <c r="AT182" s="194" t="s">
        <v>521</v>
      </c>
      <c r="AU182" s="194" t="s">
        <v>88</v>
      </c>
      <c r="AY182" s="14" t="s">
        <v>146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86</v>
      </c>
      <c r="BK182" s="195">
        <f>ROUND(I182*H182,2)</f>
        <v>0</v>
      </c>
      <c r="BL182" s="14" t="s">
        <v>223</v>
      </c>
      <c r="BM182" s="194" t="s">
        <v>876</v>
      </c>
    </row>
    <row r="183" spans="1:65" s="2" customFormat="1" ht="11.25">
      <c r="A183" s="31"/>
      <c r="B183" s="32"/>
      <c r="C183" s="33"/>
      <c r="D183" s="196" t="s">
        <v>155</v>
      </c>
      <c r="E183" s="33"/>
      <c r="F183" s="197" t="s">
        <v>1928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155</v>
      </c>
      <c r="AU183" s="14" t="s">
        <v>88</v>
      </c>
    </row>
    <row r="184" spans="1:65" s="12" customFormat="1" ht="22.9" customHeight="1">
      <c r="B184" s="167"/>
      <c r="C184" s="168"/>
      <c r="D184" s="169" t="s">
        <v>77</v>
      </c>
      <c r="E184" s="181" t="s">
        <v>1531</v>
      </c>
      <c r="F184" s="181" t="s">
        <v>1929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SUM(P185:P194)</f>
        <v>0</v>
      </c>
      <c r="Q184" s="175"/>
      <c r="R184" s="176">
        <f>SUM(R185:R194)</f>
        <v>0</v>
      </c>
      <c r="S184" s="175"/>
      <c r="T184" s="177">
        <f>SUM(T185:T194)</f>
        <v>0</v>
      </c>
      <c r="AR184" s="178" t="s">
        <v>86</v>
      </c>
      <c r="AT184" s="179" t="s">
        <v>77</v>
      </c>
      <c r="AU184" s="179" t="s">
        <v>86</v>
      </c>
      <c r="AY184" s="178" t="s">
        <v>146</v>
      </c>
      <c r="BK184" s="180">
        <f>SUM(BK185:BK194)</f>
        <v>0</v>
      </c>
    </row>
    <row r="185" spans="1:65" s="2" customFormat="1" ht="16.5" customHeight="1">
      <c r="A185" s="31"/>
      <c r="B185" s="32"/>
      <c r="C185" s="209" t="s">
        <v>78</v>
      </c>
      <c r="D185" s="209" t="s">
        <v>521</v>
      </c>
      <c r="E185" s="210" t="s">
        <v>1930</v>
      </c>
      <c r="F185" s="211" t="s">
        <v>1931</v>
      </c>
      <c r="G185" s="212" t="s">
        <v>1444</v>
      </c>
      <c r="H185" s="213">
        <v>3</v>
      </c>
      <c r="I185" s="214"/>
      <c r="J185" s="215">
        <f>ROUND(I185*H185,2)</f>
        <v>0</v>
      </c>
      <c r="K185" s="211" t="s">
        <v>1</v>
      </c>
      <c r="L185" s="216"/>
      <c r="M185" s="217" t="s">
        <v>1</v>
      </c>
      <c r="N185" s="218" t="s">
        <v>43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283</v>
      </c>
      <c r="AT185" s="194" t="s">
        <v>521</v>
      </c>
      <c r="AU185" s="194" t="s">
        <v>88</v>
      </c>
      <c r="AY185" s="14" t="s">
        <v>146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86</v>
      </c>
      <c r="BK185" s="195">
        <f>ROUND(I185*H185,2)</f>
        <v>0</v>
      </c>
      <c r="BL185" s="14" t="s">
        <v>223</v>
      </c>
      <c r="BM185" s="194" t="s">
        <v>725</v>
      </c>
    </row>
    <row r="186" spans="1:65" s="2" customFormat="1" ht="11.25">
      <c r="A186" s="31"/>
      <c r="B186" s="32"/>
      <c r="C186" s="33"/>
      <c r="D186" s="196" t="s">
        <v>155</v>
      </c>
      <c r="E186" s="33"/>
      <c r="F186" s="197" t="s">
        <v>1931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155</v>
      </c>
      <c r="AU186" s="14" t="s">
        <v>88</v>
      </c>
    </row>
    <row r="187" spans="1:65" s="2" customFormat="1" ht="16.5" customHeight="1">
      <c r="A187" s="31"/>
      <c r="B187" s="32"/>
      <c r="C187" s="209" t="s">
        <v>78</v>
      </c>
      <c r="D187" s="209" t="s">
        <v>521</v>
      </c>
      <c r="E187" s="210" t="s">
        <v>1932</v>
      </c>
      <c r="F187" s="211" t="s">
        <v>1933</v>
      </c>
      <c r="G187" s="212" t="s">
        <v>243</v>
      </c>
      <c r="H187" s="213">
        <v>50</v>
      </c>
      <c r="I187" s="214"/>
      <c r="J187" s="215">
        <f>ROUND(I187*H187,2)</f>
        <v>0</v>
      </c>
      <c r="K187" s="211" t="s">
        <v>1</v>
      </c>
      <c r="L187" s="216"/>
      <c r="M187" s="217" t="s">
        <v>1</v>
      </c>
      <c r="N187" s="218" t="s">
        <v>43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283</v>
      </c>
      <c r="AT187" s="194" t="s">
        <v>521</v>
      </c>
      <c r="AU187" s="194" t="s">
        <v>88</v>
      </c>
      <c r="AY187" s="14" t="s">
        <v>146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86</v>
      </c>
      <c r="BK187" s="195">
        <f>ROUND(I187*H187,2)</f>
        <v>0</v>
      </c>
      <c r="BL187" s="14" t="s">
        <v>223</v>
      </c>
      <c r="BM187" s="194" t="s">
        <v>735</v>
      </c>
    </row>
    <row r="188" spans="1:65" s="2" customFormat="1" ht="11.25">
      <c r="A188" s="31"/>
      <c r="B188" s="32"/>
      <c r="C188" s="33"/>
      <c r="D188" s="196" t="s">
        <v>155</v>
      </c>
      <c r="E188" s="33"/>
      <c r="F188" s="197" t="s">
        <v>1933</v>
      </c>
      <c r="G188" s="33"/>
      <c r="H188" s="33"/>
      <c r="I188" s="198"/>
      <c r="J188" s="33"/>
      <c r="K188" s="33"/>
      <c r="L188" s="36"/>
      <c r="M188" s="199"/>
      <c r="N188" s="200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155</v>
      </c>
      <c r="AU188" s="14" t="s">
        <v>88</v>
      </c>
    </row>
    <row r="189" spans="1:65" s="2" customFormat="1" ht="16.5" customHeight="1">
      <c r="A189" s="31"/>
      <c r="B189" s="32"/>
      <c r="C189" s="209" t="s">
        <v>78</v>
      </c>
      <c r="D189" s="209" t="s">
        <v>521</v>
      </c>
      <c r="E189" s="210" t="s">
        <v>1934</v>
      </c>
      <c r="F189" s="211" t="s">
        <v>1935</v>
      </c>
      <c r="G189" s="212" t="s">
        <v>151</v>
      </c>
      <c r="H189" s="213">
        <v>10</v>
      </c>
      <c r="I189" s="214"/>
      <c r="J189" s="215">
        <f>ROUND(I189*H189,2)</f>
        <v>0</v>
      </c>
      <c r="K189" s="211" t="s">
        <v>1</v>
      </c>
      <c r="L189" s="216"/>
      <c r="M189" s="217" t="s">
        <v>1</v>
      </c>
      <c r="N189" s="218" t="s">
        <v>43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283</v>
      </c>
      <c r="AT189" s="194" t="s">
        <v>521</v>
      </c>
      <c r="AU189" s="194" t="s">
        <v>88</v>
      </c>
      <c r="AY189" s="14" t="s">
        <v>146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86</v>
      </c>
      <c r="BK189" s="195">
        <f>ROUND(I189*H189,2)</f>
        <v>0</v>
      </c>
      <c r="BL189" s="14" t="s">
        <v>223</v>
      </c>
      <c r="BM189" s="194" t="s">
        <v>705</v>
      </c>
    </row>
    <row r="190" spans="1:65" s="2" customFormat="1" ht="11.25">
      <c r="A190" s="31"/>
      <c r="B190" s="32"/>
      <c r="C190" s="33"/>
      <c r="D190" s="196" t="s">
        <v>155</v>
      </c>
      <c r="E190" s="33"/>
      <c r="F190" s="197" t="s">
        <v>1935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155</v>
      </c>
      <c r="AU190" s="14" t="s">
        <v>88</v>
      </c>
    </row>
    <row r="191" spans="1:65" s="2" customFormat="1" ht="16.5" customHeight="1">
      <c r="A191" s="31"/>
      <c r="B191" s="32"/>
      <c r="C191" s="209" t="s">
        <v>78</v>
      </c>
      <c r="D191" s="209" t="s">
        <v>521</v>
      </c>
      <c r="E191" s="210" t="s">
        <v>1936</v>
      </c>
      <c r="F191" s="211" t="s">
        <v>1937</v>
      </c>
      <c r="G191" s="212" t="s">
        <v>1444</v>
      </c>
      <c r="H191" s="213">
        <v>143</v>
      </c>
      <c r="I191" s="214"/>
      <c r="J191" s="215">
        <f>ROUND(I191*H191,2)</f>
        <v>0</v>
      </c>
      <c r="K191" s="211" t="s">
        <v>1</v>
      </c>
      <c r="L191" s="216"/>
      <c r="M191" s="217" t="s">
        <v>1</v>
      </c>
      <c r="N191" s="218" t="s">
        <v>43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283</v>
      </c>
      <c r="AT191" s="194" t="s">
        <v>521</v>
      </c>
      <c r="AU191" s="194" t="s">
        <v>88</v>
      </c>
      <c r="AY191" s="14" t="s">
        <v>146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86</v>
      </c>
      <c r="BK191" s="195">
        <f>ROUND(I191*H191,2)</f>
        <v>0</v>
      </c>
      <c r="BL191" s="14" t="s">
        <v>223</v>
      </c>
      <c r="BM191" s="194" t="s">
        <v>551</v>
      </c>
    </row>
    <row r="192" spans="1:65" s="2" customFormat="1" ht="11.25">
      <c r="A192" s="31"/>
      <c r="B192" s="32"/>
      <c r="C192" s="33"/>
      <c r="D192" s="196" t="s">
        <v>155</v>
      </c>
      <c r="E192" s="33"/>
      <c r="F192" s="197" t="s">
        <v>1937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155</v>
      </c>
      <c r="AU192" s="14" t="s">
        <v>88</v>
      </c>
    </row>
    <row r="193" spans="1:65" s="2" customFormat="1" ht="16.5" customHeight="1">
      <c r="A193" s="31"/>
      <c r="B193" s="32"/>
      <c r="C193" s="209" t="s">
        <v>78</v>
      </c>
      <c r="D193" s="209" t="s">
        <v>521</v>
      </c>
      <c r="E193" s="210" t="s">
        <v>1938</v>
      </c>
      <c r="F193" s="211" t="s">
        <v>1939</v>
      </c>
      <c r="G193" s="212" t="s">
        <v>1444</v>
      </c>
      <c r="H193" s="213">
        <v>1</v>
      </c>
      <c r="I193" s="214"/>
      <c r="J193" s="215">
        <f>ROUND(I193*H193,2)</f>
        <v>0</v>
      </c>
      <c r="K193" s="211" t="s">
        <v>1</v>
      </c>
      <c r="L193" s="216"/>
      <c r="M193" s="217" t="s">
        <v>1</v>
      </c>
      <c r="N193" s="218" t="s">
        <v>43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283</v>
      </c>
      <c r="AT193" s="194" t="s">
        <v>521</v>
      </c>
      <c r="AU193" s="194" t="s">
        <v>88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223</v>
      </c>
      <c r="BM193" s="194" t="s">
        <v>530</v>
      </c>
    </row>
    <row r="194" spans="1:65" s="2" customFormat="1" ht="11.25">
      <c r="A194" s="31"/>
      <c r="B194" s="32"/>
      <c r="C194" s="33"/>
      <c r="D194" s="196" t="s">
        <v>155</v>
      </c>
      <c r="E194" s="33"/>
      <c r="F194" s="197" t="s">
        <v>1939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88</v>
      </c>
    </row>
    <row r="195" spans="1:65" s="12" customFormat="1" ht="25.9" customHeight="1">
      <c r="B195" s="167"/>
      <c r="C195" s="168"/>
      <c r="D195" s="169" t="s">
        <v>77</v>
      </c>
      <c r="E195" s="170" t="s">
        <v>1552</v>
      </c>
      <c r="F195" s="170" t="s">
        <v>1940</v>
      </c>
      <c r="G195" s="168"/>
      <c r="H195" s="168"/>
      <c r="I195" s="171"/>
      <c r="J195" s="172">
        <f>BK195</f>
        <v>0</v>
      </c>
      <c r="K195" s="168"/>
      <c r="L195" s="173"/>
      <c r="M195" s="174"/>
      <c r="N195" s="175"/>
      <c r="O195" s="175"/>
      <c r="P195" s="176">
        <f>P196+P209+P222+P239+P254+P261</f>
        <v>0</v>
      </c>
      <c r="Q195" s="175"/>
      <c r="R195" s="176">
        <f>R196+R209+R222+R239+R254+R261</f>
        <v>0</v>
      </c>
      <c r="S195" s="175"/>
      <c r="T195" s="177">
        <f>T196+T209+T222+T239+T254+T261</f>
        <v>0</v>
      </c>
      <c r="AR195" s="178" t="s">
        <v>86</v>
      </c>
      <c r="AT195" s="179" t="s">
        <v>77</v>
      </c>
      <c r="AU195" s="179" t="s">
        <v>78</v>
      </c>
      <c r="AY195" s="178" t="s">
        <v>146</v>
      </c>
      <c r="BK195" s="180">
        <f>BK196+BK209+BK222+BK239+BK254+BK261</f>
        <v>0</v>
      </c>
    </row>
    <row r="196" spans="1:65" s="12" customFormat="1" ht="22.9" customHeight="1">
      <c r="B196" s="167"/>
      <c r="C196" s="168"/>
      <c r="D196" s="169" t="s">
        <v>77</v>
      </c>
      <c r="E196" s="181" t="s">
        <v>1563</v>
      </c>
      <c r="F196" s="181" t="s">
        <v>1941</v>
      </c>
      <c r="G196" s="168"/>
      <c r="H196" s="168"/>
      <c r="I196" s="171"/>
      <c r="J196" s="182">
        <f>BK196</f>
        <v>0</v>
      </c>
      <c r="K196" s="168"/>
      <c r="L196" s="173"/>
      <c r="M196" s="174"/>
      <c r="N196" s="175"/>
      <c r="O196" s="175"/>
      <c r="P196" s="176">
        <f>SUM(P197:P208)</f>
        <v>0</v>
      </c>
      <c r="Q196" s="175"/>
      <c r="R196" s="176">
        <f>SUM(R197:R208)</f>
        <v>0</v>
      </c>
      <c r="S196" s="175"/>
      <c r="T196" s="177">
        <f>SUM(T197:T208)</f>
        <v>0</v>
      </c>
      <c r="AR196" s="178" t="s">
        <v>86</v>
      </c>
      <c r="AT196" s="179" t="s">
        <v>77</v>
      </c>
      <c r="AU196" s="179" t="s">
        <v>86</v>
      </c>
      <c r="AY196" s="178" t="s">
        <v>146</v>
      </c>
      <c r="BK196" s="180">
        <f>SUM(BK197:BK208)</f>
        <v>0</v>
      </c>
    </row>
    <row r="197" spans="1:65" s="2" customFormat="1" ht="37.9" customHeight="1">
      <c r="A197" s="31"/>
      <c r="B197" s="32"/>
      <c r="C197" s="209" t="s">
        <v>78</v>
      </c>
      <c r="D197" s="209" t="s">
        <v>521</v>
      </c>
      <c r="E197" s="210" t="s">
        <v>1942</v>
      </c>
      <c r="F197" s="211" t="s">
        <v>1943</v>
      </c>
      <c r="G197" s="212" t="s">
        <v>243</v>
      </c>
      <c r="H197" s="213">
        <v>40</v>
      </c>
      <c r="I197" s="214"/>
      <c r="J197" s="215">
        <f>ROUND(I197*H197,2)</f>
        <v>0</v>
      </c>
      <c r="K197" s="211" t="s">
        <v>1</v>
      </c>
      <c r="L197" s="216"/>
      <c r="M197" s="217" t="s">
        <v>1</v>
      </c>
      <c r="N197" s="218" t="s">
        <v>43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283</v>
      </c>
      <c r="AT197" s="194" t="s">
        <v>521</v>
      </c>
      <c r="AU197" s="194" t="s">
        <v>88</v>
      </c>
      <c r="AY197" s="14" t="s">
        <v>146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86</v>
      </c>
      <c r="BK197" s="195">
        <f>ROUND(I197*H197,2)</f>
        <v>0</v>
      </c>
      <c r="BL197" s="14" t="s">
        <v>223</v>
      </c>
      <c r="BM197" s="194" t="s">
        <v>560</v>
      </c>
    </row>
    <row r="198" spans="1:65" s="2" customFormat="1" ht="19.5">
      <c r="A198" s="31"/>
      <c r="B198" s="32"/>
      <c r="C198" s="33"/>
      <c r="D198" s="196" t="s">
        <v>155</v>
      </c>
      <c r="E198" s="33"/>
      <c r="F198" s="197" t="s">
        <v>1943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155</v>
      </c>
      <c r="AU198" s="14" t="s">
        <v>88</v>
      </c>
    </row>
    <row r="199" spans="1:65" s="2" customFormat="1" ht="37.9" customHeight="1">
      <c r="A199" s="31"/>
      <c r="B199" s="32"/>
      <c r="C199" s="209" t="s">
        <v>78</v>
      </c>
      <c r="D199" s="209" t="s">
        <v>521</v>
      </c>
      <c r="E199" s="210" t="s">
        <v>1944</v>
      </c>
      <c r="F199" s="211" t="s">
        <v>1945</v>
      </c>
      <c r="G199" s="212" t="s">
        <v>243</v>
      </c>
      <c r="H199" s="213">
        <v>12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43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283</v>
      </c>
      <c r="AT199" s="194" t="s">
        <v>521</v>
      </c>
      <c r="AU199" s="194" t="s">
        <v>88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223</v>
      </c>
      <c r="BM199" s="194" t="s">
        <v>569</v>
      </c>
    </row>
    <row r="200" spans="1:65" s="2" customFormat="1" ht="19.5">
      <c r="A200" s="31"/>
      <c r="B200" s="32"/>
      <c r="C200" s="33"/>
      <c r="D200" s="196" t="s">
        <v>155</v>
      </c>
      <c r="E200" s="33"/>
      <c r="F200" s="197" t="s">
        <v>1945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88</v>
      </c>
    </row>
    <row r="201" spans="1:65" s="2" customFormat="1" ht="37.9" customHeight="1">
      <c r="A201" s="31"/>
      <c r="B201" s="32"/>
      <c r="C201" s="209" t="s">
        <v>78</v>
      </c>
      <c r="D201" s="209" t="s">
        <v>521</v>
      </c>
      <c r="E201" s="210" t="s">
        <v>1946</v>
      </c>
      <c r="F201" s="211" t="s">
        <v>1947</v>
      </c>
      <c r="G201" s="212" t="s">
        <v>243</v>
      </c>
      <c r="H201" s="213">
        <v>40</v>
      </c>
      <c r="I201" s="214"/>
      <c r="J201" s="215">
        <f>ROUND(I201*H201,2)</f>
        <v>0</v>
      </c>
      <c r="K201" s="211" t="s">
        <v>1</v>
      </c>
      <c r="L201" s="216"/>
      <c r="M201" s="217" t="s">
        <v>1</v>
      </c>
      <c r="N201" s="218" t="s">
        <v>43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283</v>
      </c>
      <c r="AT201" s="194" t="s">
        <v>521</v>
      </c>
      <c r="AU201" s="194" t="s">
        <v>88</v>
      </c>
      <c r="AY201" s="14" t="s">
        <v>146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86</v>
      </c>
      <c r="BK201" s="195">
        <f>ROUND(I201*H201,2)</f>
        <v>0</v>
      </c>
      <c r="BL201" s="14" t="s">
        <v>223</v>
      </c>
      <c r="BM201" s="194" t="s">
        <v>577</v>
      </c>
    </row>
    <row r="202" spans="1:65" s="2" customFormat="1" ht="19.5">
      <c r="A202" s="31"/>
      <c r="B202" s="32"/>
      <c r="C202" s="33"/>
      <c r="D202" s="196" t="s">
        <v>155</v>
      </c>
      <c r="E202" s="33"/>
      <c r="F202" s="197" t="s">
        <v>1947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155</v>
      </c>
      <c r="AU202" s="14" t="s">
        <v>88</v>
      </c>
    </row>
    <row r="203" spans="1:65" s="2" customFormat="1" ht="37.9" customHeight="1">
      <c r="A203" s="31"/>
      <c r="B203" s="32"/>
      <c r="C203" s="209" t="s">
        <v>78</v>
      </c>
      <c r="D203" s="209" t="s">
        <v>521</v>
      </c>
      <c r="E203" s="210" t="s">
        <v>1948</v>
      </c>
      <c r="F203" s="211" t="s">
        <v>1949</v>
      </c>
      <c r="G203" s="212" t="s">
        <v>243</v>
      </c>
      <c r="H203" s="213">
        <v>26.5</v>
      </c>
      <c r="I203" s="214"/>
      <c r="J203" s="215">
        <f>ROUND(I203*H203,2)</f>
        <v>0</v>
      </c>
      <c r="K203" s="211" t="s">
        <v>1</v>
      </c>
      <c r="L203" s="216"/>
      <c r="M203" s="217" t="s">
        <v>1</v>
      </c>
      <c r="N203" s="218" t="s">
        <v>43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283</v>
      </c>
      <c r="AT203" s="194" t="s">
        <v>521</v>
      </c>
      <c r="AU203" s="194" t="s">
        <v>88</v>
      </c>
      <c r="AY203" s="14" t="s">
        <v>146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86</v>
      </c>
      <c r="BK203" s="195">
        <f>ROUND(I203*H203,2)</f>
        <v>0</v>
      </c>
      <c r="BL203" s="14" t="s">
        <v>223</v>
      </c>
      <c r="BM203" s="194" t="s">
        <v>1202</v>
      </c>
    </row>
    <row r="204" spans="1:65" s="2" customFormat="1" ht="19.5">
      <c r="A204" s="31"/>
      <c r="B204" s="32"/>
      <c r="C204" s="33"/>
      <c r="D204" s="196" t="s">
        <v>155</v>
      </c>
      <c r="E204" s="33"/>
      <c r="F204" s="197" t="s">
        <v>1949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155</v>
      </c>
      <c r="AU204" s="14" t="s">
        <v>88</v>
      </c>
    </row>
    <row r="205" spans="1:65" s="2" customFormat="1" ht="37.9" customHeight="1">
      <c r="A205" s="31"/>
      <c r="B205" s="32"/>
      <c r="C205" s="209" t="s">
        <v>78</v>
      </c>
      <c r="D205" s="209" t="s">
        <v>521</v>
      </c>
      <c r="E205" s="210" t="s">
        <v>1950</v>
      </c>
      <c r="F205" s="211" t="s">
        <v>1951</v>
      </c>
      <c r="G205" s="212" t="s">
        <v>243</v>
      </c>
      <c r="H205" s="213">
        <v>6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43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283</v>
      </c>
      <c r="AT205" s="194" t="s">
        <v>521</v>
      </c>
      <c r="AU205" s="194" t="s">
        <v>88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223</v>
      </c>
      <c r="BM205" s="194" t="s">
        <v>1507</v>
      </c>
    </row>
    <row r="206" spans="1:65" s="2" customFormat="1" ht="19.5">
      <c r="A206" s="31"/>
      <c r="B206" s="32"/>
      <c r="C206" s="33"/>
      <c r="D206" s="196" t="s">
        <v>155</v>
      </c>
      <c r="E206" s="33"/>
      <c r="F206" s="197" t="s">
        <v>1951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88</v>
      </c>
    </row>
    <row r="207" spans="1:65" s="2" customFormat="1" ht="37.9" customHeight="1">
      <c r="A207" s="31"/>
      <c r="B207" s="32"/>
      <c r="C207" s="209" t="s">
        <v>78</v>
      </c>
      <c r="D207" s="209" t="s">
        <v>521</v>
      </c>
      <c r="E207" s="210" t="s">
        <v>1952</v>
      </c>
      <c r="F207" s="211" t="s">
        <v>1953</v>
      </c>
      <c r="G207" s="212" t="s">
        <v>243</v>
      </c>
      <c r="H207" s="213">
        <v>7</v>
      </c>
      <c r="I207" s="214"/>
      <c r="J207" s="215">
        <f>ROUND(I207*H207,2)</f>
        <v>0</v>
      </c>
      <c r="K207" s="211" t="s">
        <v>1</v>
      </c>
      <c r="L207" s="216"/>
      <c r="M207" s="217" t="s">
        <v>1</v>
      </c>
      <c r="N207" s="218" t="s">
        <v>43</v>
      </c>
      <c r="O207" s="68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283</v>
      </c>
      <c r="AT207" s="194" t="s">
        <v>521</v>
      </c>
      <c r="AU207" s="194" t="s">
        <v>88</v>
      </c>
      <c r="AY207" s="14" t="s">
        <v>146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4" t="s">
        <v>86</v>
      </c>
      <c r="BK207" s="195">
        <f>ROUND(I207*H207,2)</f>
        <v>0</v>
      </c>
      <c r="BL207" s="14" t="s">
        <v>223</v>
      </c>
      <c r="BM207" s="194" t="s">
        <v>1190</v>
      </c>
    </row>
    <row r="208" spans="1:65" s="2" customFormat="1" ht="19.5">
      <c r="A208" s="31"/>
      <c r="B208" s="32"/>
      <c r="C208" s="33"/>
      <c r="D208" s="196" t="s">
        <v>155</v>
      </c>
      <c r="E208" s="33"/>
      <c r="F208" s="197" t="s">
        <v>1953</v>
      </c>
      <c r="G208" s="33"/>
      <c r="H208" s="33"/>
      <c r="I208" s="198"/>
      <c r="J208" s="33"/>
      <c r="K208" s="33"/>
      <c r="L208" s="36"/>
      <c r="M208" s="199"/>
      <c r="N208" s="200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155</v>
      </c>
      <c r="AU208" s="14" t="s">
        <v>88</v>
      </c>
    </row>
    <row r="209" spans="1:65" s="12" customFormat="1" ht="22.9" customHeight="1">
      <c r="B209" s="167"/>
      <c r="C209" s="168"/>
      <c r="D209" s="169" t="s">
        <v>77</v>
      </c>
      <c r="E209" s="181" t="s">
        <v>1600</v>
      </c>
      <c r="F209" s="181" t="s">
        <v>1954</v>
      </c>
      <c r="G209" s="168"/>
      <c r="H209" s="168"/>
      <c r="I209" s="171"/>
      <c r="J209" s="182">
        <f>BK209</f>
        <v>0</v>
      </c>
      <c r="K209" s="168"/>
      <c r="L209" s="173"/>
      <c r="M209" s="174"/>
      <c r="N209" s="175"/>
      <c r="O209" s="175"/>
      <c r="P209" s="176">
        <f>SUM(P210:P221)</f>
        <v>0</v>
      </c>
      <c r="Q209" s="175"/>
      <c r="R209" s="176">
        <f>SUM(R210:R221)</f>
        <v>0</v>
      </c>
      <c r="S209" s="175"/>
      <c r="T209" s="177">
        <f>SUM(T210:T221)</f>
        <v>0</v>
      </c>
      <c r="AR209" s="178" t="s">
        <v>86</v>
      </c>
      <c r="AT209" s="179" t="s">
        <v>77</v>
      </c>
      <c r="AU209" s="179" t="s">
        <v>86</v>
      </c>
      <c r="AY209" s="178" t="s">
        <v>146</v>
      </c>
      <c r="BK209" s="180">
        <f>SUM(BK210:BK221)</f>
        <v>0</v>
      </c>
    </row>
    <row r="210" spans="1:65" s="2" customFormat="1" ht="24.2" customHeight="1">
      <c r="A210" s="31"/>
      <c r="B210" s="32"/>
      <c r="C210" s="209" t="s">
        <v>78</v>
      </c>
      <c r="D210" s="209" t="s">
        <v>521</v>
      </c>
      <c r="E210" s="210" t="s">
        <v>1955</v>
      </c>
      <c r="F210" s="211" t="s">
        <v>1956</v>
      </c>
      <c r="G210" s="212" t="s">
        <v>243</v>
      </c>
      <c r="H210" s="213">
        <v>40</v>
      </c>
      <c r="I210" s="214"/>
      <c r="J210" s="215">
        <f>ROUND(I210*H210,2)</f>
        <v>0</v>
      </c>
      <c r="K210" s="211" t="s">
        <v>1</v>
      </c>
      <c r="L210" s="216"/>
      <c r="M210" s="217" t="s">
        <v>1</v>
      </c>
      <c r="N210" s="218" t="s">
        <v>43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283</v>
      </c>
      <c r="AT210" s="194" t="s">
        <v>521</v>
      </c>
      <c r="AU210" s="194" t="s">
        <v>88</v>
      </c>
      <c r="AY210" s="14" t="s">
        <v>146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86</v>
      </c>
      <c r="BK210" s="195">
        <f>ROUND(I210*H210,2)</f>
        <v>0</v>
      </c>
      <c r="BL210" s="14" t="s">
        <v>223</v>
      </c>
      <c r="BM210" s="194" t="s">
        <v>1209</v>
      </c>
    </row>
    <row r="211" spans="1:65" s="2" customFormat="1" ht="11.25">
      <c r="A211" s="31"/>
      <c r="B211" s="32"/>
      <c r="C211" s="33"/>
      <c r="D211" s="196" t="s">
        <v>155</v>
      </c>
      <c r="E211" s="33"/>
      <c r="F211" s="197" t="s">
        <v>1956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155</v>
      </c>
      <c r="AU211" s="14" t="s">
        <v>88</v>
      </c>
    </row>
    <row r="212" spans="1:65" s="2" customFormat="1" ht="24.2" customHeight="1">
      <c r="A212" s="31"/>
      <c r="B212" s="32"/>
      <c r="C212" s="209" t="s">
        <v>78</v>
      </c>
      <c r="D212" s="209" t="s">
        <v>521</v>
      </c>
      <c r="E212" s="210" t="s">
        <v>1957</v>
      </c>
      <c r="F212" s="211" t="s">
        <v>1958</v>
      </c>
      <c r="G212" s="212" t="s">
        <v>243</v>
      </c>
      <c r="H212" s="213">
        <v>12</v>
      </c>
      <c r="I212" s="214"/>
      <c r="J212" s="215">
        <f>ROUND(I212*H212,2)</f>
        <v>0</v>
      </c>
      <c r="K212" s="211" t="s">
        <v>1</v>
      </c>
      <c r="L212" s="216"/>
      <c r="M212" s="217" t="s">
        <v>1</v>
      </c>
      <c r="N212" s="218" t="s">
        <v>43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283</v>
      </c>
      <c r="AT212" s="194" t="s">
        <v>521</v>
      </c>
      <c r="AU212" s="194" t="s">
        <v>88</v>
      </c>
      <c r="AY212" s="14" t="s">
        <v>146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86</v>
      </c>
      <c r="BK212" s="195">
        <f>ROUND(I212*H212,2)</f>
        <v>0</v>
      </c>
      <c r="BL212" s="14" t="s">
        <v>223</v>
      </c>
      <c r="BM212" s="194" t="s">
        <v>1164</v>
      </c>
    </row>
    <row r="213" spans="1:65" s="2" customFormat="1" ht="11.25">
      <c r="A213" s="31"/>
      <c r="B213" s="32"/>
      <c r="C213" s="33"/>
      <c r="D213" s="196" t="s">
        <v>155</v>
      </c>
      <c r="E213" s="33"/>
      <c r="F213" s="197" t="s">
        <v>1958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155</v>
      </c>
      <c r="AU213" s="14" t="s">
        <v>88</v>
      </c>
    </row>
    <row r="214" spans="1:65" s="2" customFormat="1" ht="24.2" customHeight="1">
      <c r="A214" s="31"/>
      <c r="B214" s="32"/>
      <c r="C214" s="209" t="s">
        <v>78</v>
      </c>
      <c r="D214" s="209" t="s">
        <v>521</v>
      </c>
      <c r="E214" s="210" t="s">
        <v>1959</v>
      </c>
      <c r="F214" s="211" t="s">
        <v>1960</v>
      </c>
      <c r="G214" s="212" t="s">
        <v>243</v>
      </c>
      <c r="H214" s="213">
        <v>40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43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283</v>
      </c>
      <c r="AT214" s="194" t="s">
        <v>521</v>
      </c>
      <c r="AU214" s="194" t="s">
        <v>88</v>
      </c>
      <c r="AY214" s="14" t="s">
        <v>146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86</v>
      </c>
      <c r="BK214" s="195">
        <f>ROUND(I214*H214,2)</f>
        <v>0</v>
      </c>
      <c r="BL214" s="14" t="s">
        <v>223</v>
      </c>
      <c r="BM214" s="194" t="s">
        <v>1174</v>
      </c>
    </row>
    <row r="215" spans="1:65" s="2" customFormat="1" ht="11.25">
      <c r="A215" s="31"/>
      <c r="B215" s="32"/>
      <c r="C215" s="33"/>
      <c r="D215" s="196" t="s">
        <v>155</v>
      </c>
      <c r="E215" s="33"/>
      <c r="F215" s="197" t="s">
        <v>1960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155</v>
      </c>
      <c r="AU215" s="14" t="s">
        <v>88</v>
      </c>
    </row>
    <row r="216" spans="1:65" s="2" customFormat="1" ht="24.2" customHeight="1">
      <c r="A216" s="31"/>
      <c r="B216" s="32"/>
      <c r="C216" s="209" t="s">
        <v>78</v>
      </c>
      <c r="D216" s="209" t="s">
        <v>521</v>
      </c>
      <c r="E216" s="210" t="s">
        <v>1961</v>
      </c>
      <c r="F216" s="211" t="s">
        <v>1962</v>
      </c>
      <c r="G216" s="212" t="s">
        <v>243</v>
      </c>
      <c r="H216" s="213">
        <v>26.5</v>
      </c>
      <c r="I216" s="214"/>
      <c r="J216" s="215">
        <f>ROUND(I216*H216,2)</f>
        <v>0</v>
      </c>
      <c r="K216" s="211" t="s">
        <v>1</v>
      </c>
      <c r="L216" s="216"/>
      <c r="M216" s="217" t="s">
        <v>1</v>
      </c>
      <c r="N216" s="218" t="s">
        <v>43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283</v>
      </c>
      <c r="AT216" s="194" t="s">
        <v>521</v>
      </c>
      <c r="AU216" s="194" t="s">
        <v>88</v>
      </c>
      <c r="AY216" s="14" t="s">
        <v>146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86</v>
      </c>
      <c r="BK216" s="195">
        <f>ROUND(I216*H216,2)</f>
        <v>0</v>
      </c>
      <c r="BL216" s="14" t="s">
        <v>223</v>
      </c>
      <c r="BM216" s="194" t="s">
        <v>1226</v>
      </c>
    </row>
    <row r="217" spans="1:65" s="2" customFormat="1" ht="11.25">
      <c r="A217" s="31"/>
      <c r="B217" s="32"/>
      <c r="C217" s="33"/>
      <c r="D217" s="196" t="s">
        <v>155</v>
      </c>
      <c r="E217" s="33"/>
      <c r="F217" s="197" t="s">
        <v>1962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155</v>
      </c>
      <c r="AU217" s="14" t="s">
        <v>88</v>
      </c>
    </row>
    <row r="218" spans="1:65" s="2" customFormat="1" ht="24.2" customHeight="1">
      <c r="A218" s="31"/>
      <c r="B218" s="32"/>
      <c r="C218" s="209" t="s">
        <v>78</v>
      </c>
      <c r="D218" s="209" t="s">
        <v>521</v>
      </c>
      <c r="E218" s="210" t="s">
        <v>1963</v>
      </c>
      <c r="F218" s="211" t="s">
        <v>1964</v>
      </c>
      <c r="G218" s="212" t="s">
        <v>243</v>
      </c>
      <c r="H218" s="213">
        <v>6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43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283</v>
      </c>
      <c r="AT218" s="194" t="s">
        <v>521</v>
      </c>
      <c r="AU218" s="194" t="s">
        <v>88</v>
      </c>
      <c r="AY218" s="14" t="s">
        <v>146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86</v>
      </c>
      <c r="BK218" s="195">
        <f>ROUND(I218*H218,2)</f>
        <v>0</v>
      </c>
      <c r="BL218" s="14" t="s">
        <v>223</v>
      </c>
      <c r="BM218" s="194" t="s">
        <v>843</v>
      </c>
    </row>
    <row r="219" spans="1:65" s="2" customFormat="1" ht="11.25">
      <c r="A219" s="31"/>
      <c r="B219" s="32"/>
      <c r="C219" s="33"/>
      <c r="D219" s="196" t="s">
        <v>155</v>
      </c>
      <c r="E219" s="33"/>
      <c r="F219" s="197" t="s">
        <v>1964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155</v>
      </c>
      <c r="AU219" s="14" t="s">
        <v>88</v>
      </c>
    </row>
    <row r="220" spans="1:65" s="2" customFormat="1" ht="24.2" customHeight="1">
      <c r="A220" s="31"/>
      <c r="B220" s="32"/>
      <c r="C220" s="209" t="s">
        <v>78</v>
      </c>
      <c r="D220" s="209" t="s">
        <v>521</v>
      </c>
      <c r="E220" s="210" t="s">
        <v>1965</v>
      </c>
      <c r="F220" s="211" t="s">
        <v>1966</v>
      </c>
      <c r="G220" s="212" t="s">
        <v>243</v>
      </c>
      <c r="H220" s="213">
        <v>7</v>
      </c>
      <c r="I220" s="214"/>
      <c r="J220" s="215">
        <f>ROUND(I220*H220,2)</f>
        <v>0</v>
      </c>
      <c r="K220" s="211" t="s">
        <v>1</v>
      </c>
      <c r="L220" s="216"/>
      <c r="M220" s="217" t="s">
        <v>1</v>
      </c>
      <c r="N220" s="218" t="s">
        <v>43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283</v>
      </c>
      <c r="AT220" s="194" t="s">
        <v>521</v>
      </c>
      <c r="AU220" s="194" t="s">
        <v>88</v>
      </c>
      <c r="AY220" s="14" t="s">
        <v>146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86</v>
      </c>
      <c r="BK220" s="195">
        <f>ROUND(I220*H220,2)</f>
        <v>0</v>
      </c>
      <c r="BL220" s="14" t="s">
        <v>223</v>
      </c>
      <c r="BM220" s="194" t="s">
        <v>851</v>
      </c>
    </row>
    <row r="221" spans="1:65" s="2" customFormat="1" ht="11.25">
      <c r="A221" s="31"/>
      <c r="B221" s="32"/>
      <c r="C221" s="33"/>
      <c r="D221" s="196" t="s">
        <v>155</v>
      </c>
      <c r="E221" s="33"/>
      <c r="F221" s="197" t="s">
        <v>1966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155</v>
      </c>
      <c r="AU221" s="14" t="s">
        <v>88</v>
      </c>
    </row>
    <row r="222" spans="1:65" s="12" customFormat="1" ht="22.9" customHeight="1">
      <c r="B222" s="167"/>
      <c r="C222" s="168"/>
      <c r="D222" s="169" t="s">
        <v>77</v>
      </c>
      <c r="E222" s="181" t="s">
        <v>1967</v>
      </c>
      <c r="F222" s="181" t="s">
        <v>1968</v>
      </c>
      <c r="G222" s="168"/>
      <c r="H222" s="168"/>
      <c r="I222" s="171"/>
      <c r="J222" s="182">
        <f>BK222</f>
        <v>0</v>
      </c>
      <c r="K222" s="168"/>
      <c r="L222" s="173"/>
      <c r="M222" s="174"/>
      <c r="N222" s="175"/>
      <c r="O222" s="175"/>
      <c r="P222" s="176">
        <f>SUM(P223:P238)</f>
        <v>0</v>
      </c>
      <c r="Q222" s="175"/>
      <c r="R222" s="176">
        <f>SUM(R223:R238)</f>
        <v>0</v>
      </c>
      <c r="S222" s="175"/>
      <c r="T222" s="177">
        <f>SUM(T223:T238)</f>
        <v>0</v>
      </c>
      <c r="AR222" s="178" t="s">
        <v>86</v>
      </c>
      <c r="AT222" s="179" t="s">
        <v>77</v>
      </c>
      <c r="AU222" s="179" t="s">
        <v>86</v>
      </c>
      <c r="AY222" s="178" t="s">
        <v>146</v>
      </c>
      <c r="BK222" s="180">
        <f>SUM(BK223:BK238)</f>
        <v>0</v>
      </c>
    </row>
    <row r="223" spans="1:65" s="2" customFormat="1" ht="16.5" customHeight="1">
      <c r="A223" s="31"/>
      <c r="B223" s="32"/>
      <c r="C223" s="209" t="s">
        <v>78</v>
      </c>
      <c r="D223" s="209" t="s">
        <v>521</v>
      </c>
      <c r="E223" s="210" t="s">
        <v>1969</v>
      </c>
      <c r="F223" s="211" t="s">
        <v>1970</v>
      </c>
      <c r="G223" s="212" t="s">
        <v>1444</v>
      </c>
      <c r="H223" s="213">
        <v>1</v>
      </c>
      <c r="I223" s="214"/>
      <c r="J223" s="215">
        <f>ROUND(I223*H223,2)</f>
        <v>0</v>
      </c>
      <c r="K223" s="211" t="s">
        <v>1</v>
      </c>
      <c r="L223" s="216"/>
      <c r="M223" s="217" t="s">
        <v>1</v>
      </c>
      <c r="N223" s="218" t="s">
        <v>43</v>
      </c>
      <c r="O223" s="68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283</v>
      </c>
      <c r="AT223" s="194" t="s">
        <v>521</v>
      </c>
      <c r="AU223" s="194" t="s">
        <v>88</v>
      </c>
      <c r="AY223" s="14" t="s">
        <v>146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4" t="s">
        <v>86</v>
      </c>
      <c r="BK223" s="195">
        <f>ROUND(I223*H223,2)</f>
        <v>0</v>
      </c>
      <c r="BL223" s="14" t="s">
        <v>223</v>
      </c>
      <c r="BM223" s="194" t="s">
        <v>861</v>
      </c>
    </row>
    <row r="224" spans="1:65" s="2" customFormat="1" ht="11.25">
      <c r="A224" s="31"/>
      <c r="B224" s="32"/>
      <c r="C224" s="33"/>
      <c r="D224" s="196" t="s">
        <v>155</v>
      </c>
      <c r="E224" s="33"/>
      <c r="F224" s="197" t="s">
        <v>1970</v>
      </c>
      <c r="G224" s="33"/>
      <c r="H224" s="33"/>
      <c r="I224" s="198"/>
      <c r="J224" s="33"/>
      <c r="K224" s="33"/>
      <c r="L224" s="36"/>
      <c r="M224" s="199"/>
      <c r="N224" s="200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155</v>
      </c>
      <c r="AU224" s="14" t="s">
        <v>88</v>
      </c>
    </row>
    <row r="225" spans="1:65" s="2" customFormat="1" ht="21.75" customHeight="1">
      <c r="A225" s="31"/>
      <c r="B225" s="32"/>
      <c r="C225" s="209" t="s">
        <v>78</v>
      </c>
      <c r="D225" s="209" t="s">
        <v>521</v>
      </c>
      <c r="E225" s="210" t="s">
        <v>1971</v>
      </c>
      <c r="F225" s="211" t="s">
        <v>1972</v>
      </c>
      <c r="G225" s="212" t="s">
        <v>1444</v>
      </c>
      <c r="H225" s="213">
        <v>1</v>
      </c>
      <c r="I225" s="214"/>
      <c r="J225" s="215">
        <f>ROUND(I225*H225,2)</f>
        <v>0</v>
      </c>
      <c r="K225" s="211" t="s">
        <v>1</v>
      </c>
      <c r="L225" s="216"/>
      <c r="M225" s="217" t="s">
        <v>1</v>
      </c>
      <c r="N225" s="218" t="s">
        <v>43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283</v>
      </c>
      <c r="AT225" s="194" t="s">
        <v>521</v>
      </c>
      <c r="AU225" s="194" t="s">
        <v>88</v>
      </c>
      <c r="AY225" s="14" t="s">
        <v>146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86</v>
      </c>
      <c r="BK225" s="195">
        <f>ROUND(I225*H225,2)</f>
        <v>0</v>
      </c>
      <c r="BL225" s="14" t="s">
        <v>223</v>
      </c>
      <c r="BM225" s="194" t="s">
        <v>865</v>
      </c>
    </row>
    <row r="226" spans="1:65" s="2" customFormat="1" ht="11.25">
      <c r="A226" s="31"/>
      <c r="B226" s="32"/>
      <c r="C226" s="33"/>
      <c r="D226" s="196" t="s">
        <v>155</v>
      </c>
      <c r="E226" s="33"/>
      <c r="F226" s="197" t="s">
        <v>1972</v>
      </c>
      <c r="G226" s="33"/>
      <c r="H226" s="33"/>
      <c r="I226" s="198"/>
      <c r="J226" s="33"/>
      <c r="K226" s="33"/>
      <c r="L226" s="36"/>
      <c r="M226" s="199"/>
      <c r="N226" s="200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155</v>
      </c>
      <c r="AU226" s="14" t="s">
        <v>88</v>
      </c>
    </row>
    <row r="227" spans="1:65" s="2" customFormat="1" ht="16.5" customHeight="1">
      <c r="A227" s="31"/>
      <c r="B227" s="32"/>
      <c r="C227" s="209" t="s">
        <v>78</v>
      </c>
      <c r="D227" s="209" t="s">
        <v>521</v>
      </c>
      <c r="E227" s="210" t="s">
        <v>1973</v>
      </c>
      <c r="F227" s="211" t="s">
        <v>1974</v>
      </c>
      <c r="G227" s="212" t="s">
        <v>1444</v>
      </c>
      <c r="H227" s="213">
        <v>3</v>
      </c>
      <c r="I227" s="214"/>
      <c r="J227" s="215">
        <f>ROUND(I227*H227,2)</f>
        <v>0</v>
      </c>
      <c r="K227" s="211" t="s">
        <v>1</v>
      </c>
      <c r="L227" s="216"/>
      <c r="M227" s="217" t="s">
        <v>1</v>
      </c>
      <c r="N227" s="218" t="s">
        <v>43</v>
      </c>
      <c r="O227" s="68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283</v>
      </c>
      <c r="AT227" s="194" t="s">
        <v>521</v>
      </c>
      <c r="AU227" s="194" t="s">
        <v>88</v>
      </c>
      <c r="AY227" s="14" t="s">
        <v>146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4" t="s">
        <v>86</v>
      </c>
      <c r="BK227" s="195">
        <f>ROUND(I227*H227,2)</f>
        <v>0</v>
      </c>
      <c r="BL227" s="14" t="s">
        <v>223</v>
      </c>
      <c r="BM227" s="194" t="s">
        <v>910</v>
      </c>
    </row>
    <row r="228" spans="1:65" s="2" customFormat="1" ht="11.25">
      <c r="A228" s="31"/>
      <c r="B228" s="32"/>
      <c r="C228" s="33"/>
      <c r="D228" s="196" t="s">
        <v>155</v>
      </c>
      <c r="E228" s="33"/>
      <c r="F228" s="197" t="s">
        <v>1974</v>
      </c>
      <c r="G228" s="33"/>
      <c r="H228" s="33"/>
      <c r="I228" s="198"/>
      <c r="J228" s="33"/>
      <c r="K228" s="33"/>
      <c r="L228" s="36"/>
      <c r="M228" s="199"/>
      <c r="N228" s="200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155</v>
      </c>
      <c r="AU228" s="14" t="s">
        <v>88</v>
      </c>
    </row>
    <row r="229" spans="1:65" s="2" customFormat="1" ht="16.5" customHeight="1">
      <c r="A229" s="31"/>
      <c r="B229" s="32"/>
      <c r="C229" s="209" t="s">
        <v>78</v>
      </c>
      <c r="D229" s="209" t="s">
        <v>521</v>
      </c>
      <c r="E229" s="210" t="s">
        <v>1975</v>
      </c>
      <c r="F229" s="211" t="s">
        <v>1976</v>
      </c>
      <c r="G229" s="212" t="s">
        <v>1444</v>
      </c>
      <c r="H229" s="213">
        <v>1</v>
      </c>
      <c r="I229" s="214"/>
      <c r="J229" s="215">
        <f>ROUND(I229*H229,2)</f>
        <v>0</v>
      </c>
      <c r="K229" s="211" t="s">
        <v>1</v>
      </c>
      <c r="L229" s="216"/>
      <c r="M229" s="217" t="s">
        <v>1</v>
      </c>
      <c r="N229" s="218" t="s">
        <v>43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283</v>
      </c>
      <c r="AT229" s="194" t="s">
        <v>521</v>
      </c>
      <c r="AU229" s="194" t="s">
        <v>88</v>
      </c>
      <c r="AY229" s="14" t="s">
        <v>146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86</v>
      </c>
      <c r="BK229" s="195">
        <f>ROUND(I229*H229,2)</f>
        <v>0</v>
      </c>
      <c r="BL229" s="14" t="s">
        <v>223</v>
      </c>
      <c r="BM229" s="194" t="s">
        <v>899</v>
      </c>
    </row>
    <row r="230" spans="1:65" s="2" customFormat="1" ht="11.25">
      <c r="A230" s="31"/>
      <c r="B230" s="32"/>
      <c r="C230" s="33"/>
      <c r="D230" s="196" t="s">
        <v>155</v>
      </c>
      <c r="E230" s="33"/>
      <c r="F230" s="197" t="s">
        <v>1976</v>
      </c>
      <c r="G230" s="33"/>
      <c r="H230" s="33"/>
      <c r="I230" s="198"/>
      <c r="J230" s="33"/>
      <c r="K230" s="33"/>
      <c r="L230" s="36"/>
      <c r="M230" s="199"/>
      <c r="N230" s="200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155</v>
      </c>
      <c r="AU230" s="14" t="s">
        <v>88</v>
      </c>
    </row>
    <row r="231" spans="1:65" s="2" customFormat="1" ht="16.5" customHeight="1">
      <c r="A231" s="31"/>
      <c r="B231" s="32"/>
      <c r="C231" s="209" t="s">
        <v>78</v>
      </c>
      <c r="D231" s="209" t="s">
        <v>521</v>
      </c>
      <c r="E231" s="210" t="s">
        <v>1977</v>
      </c>
      <c r="F231" s="211" t="s">
        <v>1978</v>
      </c>
      <c r="G231" s="212" t="s">
        <v>1444</v>
      </c>
      <c r="H231" s="213">
        <v>2</v>
      </c>
      <c r="I231" s="214"/>
      <c r="J231" s="215">
        <f>ROUND(I231*H231,2)</f>
        <v>0</v>
      </c>
      <c r="K231" s="211" t="s">
        <v>1</v>
      </c>
      <c r="L231" s="216"/>
      <c r="M231" s="217" t="s">
        <v>1</v>
      </c>
      <c r="N231" s="218" t="s">
        <v>43</v>
      </c>
      <c r="O231" s="68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283</v>
      </c>
      <c r="AT231" s="194" t="s">
        <v>521</v>
      </c>
      <c r="AU231" s="194" t="s">
        <v>88</v>
      </c>
      <c r="AY231" s="14" t="s">
        <v>146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4" t="s">
        <v>86</v>
      </c>
      <c r="BK231" s="195">
        <f>ROUND(I231*H231,2)</f>
        <v>0</v>
      </c>
      <c r="BL231" s="14" t="s">
        <v>223</v>
      </c>
      <c r="BM231" s="194" t="s">
        <v>1021</v>
      </c>
    </row>
    <row r="232" spans="1:65" s="2" customFormat="1" ht="11.25">
      <c r="A232" s="31"/>
      <c r="B232" s="32"/>
      <c r="C232" s="33"/>
      <c r="D232" s="196" t="s">
        <v>155</v>
      </c>
      <c r="E232" s="33"/>
      <c r="F232" s="197" t="s">
        <v>1978</v>
      </c>
      <c r="G232" s="33"/>
      <c r="H232" s="33"/>
      <c r="I232" s="198"/>
      <c r="J232" s="33"/>
      <c r="K232" s="33"/>
      <c r="L232" s="36"/>
      <c r="M232" s="199"/>
      <c r="N232" s="200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155</v>
      </c>
      <c r="AU232" s="14" t="s">
        <v>88</v>
      </c>
    </row>
    <row r="233" spans="1:65" s="2" customFormat="1" ht="16.5" customHeight="1">
      <c r="A233" s="31"/>
      <c r="B233" s="32"/>
      <c r="C233" s="209" t="s">
        <v>78</v>
      </c>
      <c r="D233" s="209" t="s">
        <v>521</v>
      </c>
      <c r="E233" s="210" t="s">
        <v>1979</v>
      </c>
      <c r="F233" s="211" t="s">
        <v>1980</v>
      </c>
      <c r="G233" s="212" t="s">
        <v>1444</v>
      </c>
      <c r="H233" s="213">
        <v>1</v>
      </c>
      <c r="I233" s="214"/>
      <c r="J233" s="215">
        <f>ROUND(I233*H233,2)</f>
        <v>0</v>
      </c>
      <c r="K233" s="211" t="s">
        <v>1</v>
      </c>
      <c r="L233" s="216"/>
      <c r="M233" s="217" t="s">
        <v>1</v>
      </c>
      <c r="N233" s="218" t="s">
        <v>43</v>
      </c>
      <c r="O233" s="68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283</v>
      </c>
      <c r="AT233" s="194" t="s">
        <v>521</v>
      </c>
      <c r="AU233" s="194" t="s">
        <v>88</v>
      </c>
      <c r="AY233" s="14" t="s">
        <v>146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4" t="s">
        <v>86</v>
      </c>
      <c r="BK233" s="195">
        <f>ROUND(I233*H233,2)</f>
        <v>0</v>
      </c>
      <c r="BL233" s="14" t="s">
        <v>223</v>
      </c>
      <c r="BM233" s="194" t="s">
        <v>490</v>
      </c>
    </row>
    <row r="234" spans="1:65" s="2" customFormat="1" ht="11.25">
      <c r="A234" s="31"/>
      <c r="B234" s="32"/>
      <c r="C234" s="33"/>
      <c r="D234" s="196" t="s">
        <v>155</v>
      </c>
      <c r="E234" s="33"/>
      <c r="F234" s="197" t="s">
        <v>1980</v>
      </c>
      <c r="G234" s="33"/>
      <c r="H234" s="33"/>
      <c r="I234" s="198"/>
      <c r="J234" s="33"/>
      <c r="K234" s="33"/>
      <c r="L234" s="36"/>
      <c r="M234" s="199"/>
      <c r="N234" s="200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155</v>
      </c>
      <c r="AU234" s="14" t="s">
        <v>88</v>
      </c>
    </row>
    <row r="235" spans="1:65" s="2" customFormat="1" ht="16.5" customHeight="1">
      <c r="A235" s="31"/>
      <c r="B235" s="32"/>
      <c r="C235" s="209" t="s">
        <v>78</v>
      </c>
      <c r="D235" s="209" t="s">
        <v>521</v>
      </c>
      <c r="E235" s="210" t="s">
        <v>1981</v>
      </c>
      <c r="F235" s="211" t="s">
        <v>1982</v>
      </c>
      <c r="G235" s="212" t="s">
        <v>1444</v>
      </c>
      <c r="H235" s="213">
        <v>1</v>
      </c>
      <c r="I235" s="214"/>
      <c r="J235" s="215">
        <f>ROUND(I235*H235,2)</f>
        <v>0</v>
      </c>
      <c r="K235" s="211" t="s">
        <v>1</v>
      </c>
      <c r="L235" s="216"/>
      <c r="M235" s="217" t="s">
        <v>1</v>
      </c>
      <c r="N235" s="218" t="s">
        <v>43</v>
      </c>
      <c r="O235" s="68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283</v>
      </c>
      <c r="AT235" s="194" t="s">
        <v>521</v>
      </c>
      <c r="AU235" s="194" t="s">
        <v>88</v>
      </c>
      <c r="AY235" s="14" t="s">
        <v>146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4" t="s">
        <v>86</v>
      </c>
      <c r="BK235" s="195">
        <f>ROUND(I235*H235,2)</f>
        <v>0</v>
      </c>
      <c r="BL235" s="14" t="s">
        <v>223</v>
      </c>
      <c r="BM235" s="194" t="s">
        <v>1060</v>
      </c>
    </row>
    <row r="236" spans="1:65" s="2" customFormat="1" ht="11.25">
      <c r="A236" s="31"/>
      <c r="B236" s="32"/>
      <c r="C236" s="33"/>
      <c r="D236" s="196" t="s">
        <v>155</v>
      </c>
      <c r="E236" s="33"/>
      <c r="F236" s="197" t="s">
        <v>1982</v>
      </c>
      <c r="G236" s="33"/>
      <c r="H236" s="33"/>
      <c r="I236" s="198"/>
      <c r="J236" s="33"/>
      <c r="K236" s="33"/>
      <c r="L236" s="36"/>
      <c r="M236" s="199"/>
      <c r="N236" s="200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155</v>
      </c>
      <c r="AU236" s="14" t="s">
        <v>88</v>
      </c>
    </row>
    <row r="237" spans="1:65" s="2" customFormat="1" ht="16.5" customHeight="1">
      <c r="A237" s="31"/>
      <c r="B237" s="32"/>
      <c r="C237" s="209" t="s">
        <v>78</v>
      </c>
      <c r="D237" s="209" t="s">
        <v>521</v>
      </c>
      <c r="E237" s="210" t="s">
        <v>1983</v>
      </c>
      <c r="F237" s="211" t="s">
        <v>1984</v>
      </c>
      <c r="G237" s="212" t="s">
        <v>1444</v>
      </c>
      <c r="H237" s="213">
        <v>1</v>
      </c>
      <c r="I237" s="214"/>
      <c r="J237" s="215">
        <f>ROUND(I237*H237,2)</f>
        <v>0</v>
      </c>
      <c r="K237" s="211" t="s">
        <v>1</v>
      </c>
      <c r="L237" s="216"/>
      <c r="M237" s="217" t="s">
        <v>1</v>
      </c>
      <c r="N237" s="218" t="s">
        <v>43</v>
      </c>
      <c r="O237" s="68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283</v>
      </c>
      <c r="AT237" s="194" t="s">
        <v>521</v>
      </c>
      <c r="AU237" s="194" t="s">
        <v>88</v>
      </c>
      <c r="AY237" s="14" t="s">
        <v>146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4" t="s">
        <v>86</v>
      </c>
      <c r="BK237" s="195">
        <f>ROUND(I237*H237,2)</f>
        <v>0</v>
      </c>
      <c r="BL237" s="14" t="s">
        <v>223</v>
      </c>
      <c r="BM237" s="194" t="s">
        <v>1069</v>
      </c>
    </row>
    <row r="238" spans="1:65" s="2" customFormat="1" ht="11.25">
      <c r="A238" s="31"/>
      <c r="B238" s="32"/>
      <c r="C238" s="33"/>
      <c r="D238" s="196" t="s">
        <v>155</v>
      </c>
      <c r="E238" s="33"/>
      <c r="F238" s="197" t="s">
        <v>1984</v>
      </c>
      <c r="G238" s="33"/>
      <c r="H238" s="33"/>
      <c r="I238" s="198"/>
      <c r="J238" s="33"/>
      <c r="K238" s="33"/>
      <c r="L238" s="36"/>
      <c r="M238" s="199"/>
      <c r="N238" s="200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155</v>
      </c>
      <c r="AU238" s="14" t="s">
        <v>88</v>
      </c>
    </row>
    <row r="239" spans="1:65" s="12" customFormat="1" ht="22.9" customHeight="1">
      <c r="B239" s="167"/>
      <c r="C239" s="168"/>
      <c r="D239" s="169" t="s">
        <v>77</v>
      </c>
      <c r="E239" s="181" t="s">
        <v>1985</v>
      </c>
      <c r="F239" s="181" t="s">
        <v>1986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SUM(P240:P253)</f>
        <v>0</v>
      </c>
      <c r="Q239" s="175"/>
      <c r="R239" s="176">
        <f>SUM(R240:R253)</f>
        <v>0</v>
      </c>
      <c r="S239" s="175"/>
      <c r="T239" s="177">
        <f>SUM(T240:T253)</f>
        <v>0</v>
      </c>
      <c r="AR239" s="178" t="s">
        <v>86</v>
      </c>
      <c r="AT239" s="179" t="s">
        <v>77</v>
      </c>
      <c r="AU239" s="179" t="s">
        <v>86</v>
      </c>
      <c r="AY239" s="178" t="s">
        <v>146</v>
      </c>
      <c r="BK239" s="180">
        <f>SUM(BK240:BK253)</f>
        <v>0</v>
      </c>
    </row>
    <row r="240" spans="1:65" s="2" customFormat="1" ht="16.5" customHeight="1">
      <c r="A240" s="31"/>
      <c r="B240" s="32"/>
      <c r="C240" s="209" t="s">
        <v>78</v>
      </c>
      <c r="D240" s="209" t="s">
        <v>521</v>
      </c>
      <c r="E240" s="210" t="s">
        <v>1987</v>
      </c>
      <c r="F240" s="211" t="s">
        <v>1988</v>
      </c>
      <c r="G240" s="212" t="s">
        <v>1444</v>
      </c>
      <c r="H240" s="213">
        <v>3</v>
      </c>
      <c r="I240" s="214"/>
      <c r="J240" s="215">
        <f>ROUND(I240*H240,2)</f>
        <v>0</v>
      </c>
      <c r="K240" s="211" t="s">
        <v>1</v>
      </c>
      <c r="L240" s="216"/>
      <c r="M240" s="217" t="s">
        <v>1</v>
      </c>
      <c r="N240" s="218" t="s">
        <v>43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283</v>
      </c>
      <c r="AT240" s="194" t="s">
        <v>521</v>
      </c>
      <c r="AU240" s="194" t="s">
        <v>88</v>
      </c>
      <c r="AY240" s="14" t="s">
        <v>146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4" t="s">
        <v>86</v>
      </c>
      <c r="BK240" s="195">
        <f>ROUND(I240*H240,2)</f>
        <v>0</v>
      </c>
      <c r="BL240" s="14" t="s">
        <v>223</v>
      </c>
      <c r="BM240" s="194" t="s">
        <v>959</v>
      </c>
    </row>
    <row r="241" spans="1:65" s="2" customFormat="1" ht="11.25">
      <c r="A241" s="31"/>
      <c r="B241" s="32"/>
      <c r="C241" s="33"/>
      <c r="D241" s="196" t="s">
        <v>155</v>
      </c>
      <c r="E241" s="33"/>
      <c r="F241" s="197" t="s">
        <v>1988</v>
      </c>
      <c r="G241" s="33"/>
      <c r="H241" s="33"/>
      <c r="I241" s="198"/>
      <c r="J241" s="33"/>
      <c r="K241" s="33"/>
      <c r="L241" s="36"/>
      <c r="M241" s="199"/>
      <c r="N241" s="200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155</v>
      </c>
      <c r="AU241" s="14" t="s">
        <v>88</v>
      </c>
    </row>
    <row r="242" spans="1:65" s="2" customFormat="1" ht="16.5" customHeight="1">
      <c r="A242" s="31"/>
      <c r="B242" s="32"/>
      <c r="C242" s="209" t="s">
        <v>78</v>
      </c>
      <c r="D242" s="209" t="s">
        <v>521</v>
      </c>
      <c r="E242" s="210" t="s">
        <v>1989</v>
      </c>
      <c r="F242" s="211" t="s">
        <v>1990</v>
      </c>
      <c r="G242" s="212" t="s">
        <v>1444</v>
      </c>
      <c r="H242" s="213">
        <v>3</v>
      </c>
      <c r="I242" s="214"/>
      <c r="J242" s="215">
        <f>ROUND(I242*H242,2)</f>
        <v>0</v>
      </c>
      <c r="K242" s="211" t="s">
        <v>1</v>
      </c>
      <c r="L242" s="216"/>
      <c r="M242" s="217" t="s">
        <v>1</v>
      </c>
      <c r="N242" s="218" t="s">
        <v>43</v>
      </c>
      <c r="O242" s="68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283</v>
      </c>
      <c r="AT242" s="194" t="s">
        <v>521</v>
      </c>
      <c r="AU242" s="194" t="s">
        <v>88</v>
      </c>
      <c r="AY242" s="14" t="s">
        <v>146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4" t="s">
        <v>86</v>
      </c>
      <c r="BK242" s="195">
        <f>ROUND(I242*H242,2)</f>
        <v>0</v>
      </c>
      <c r="BL242" s="14" t="s">
        <v>223</v>
      </c>
      <c r="BM242" s="194" t="s">
        <v>963</v>
      </c>
    </row>
    <row r="243" spans="1:65" s="2" customFormat="1" ht="11.25">
      <c r="A243" s="31"/>
      <c r="B243" s="32"/>
      <c r="C243" s="33"/>
      <c r="D243" s="196" t="s">
        <v>155</v>
      </c>
      <c r="E243" s="33"/>
      <c r="F243" s="197" t="s">
        <v>1990</v>
      </c>
      <c r="G243" s="33"/>
      <c r="H243" s="33"/>
      <c r="I243" s="198"/>
      <c r="J243" s="33"/>
      <c r="K243" s="33"/>
      <c r="L243" s="36"/>
      <c r="M243" s="199"/>
      <c r="N243" s="200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155</v>
      </c>
      <c r="AU243" s="14" t="s">
        <v>88</v>
      </c>
    </row>
    <row r="244" spans="1:65" s="2" customFormat="1" ht="16.5" customHeight="1">
      <c r="A244" s="31"/>
      <c r="B244" s="32"/>
      <c r="C244" s="209" t="s">
        <v>78</v>
      </c>
      <c r="D244" s="209" t="s">
        <v>521</v>
      </c>
      <c r="E244" s="210" t="s">
        <v>1991</v>
      </c>
      <c r="F244" s="211" t="s">
        <v>1992</v>
      </c>
      <c r="G244" s="212" t="s">
        <v>1444</v>
      </c>
      <c r="H244" s="213">
        <v>1</v>
      </c>
      <c r="I244" s="214"/>
      <c r="J244" s="215">
        <f>ROUND(I244*H244,2)</f>
        <v>0</v>
      </c>
      <c r="K244" s="211" t="s">
        <v>1</v>
      </c>
      <c r="L244" s="216"/>
      <c r="M244" s="217" t="s">
        <v>1</v>
      </c>
      <c r="N244" s="218" t="s">
        <v>43</v>
      </c>
      <c r="O244" s="68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283</v>
      </c>
      <c r="AT244" s="194" t="s">
        <v>521</v>
      </c>
      <c r="AU244" s="194" t="s">
        <v>88</v>
      </c>
      <c r="AY244" s="14" t="s">
        <v>146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4" t="s">
        <v>86</v>
      </c>
      <c r="BK244" s="195">
        <f>ROUND(I244*H244,2)</f>
        <v>0</v>
      </c>
      <c r="BL244" s="14" t="s">
        <v>223</v>
      </c>
      <c r="BM244" s="194" t="s">
        <v>968</v>
      </c>
    </row>
    <row r="245" spans="1:65" s="2" customFormat="1" ht="11.25">
      <c r="A245" s="31"/>
      <c r="B245" s="32"/>
      <c r="C245" s="33"/>
      <c r="D245" s="196" t="s">
        <v>155</v>
      </c>
      <c r="E245" s="33"/>
      <c r="F245" s="197" t="s">
        <v>1992</v>
      </c>
      <c r="G245" s="33"/>
      <c r="H245" s="33"/>
      <c r="I245" s="198"/>
      <c r="J245" s="33"/>
      <c r="K245" s="33"/>
      <c r="L245" s="36"/>
      <c r="M245" s="199"/>
      <c r="N245" s="200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155</v>
      </c>
      <c r="AU245" s="14" t="s">
        <v>88</v>
      </c>
    </row>
    <row r="246" spans="1:65" s="2" customFormat="1" ht="16.5" customHeight="1">
      <c r="A246" s="31"/>
      <c r="B246" s="32"/>
      <c r="C246" s="209" t="s">
        <v>78</v>
      </c>
      <c r="D246" s="209" t="s">
        <v>521</v>
      </c>
      <c r="E246" s="210" t="s">
        <v>1993</v>
      </c>
      <c r="F246" s="211" t="s">
        <v>1994</v>
      </c>
      <c r="G246" s="212" t="s">
        <v>1444</v>
      </c>
      <c r="H246" s="213">
        <v>3</v>
      </c>
      <c r="I246" s="214"/>
      <c r="J246" s="215">
        <f>ROUND(I246*H246,2)</f>
        <v>0</v>
      </c>
      <c r="K246" s="211" t="s">
        <v>1</v>
      </c>
      <c r="L246" s="216"/>
      <c r="M246" s="217" t="s">
        <v>1</v>
      </c>
      <c r="N246" s="218" t="s">
        <v>43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283</v>
      </c>
      <c r="AT246" s="194" t="s">
        <v>521</v>
      </c>
      <c r="AU246" s="194" t="s">
        <v>88</v>
      </c>
      <c r="AY246" s="14" t="s">
        <v>146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4" t="s">
        <v>86</v>
      </c>
      <c r="BK246" s="195">
        <f>ROUND(I246*H246,2)</f>
        <v>0</v>
      </c>
      <c r="BL246" s="14" t="s">
        <v>223</v>
      </c>
      <c r="BM246" s="194" t="s">
        <v>1547</v>
      </c>
    </row>
    <row r="247" spans="1:65" s="2" customFormat="1" ht="11.25">
      <c r="A247" s="31"/>
      <c r="B247" s="32"/>
      <c r="C247" s="33"/>
      <c r="D247" s="196" t="s">
        <v>155</v>
      </c>
      <c r="E247" s="33"/>
      <c r="F247" s="197" t="s">
        <v>1994</v>
      </c>
      <c r="G247" s="33"/>
      <c r="H247" s="33"/>
      <c r="I247" s="198"/>
      <c r="J247" s="33"/>
      <c r="K247" s="33"/>
      <c r="L247" s="36"/>
      <c r="M247" s="199"/>
      <c r="N247" s="200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155</v>
      </c>
      <c r="AU247" s="14" t="s">
        <v>88</v>
      </c>
    </row>
    <row r="248" spans="1:65" s="2" customFormat="1" ht="16.5" customHeight="1">
      <c r="A248" s="31"/>
      <c r="B248" s="32"/>
      <c r="C248" s="209" t="s">
        <v>78</v>
      </c>
      <c r="D248" s="209" t="s">
        <v>521</v>
      </c>
      <c r="E248" s="210" t="s">
        <v>1995</v>
      </c>
      <c r="F248" s="211" t="s">
        <v>1996</v>
      </c>
      <c r="G248" s="212" t="s">
        <v>1444</v>
      </c>
      <c r="H248" s="213">
        <v>4</v>
      </c>
      <c r="I248" s="214"/>
      <c r="J248" s="215">
        <f>ROUND(I248*H248,2)</f>
        <v>0</v>
      </c>
      <c r="K248" s="211" t="s">
        <v>1</v>
      </c>
      <c r="L248" s="216"/>
      <c r="M248" s="217" t="s">
        <v>1</v>
      </c>
      <c r="N248" s="218" t="s">
        <v>43</v>
      </c>
      <c r="O248" s="68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283</v>
      </c>
      <c r="AT248" s="194" t="s">
        <v>521</v>
      </c>
      <c r="AU248" s="194" t="s">
        <v>88</v>
      </c>
      <c r="AY248" s="14" t="s">
        <v>146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4" t="s">
        <v>86</v>
      </c>
      <c r="BK248" s="195">
        <f>ROUND(I248*H248,2)</f>
        <v>0</v>
      </c>
      <c r="BL248" s="14" t="s">
        <v>223</v>
      </c>
      <c r="BM248" s="194" t="s">
        <v>935</v>
      </c>
    </row>
    <row r="249" spans="1:65" s="2" customFormat="1" ht="11.25">
      <c r="A249" s="31"/>
      <c r="B249" s="32"/>
      <c r="C249" s="33"/>
      <c r="D249" s="196" t="s">
        <v>155</v>
      </c>
      <c r="E249" s="33"/>
      <c r="F249" s="197" t="s">
        <v>1996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155</v>
      </c>
      <c r="AU249" s="14" t="s">
        <v>88</v>
      </c>
    </row>
    <row r="250" spans="1:65" s="2" customFormat="1" ht="16.5" customHeight="1">
      <c r="A250" s="31"/>
      <c r="B250" s="32"/>
      <c r="C250" s="209" t="s">
        <v>78</v>
      </c>
      <c r="D250" s="209" t="s">
        <v>521</v>
      </c>
      <c r="E250" s="210" t="s">
        <v>1997</v>
      </c>
      <c r="F250" s="211" t="s">
        <v>1998</v>
      </c>
      <c r="G250" s="212" t="s">
        <v>1444</v>
      </c>
      <c r="H250" s="213">
        <v>40</v>
      </c>
      <c r="I250" s="214"/>
      <c r="J250" s="215">
        <f>ROUND(I250*H250,2)</f>
        <v>0</v>
      </c>
      <c r="K250" s="211" t="s">
        <v>1</v>
      </c>
      <c r="L250" s="216"/>
      <c r="M250" s="217" t="s">
        <v>1</v>
      </c>
      <c r="N250" s="218" t="s">
        <v>43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283</v>
      </c>
      <c r="AT250" s="194" t="s">
        <v>521</v>
      </c>
      <c r="AU250" s="194" t="s">
        <v>88</v>
      </c>
      <c r="AY250" s="14" t="s">
        <v>146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4" t="s">
        <v>86</v>
      </c>
      <c r="BK250" s="195">
        <f>ROUND(I250*H250,2)</f>
        <v>0</v>
      </c>
      <c r="BL250" s="14" t="s">
        <v>223</v>
      </c>
      <c r="BM250" s="194" t="s">
        <v>939</v>
      </c>
    </row>
    <row r="251" spans="1:65" s="2" customFormat="1" ht="11.25">
      <c r="A251" s="31"/>
      <c r="B251" s="32"/>
      <c r="C251" s="33"/>
      <c r="D251" s="196" t="s">
        <v>155</v>
      </c>
      <c r="E251" s="33"/>
      <c r="F251" s="197" t="s">
        <v>1998</v>
      </c>
      <c r="G251" s="33"/>
      <c r="H251" s="33"/>
      <c r="I251" s="198"/>
      <c r="J251" s="33"/>
      <c r="K251" s="33"/>
      <c r="L251" s="36"/>
      <c r="M251" s="199"/>
      <c r="N251" s="200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155</v>
      </c>
      <c r="AU251" s="14" t="s">
        <v>88</v>
      </c>
    </row>
    <row r="252" spans="1:65" s="2" customFormat="1" ht="16.5" customHeight="1">
      <c r="A252" s="31"/>
      <c r="B252" s="32"/>
      <c r="C252" s="209" t="s">
        <v>78</v>
      </c>
      <c r="D252" s="209" t="s">
        <v>521</v>
      </c>
      <c r="E252" s="210" t="s">
        <v>1999</v>
      </c>
      <c r="F252" s="211" t="s">
        <v>2000</v>
      </c>
      <c r="G252" s="212" t="s">
        <v>1444</v>
      </c>
      <c r="H252" s="213">
        <v>10</v>
      </c>
      <c r="I252" s="214"/>
      <c r="J252" s="215">
        <f>ROUND(I252*H252,2)</f>
        <v>0</v>
      </c>
      <c r="K252" s="211" t="s">
        <v>1</v>
      </c>
      <c r="L252" s="216"/>
      <c r="M252" s="217" t="s">
        <v>1</v>
      </c>
      <c r="N252" s="218" t="s">
        <v>43</v>
      </c>
      <c r="O252" s="68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4" t="s">
        <v>283</v>
      </c>
      <c r="AT252" s="194" t="s">
        <v>521</v>
      </c>
      <c r="AU252" s="194" t="s">
        <v>88</v>
      </c>
      <c r="AY252" s="14" t="s">
        <v>146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4" t="s">
        <v>86</v>
      </c>
      <c r="BK252" s="195">
        <f>ROUND(I252*H252,2)</f>
        <v>0</v>
      </c>
      <c r="BL252" s="14" t="s">
        <v>223</v>
      </c>
      <c r="BM252" s="194" t="s">
        <v>943</v>
      </c>
    </row>
    <row r="253" spans="1:65" s="2" customFormat="1" ht="11.25">
      <c r="A253" s="31"/>
      <c r="B253" s="32"/>
      <c r="C253" s="33"/>
      <c r="D253" s="196" t="s">
        <v>155</v>
      </c>
      <c r="E253" s="33"/>
      <c r="F253" s="197" t="s">
        <v>2000</v>
      </c>
      <c r="G253" s="33"/>
      <c r="H253" s="33"/>
      <c r="I253" s="198"/>
      <c r="J253" s="33"/>
      <c r="K253" s="33"/>
      <c r="L253" s="36"/>
      <c r="M253" s="199"/>
      <c r="N253" s="200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155</v>
      </c>
      <c r="AU253" s="14" t="s">
        <v>88</v>
      </c>
    </row>
    <row r="254" spans="1:65" s="12" customFormat="1" ht="22.9" customHeight="1">
      <c r="B254" s="167"/>
      <c r="C254" s="168"/>
      <c r="D254" s="169" t="s">
        <v>77</v>
      </c>
      <c r="E254" s="181" t="s">
        <v>2001</v>
      </c>
      <c r="F254" s="181" t="s">
        <v>2002</v>
      </c>
      <c r="G254" s="168"/>
      <c r="H254" s="168"/>
      <c r="I254" s="171"/>
      <c r="J254" s="182">
        <f>BK254</f>
        <v>0</v>
      </c>
      <c r="K254" s="168"/>
      <c r="L254" s="173"/>
      <c r="M254" s="174"/>
      <c r="N254" s="175"/>
      <c r="O254" s="175"/>
      <c r="P254" s="176">
        <f>SUM(P255:P260)</f>
        <v>0</v>
      </c>
      <c r="Q254" s="175"/>
      <c r="R254" s="176">
        <f>SUM(R255:R260)</f>
        <v>0</v>
      </c>
      <c r="S254" s="175"/>
      <c r="T254" s="177">
        <f>SUM(T255:T260)</f>
        <v>0</v>
      </c>
      <c r="AR254" s="178" t="s">
        <v>86</v>
      </c>
      <c r="AT254" s="179" t="s">
        <v>77</v>
      </c>
      <c r="AU254" s="179" t="s">
        <v>86</v>
      </c>
      <c r="AY254" s="178" t="s">
        <v>146</v>
      </c>
      <c r="BK254" s="180">
        <f>SUM(BK255:BK260)</f>
        <v>0</v>
      </c>
    </row>
    <row r="255" spans="1:65" s="2" customFormat="1" ht="16.5" customHeight="1">
      <c r="A255" s="31"/>
      <c r="B255" s="32"/>
      <c r="C255" s="209" t="s">
        <v>78</v>
      </c>
      <c r="D255" s="209" t="s">
        <v>521</v>
      </c>
      <c r="E255" s="210" t="s">
        <v>2003</v>
      </c>
      <c r="F255" s="211" t="s">
        <v>2004</v>
      </c>
      <c r="G255" s="212" t="s">
        <v>1444</v>
      </c>
      <c r="H255" s="213">
        <v>1</v>
      </c>
      <c r="I255" s="214"/>
      <c r="J255" s="215">
        <f>ROUND(I255*H255,2)</f>
        <v>0</v>
      </c>
      <c r="K255" s="211" t="s">
        <v>1</v>
      </c>
      <c r="L255" s="216"/>
      <c r="M255" s="217" t="s">
        <v>1</v>
      </c>
      <c r="N255" s="218" t="s">
        <v>43</v>
      </c>
      <c r="O255" s="68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283</v>
      </c>
      <c r="AT255" s="194" t="s">
        <v>521</v>
      </c>
      <c r="AU255" s="194" t="s">
        <v>88</v>
      </c>
      <c r="AY255" s="14" t="s">
        <v>146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86</v>
      </c>
      <c r="BK255" s="195">
        <f>ROUND(I255*H255,2)</f>
        <v>0</v>
      </c>
      <c r="BL255" s="14" t="s">
        <v>223</v>
      </c>
      <c r="BM255" s="194" t="s">
        <v>947</v>
      </c>
    </row>
    <row r="256" spans="1:65" s="2" customFormat="1" ht="11.25">
      <c r="A256" s="31"/>
      <c r="B256" s="32"/>
      <c r="C256" s="33"/>
      <c r="D256" s="196" t="s">
        <v>155</v>
      </c>
      <c r="E256" s="33"/>
      <c r="F256" s="197" t="s">
        <v>2004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155</v>
      </c>
      <c r="AU256" s="14" t="s">
        <v>88</v>
      </c>
    </row>
    <row r="257" spans="1:65" s="2" customFormat="1" ht="16.5" customHeight="1">
      <c r="A257" s="31"/>
      <c r="B257" s="32"/>
      <c r="C257" s="209" t="s">
        <v>78</v>
      </c>
      <c r="D257" s="209" t="s">
        <v>521</v>
      </c>
      <c r="E257" s="210" t="s">
        <v>2005</v>
      </c>
      <c r="F257" s="211" t="s">
        <v>2006</v>
      </c>
      <c r="G257" s="212" t="s">
        <v>1444</v>
      </c>
      <c r="H257" s="213">
        <v>1</v>
      </c>
      <c r="I257" s="214"/>
      <c r="J257" s="215">
        <f>ROUND(I257*H257,2)</f>
        <v>0</v>
      </c>
      <c r="K257" s="211" t="s">
        <v>1</v>
      </c>
      <c r="L257" s="216"/>
      <c r="M257" s="217" t="s">
        <v>1</v>
      </c>
      <c r="N257" s="218" t="s">
        <v>43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283</v>
      </c>
      <c r="AT257" s="194" t="s">
        <v>521</v>
      </c>
      <c r="AU257" s="194" t="s">
        <v>88</v>
      </c>
      <c r="AY257" s="14" t="s">
        <v>146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86</v>
      </c>
      <c r="BK257" s="195">
        <f>ROUND(I257*H257,2)</f>
        <v>0</v>
      </c>
      <c r="BL257" s="14" t="s">
        <v>223</v>
      </c>
      <c r="BM257" s="194" t="s">
        <v>955</v>
      </c>
    </row>
    <row r="258" spans="1:65" s="2" customFormat="1" ht="11.25">
      <c r="A258" s="31"/>
      <c r="B258" s="32"/>
      <c r="C258" s="33"/>
      <c r="D258" s="196" t="s">
        <v>155</v>
      </c>
      <c r="E258" s="33"/>
      <c r="F258" s="197" t="s">
        <v>2006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155</v>
      </c>
      <c r="AU258" s="14" t="s">
        <v>88</v>
      </c>
    </row>
    <row r="259" spans="1:65" s="2" customFormat="1" ht="16.5" customHeight="1">
      <c r="A259" s="31"/>
      <c r="B259" s="32"/>
      <c r="C259" s="209" t="s">
        <v>78</v>
      </c>
      <c r="D259" s="209" t="s">
        <v>521</v>
      </c>
      <c r="E259" s="210" t="s">
        <v>2007</v>
      </c>
      <c r="F259" s="211" t="s">
        <v>2008</v>
      </c>
      <c r="G259" s="212" t="s">
        <v>1444</v>
      </c>
      <c r="H259" s="213">
        <v>1</v>
      </c>
      <c r="I259" s="214"/>
      <c r="J259" s="215">
        <f>ROUND(I259*H259,2)</f>
        <v>0</v>
      </c>
      <c r="K259" s="211" t="s">
        <v>1</v>
      </c>
      <c r="L259" s="216"/>
      <c r="M259" s="217" t="s">
        <v>1</v>
      </c>
      <c r="N259" s="218" t="s">
        <v>43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283</v>
      </c>
      <c r="AT259" s="194" t="s">
        <v>521</v>
      </c>
      <c r="AU259" s="194" t="s">
        <v>88</v>
      </c>
      <c r="AY259" s="14" t="s">
        <v>146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86</v>
      </c>
      <c r="BK259" s="195">
        <f>ROUND(I259*H259,2)</f>
        <v>0</v>
      </c>
      <c r="BL259" s="14" t="s">
        <v>223</v>
      </c>
      <c r="BM259" s="194" t="s">
        <v>990</v>
      </c>
    </row>
    <row r="260" spans="1:65" s="2" customFormat="1" ht="11.25">
      <c r="A260" s="31"/>
      <c r="B260" s="32"/>
      <c r="C260" s="33"/>
      <c r="D260" s="196" t="s">
        <v>155</v>
      </c>
      <c r="E260" s="33"/>
      <c r="F260" s="197" t="s">
        <v>2008</v>
      </c>
      <c r="G260" s="33"/>
      <c r="H260" s="33"/>
      <c r="I260" s="198"/>
      <c r="J260" s="33"/>
      <c r="K260" s="33"/>
      <c r="L260" s="36"/>
      <c r="M260" s="199"/>
      <c r="N260" s="200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155</v>
      </c>
      <c r="AU260" s="14" t="s">
        <v>88</v>
      </c>
    </row>
    <row r="261" spans="1:65" s="12" customFormat="1" ht="22.9" customHeight="1">
      <c r="B261" s="167"/>
      <c r="C261" s="168"/>
      <c r="D261" s="169" t="s">
        <v>77</v>
      </c>
      <c r="E261" s="181" t="s">
        <v>2009</v>
      </c>
      <c r="F261" s="181" t="s">
        <v>2010</v>
      </c>
      <c r="G261" s="168"/>
      <c r="H261" s="168"/>
      <c r="I261" s="171"/>
      <c r="J261" s="182">
        <f>BK261</f>
        <v>0</v>
      </c>
      <c r="K261" s="168"/>
      <c r="L261" s="173"/>
      <c r="M261" s="174"/>
      <c r="N261" s="175"/>
      <c r="O261" s="175"/>
      <c r="P261" s="176">
        <f>SUM(P262:P269)</f>
        <v>0</v>
      </c>
      <c r="Q261" s="175"/>
      <c r="R261" s="176">
        <f>SUM(R262:R269)</f>
        <v>0</v>
      </c>
      <c r="S261" s="175"/>
      <c r="T261" s="177">
        <f>SUM(T262:T269)</f>
        <v>0</v>
      </c>
      <c r="AR261" s="178" t="s">
        <v>86</v>
      </c>
      <c r="AT261" s="179" t="s">
        <v>77</v>
      </c>
      <c r="AU261" s="179" t="s">
        <v>86</v>
      </c>
      <c r="AY261" s="178" t="s">
        <v>146</v>
      </c>
      <c r="BK261" s="180">
        <f>SUM(BK262:BK269)</f>
        <v>0</v>
      </c>
    </row>
    <row r="262" spans="1:65" s="2" customFormat="1" ht="16.5" customHeight="1">
      <c r="A262" s="31"/>
      <c r="B262" s="32"/>
      <c r="C262" s="209" t="s">
        <v>78</v>
      </c>
      <c r="D262" s="209" t="s">
        <v>521</v>
      </c>
      <c r="E262" s="210" t="s">
        <v>2011</v>
      </c>
      <c r="F262" s="211" t="s">
        <v>2012</v>
      </c>
      <c r="G262" s="212" t="s">
        <v>1444</v>
      </c>
      <c r="H262" s="213">
        <v>1</v>
      </c>
      <c r="I262" s="214"/>
      <c r="J262" s="215">
        <f>ROUND(I262*H262,2)</f>
        <v>0</v>
      </c>
      <c r="K262" s="211" t="s">
        <v>1</v>
      </c>
      <c r="L262" s="216"/>
      <c r="M262" s="217" t="s">
        <v>1</v>
      </c>
      <c r="N262" s="218" t="s">
        <v>43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283</v>
      </c>
      <c r="AT262" s="194" t="s">
        <v>521</v>
      </c>
      <c r="AU262" s="194" t="s">
        <v>88</v>
      </c>
      <c r="AY262" s="14" t="s">
        <v>146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4" t="s">
        <v>86</v>
      </c>
      <c r="BK262" s="195">
        <f>ROUND(I262*H262,2)</f>
        <v>0</v>
      </c>
      <c r="BL262" s="14" t="s">
        <v>223</v>
      </c>
      <c r="BM262" s="194" t="s">
        <v>469</v>
      </c>
    </row>
    <row r="263" spans="1:65" s="2" customFormat="1" ht="11.25">
      <c r="A263" s="31"/>
      <c r="B263" s="32"/>
      <c r="C263" s="33"/>
      <c r="D263" s="196" t="s">
        <v>155</v>
      </c>
      <c r="E263" s="33"/>
      <c r="F263" s="197" t="s">
        <v>2012</v>
      </c>
      <c r="G263" s="33"/>
      <c r="H263" s="33"/>
      <c r="I263" s="198"/>
      <c r="J263" s="33"/>
      <c r="K263" s="33"/>
      <c r="L263" s="36"/>
      <c r="M263" s="199"/>
      <c r="N263" s="200"/>
      <c r="O263" s="68"/>
      <c r="P263" s="68"/>
      <c r="Q263" s="68"/>
      <c r="R263" s="68"/>
      <c r="S263" s="68"/>
      <c r="T263" s="6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155</v>
      </c>
      <c r="AU263" s="14" t="s">
        <v>88</v>
      </c>
    </row>
    <row r="264" spans="1:65" s="2" customFormat="1" ht="16.5" customHeight="1">
      <c r="A264" s="31"/>
      <c r="B264" s="32"/>
      <c r="C264" s="209" t="s">
        <v>78</v>
      </c>
      <c r="D264" s="209" t="s">
        <v>521</v>
      </c>
      <c r="E264" s="210" t="s">
        <v>2013</v>
      </c>
      <c r="F264" s="211" t="s">
        <v>2014</v>
      </c>
      <c r="G264" s="212" t="s">
        <v>1444</v>
      </c>
      <c r="H264" s="213">
        <v>1</v>
      </c>
      <c r="I264" s="214"/>
      <c r="J264" s="215">
        <f>ROUND(I264*H264,2)</f>
        <v>0</v>
      </c>
      <c r="K264" s="211" t="s">
        <v>1</v>
      </c>
      <c r="L264" s="216"/>
      <c r="M264" s="217" t="s">
        <v>1</v>
      </c>
      <c r="N264" s="218" t="s">
        <v>43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283</v>
      </c>
      <c r="AT264" s="194" t="s">
        <v>521</v>
      </c>
      <c r="AU264" s="194" t="s">
        <v>88</v>
      </c>
      <c r="AY264" s="14" t="s">
        <v>146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4" t="s">
        <v>86</v>
      </c>
      <c r="BK264" s="195">
        <f>ROUND(I264*H264,2)</f>
        <v>0</v>
      </c>
      <c r="BL264" s="14" t="s">
        <v>223</v>
      </c>
      <c r="BM264" s="194" t="s">
        <v>484</v>
      </c>
    </row>
    <row r="265" spans="1:65" s="2" customFormat="1" ht="11.25">
      <c r="A265" s="31"/>
      <c r="B265" s="32"/>
      <c r="C265" s="33"/>
      <c r="D265" s="196" t="s">
        <v>155</v>
      </c>
      <c r="E265" s="33"/>
      <c r="F265" s="197" t="s">
        <v>2014</v>
      </c>
      <c r="G265" s="33"/>
      <c r="H265" s="33"/>
      <c r="I265" s="198"/>
      <c r="J265" s="33"/>
      <c r="K265" s="33"/>
      <c r="L265" s="36"/>
      <c r="M265" s="199"/>
      <c r="N265" s="200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155</v>
      </c>
      <c r="AU265" s="14" t="s">
        <v>88</v>
      </c>
    </row>
    <row r="266" spans="1:65" s="2" customFormat="1" ht="16.5" customHeight="1">
      <c r="A266" s="31"/>
      <c r="B266" s="32"/>
      <c r="C266" s="209" t="s">
        <v>78</v>
      </c>
      <c r="D266" s="209" t="s">
        <v>521</v>
      </c>
      <c r="E266" s="210" t="s">
        <v>2015</v>
      </c>
      <c r="F266" s="211" t="s">
        <v>2016</v>
      </c>
      <c r="G266" s="212" t="s">
        <v>1444</v>
      </c>
      <c r="H266" s="213">
        <v>1</v>
      </c>
      <c r="I266" s="214"/>
      <c r="J266" s="215">
        <f>ROUND(I266*H266,2)</f>
        <v>0</v>
      </c>
      <c r="K266" s="211" t="s">
        <v>1</v>
      </c>
      <c r="L266" s="216"/>
      <c r="M266" s="217" t="s">
        <v>1</v>
      </c>
      <c r="N266" s="218" t="s">
        <v>43</v>
      </c>
      <c r="O266" s="68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283</v>
      </c>
      <c r="AT266" s="194" t="s">
        <v>521</v>
      </c>
      <c r="AU266" s="194" t="s">
        <v>88</v>
      </c>
      <c r="AY266" s="14" t="s">
        <v>146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4" t="s">
        <v>86</v>
      </c>
      <c r="BK266" s="195">
        <f>ROUND(I266*H266,2)</f>
        <v>0</v>
      </c>
      <c r="BL266" s="14" t="s">
        <v>223</v>
      </c>
      <c r="BM266" s="194" t="s">
        <v>824</v>
      </c>
    </row>
    <row r="267" spans="1:65" s="2" customFormat="1" ht="11.25">
      <c r="A267" s="31"/>
      <c r="B267" s="32"/>
      <c r="C267" s="33"/>
      <c r="D267" s="196" t="s">
        <v>155</v>
      </c>
      <c r="E267" s="33"/>
      <c r="F267" s="197" t="s">
        <v>2016</v>
      </c>
      <c r="G267" s="33"/>
      <c r="H267" s="33"/>
      <c r="I267" s="198"/>
      <c r="J267" s="33"/>
      <c r="K267" s="33"/>
      <c r="L267" s="36"/>
      <c r="M267" s="199"/>
      <c r="N267" s="200"/>
      <c r="O267" s="68"/>
      <c r="P267" s="68"/>
      <c r="Q267" s="68"/>
      <c r="R267" s="68"/>
      <c r="S267" s="68"/>
      <c r="T267" s="6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155</v>
      </c>
      <c r="AU267" s="14" t="s">
        <v>88</v>
      </c>
    </row>
    <row r="268" spans="1:65" s="2" customFormat="1" ht="24.2" customHeight="1">
      <c r="A268" s="31"/>
      <c r="B268" s="32"/>
      <c r="C268" s="209" t="s">
        <v>78</v>
      </c>
      <c r="D268" s="209" t="s">
        <v>521</v>
      </c>
      <c r="E268" s="210" t="s">
        <v>2017</v>
      </c>
      <c r="F268" s="211" t="s">
        <v>2018</v>
      </c>
      <c r="G268" s="212" t="s">
        <v>243</v>
      </c>
      <c r="H268" s="213">
        <v>24</v>
      </c>
      <c r="I268" s="214"/>
      <c r="J268" s="215">
        <f>ROUND(I268*H268,2)</f>
        <v>0</v>
      </c>
      <c r="K268" s="211" t="s">
        <v>1</v>
      </c>
      <c r="L268" s="216"/>
      <c r="M268" s="217" t="s">
        <v>1</v>
      </c>
      <c r="N268" s="218" t="s">
        <v>43</v>
      </c>
      <c r="O268" s="68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283</v>
      </c>
      <c r="AT268" s="194" t="s">
        <v>521</v>
      </c>
      <c r="AU268" s="194" t="s">
        <v>88</v>
      </c>
      <c r="AY268" s="14" t="s">
        <v>146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4" t="s">
        <v>86</v>
      </c>
      <c r="BK268" s="195">
        <f>ROUND(I268*H268,2)</f>
        <v>0</v>
      </c>
      <c r="BL268" s="14" t="s">
        <v>223</v>
      </c>
      <c r="BM268" s="194" t="s">
        <v>1277</v>
      </c>
    </row>
    <row r="269" spans="1:65" s="2" customFormat="1" ht="11.25">
      <c r="A269" s="31"/>
      <c r="B269" s="32"/>
      <c r="C269" s="33"/>
      <c r="D269" s="196" t="s">
        <v>155</v>
      </c>
      <c r="E269" s="33"/>
      <c r="F269" s="197" t="s">
        <v>2018</v>
      </c>
      <c r="G269" s="33"/>
      <c r="H269" s="33"/>
      <c r="I269" s="198"/>
      <c r="J269" s="33"/>
      <c r="K269" s="33"/>
      <c r="L269" s="36"/>
      <c r="M269" s="199"/>
      <c r="N269" s="200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155</v>
      </c>
      <c r="AU269" s="14" t="s">
        <v>88</v>
      </c>
    </row>
    <row r="270" spans="1:65" s="12" customFormat="1" ht="25.9" customHeight="1">
      <c r="B270" s="167"/>
      <c r="C270" s="168"/>
      <c r="D270" s="169" t="s">
        <v>77</v>
      </c>
      <c r="E270" s="170" t="s">
        <v>2019</v>
      </c>
      <c r="F270" s="170" t="s">
        <v>2020</v>
      </c>
      <c r="G270" s="168"/>
      <c r="H270" s="168"/>
      <c r="I270" s="171"/>
      <c r="J270" s="172">
        <f>BK270</f>
        <v>0</v>
      </c>
      <c r="K270" s="168"/>
      <c r="L270" s="173"/>
      <c r="M270" s="174"/>
      <c r="N270" s="175"/>
      <c r="O270" s="175"/>
      <c r="P270" s="176">
        <f>SUM(P271:P302)</f>
        <v>0</v>
      </c>
      <c r="Q270" s="175"/>
      <c r="R270" s="176">
        <f>SUM(R271:R302)</f>
        <v>0</v>
      </c>
      <c r="S270" s="175"/>
      <c r="T270" s="177">
        <f>SUM(T271:T302)</f>
        <v>0</v>
      </c>
      <c r="AR270" s="178" t="s">
        <v>86</v>
      </c>
      <c r="AT270" s="179" t="s">
        <v>77</v>
      </c>
      <c r="AU270" s="179" t="s">
        <v>78</v>
      </c>
      <c r="AY270" s="178" t="s">
        <v>146</v>
      </c>
      <c r="BK270" s="180">
        <f>SUM(BK271:BK302)</f>
        <v>0</v>
      </c>
    </row>
    <row r="271" spans="1:65" s="2" customFormat="1" ht="16.5" customHeight="1">
      <c r="A271" s="31"/>
      <c r="B271" s="32"/>
      <c r="C271" s="209" t="s">
        <v>78</v>
      </c>
      <c r="D271" s="209" t="s">
        <v>521</v>
      </c>
      <c r="E271" s="210" t="s">
        <v>2021</v>
      </c>
      <c r="F271" s="211" t="s">
        <v>2022</v>
      </c>
      <c r="G271" s="212" t="s">
        <v>1444</v>
      </c>
      <c r="H271" s="213">
        <v>4</v>
      </c>
      <c r="I271" s="214"/>
      <c r="J271" s="215">
        <f>ROUND(I271*H271,2)</f>
        <v>0</v>
      </c>
      <c r="K271" s="211" t="s">
        <v>1</v>
      </c>
      <c r="L271" s="216"/>
      <c r="M271" s="217" t="s">
        <v>1</v>
      </c>
      <c r="N271" s="218" t="s">
        <v>43</v>
      </c>
      <c r="O271" s="68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4" t="s">
        <v>283</v>
      </c>
      <c r="AT271" s="194" t="s">
        <v>521</v>
      </c>
      <c r="AU271" s="194" t="s">
        <v>86</v>
      </c>
      <c r="AY271" s="14" t="s">
        <v>146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4" t="s">
        <v>86</v>
      </c>
      <c r="BK271" s="195">
        <f>ROUND(I271*H271,2)</f>
        <v>0</v>
      </c>
      <c r="BL271" s="14" t="s">
        <v>223</v>
      </c>
      <c r="BM271" s="194" t="s">
        <v>1573</v>
      </c>
    </row>
    <row r="272" spans="1:65" s="2" customFormat="1" ht="11.25">
      <c r="A272" s="31"/>
      <c r="B272" s="32"/>
      <c r="C272" s="33"/>
      <c r="D272" s="196" t="s">
        <v>155</v>
      </c>
      <c r="E272" s="33"/>
      <c r="F272" s="197" t="s">
        <v>2022</v>
      </c>
      <c r="G272" s="33"/>
      <c r="H272" s="33"/>
      <c r="I272" s="198"/>
      <c r="J272" s="33"/>
      <c r="K272" s="33"/>
      <c r="L272" s="36"/>
      <c r="M272" s="199"/>
      <c r="N272" s="200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155</v>
      </c>
      <c r="AU272" s="14" t="s">
        <v>86</v>
      </c>
    </row>
    <row r="273" spans="1:65" s="2" customFormat="1" ht="16.5" customHeight="1">
      <c r="A273" s="31"/>
      <c r="B273" s="32"/>
      <c r="C273" s="209" t="s">
        <v>78</v>
      </c>
      <c r="D273" s="209" t="s">
        <v>521</v>
      </c>
      <c r="E273" s="210" t="s">
        <v>2023</v>
      </c>
      <c r="F273" s="211" t="s">
        <v>2024</v>
      </c>
      <c r="G273" s="212" t="s">
        <v>1444</v>
      </c>
      <c r="H273" s="213">
        <v>1</v>
      </c>
      <c r="I273" s="214"/>
      <c r="J273" s="215">
        <f>ROUND(I273*H273,2)</f>
        <v>0</v>
      </c>
      <c r="K273" s="211" t="s">
        <v>1</v>
      </c>
      <c r="L273" s="216"/>
      <c r="M273" s="217" t="s">
        <v>1</v>
      </c>
      <c r="N273" s="218" t="s">
        <v>43</v>
      </c>
      <c r="O273" s="68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283</v>
      </c>
      <c r="AT273" s="194" t="s">
        <v>521</v>
      </c>
      <c r="AU273" s="194" t="s">
        <v>86</v>
      </c>
      <c r="AY273" s="14" t="s">
        <v>146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4" t="s">
        <v>86</v>
      </c>
      <c r="BK273" s="195">
        <f>ROUND(I273*H273,2)</f>
        <v>0</v>
      </c>
      <c r="BL273" s="14" t="s">
        <v>223</v>
      </c>
      <c r="BM273" s="194" t="s">
        <v>760</v>
      </c>
    </row>
    <row r="274" spans="1:65" s="2" customFormat="1" ht="11.25">
      <c r="A274" s="31"/>
      <c r="B274" s="32"/>
      <c r="C274" s="33"/>
      <c r="D274" s="196" t="s">
        <v>155</v>
      </c>
      <c r="E274" s="33"/>
      <c r="F274" s="197" t="s">
        <v>2024</v>
      </c>
      <c r="G274" s="33"/>
      <c r="H274" s="33"/>
      <c r="I274" s="198"/>
      <c r="J274" s="33"/>
      <c r="K274" s="33"/>
      <c r="L274" s="36"/>
      <c r="M274" s="199"/>
      <c r="N274" s="200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155</v>
      </c>
      <c r="AU274" s="14" t="s">
        <v>86</v>
      </c>
    </row>
    <row r="275" spans="1:65" s="2" customFormat="1" ht="16.5" customHeight="1">
      <c r="A275" s="31"/>
      <c r="B275" s="32"/>
      <c r="C275" s="209" t="s">
        <v>78</v>
      </c>
      <c r="D275" s="209" t="s">
        <v>521</v>
      </c>
      <c r="E275" s="210" t="s">
        <v>2025</v>
      </c>
      <c r="F275" s="211" t="s">
        <v>2026</v>
      </c>
      <c r="G275" s="212" t="s">
        <v>1444</v>
      </c>
      <c r="H275" s="213">
        <v>1</v>
      </c>
      <c r="I275" s="214"/>
      <c r="J275" s="215">
        <f>ROUND(I275*H275,2)</f>
        <v>0</v>
      </c>
      <c r="K275" s="211" t="s">
        <v>1</v>
      </c>
      <c r="L275" s="216"/>
      <c r="M275" s="217" t="s">
        <v>1</v>
      </c>
      <c r="N275" s="218" t="s">
        <v>43</v>
      </c>
      <c r="O275" s="68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4" t="s">
        <v>283</v>
      </c>
      <c r="AT275" s="194" t="s">
        <v>521</v>
      </c>
      <c r="AU275" s="194" t="s">
        <v>86</v>
      </c>
      <c r="AY275" s="14" t="s">
        <v>146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4" t="s">
        <v>86</v>
      </c>
      <c r="BK275" s="195">
        <f>ROUND(I275*H275,2)</f>
        <v>0</v>
      </c>
      <c r="BL275" s="14" t="s">
        <v>223</v>
      </c>
      <c r="BM275" s="194" t="s">
        <v>683</v>
      </c>
    </row>
    <row r="276" spans="1:65" s="2" customFormat="1" ht="11.25">
      <c r="A276" s="31"/>
      <c r="B276" s="32"/>
      <c r="C276" s="33"/>
      <c r="D276" s="196" t="s">
        <v>155</v>
      </c>
      <c r="E276" s="33"/>
      <c r="F276" s="197" t="s">
        <v>2026</v>
      </c>
      <c r="G276" s="33"/>
      <c r="H276" s="33"/>
      <c r="I276" s="198"/>
      <c r="J276" s="33"/>
      <c r="K276" s="33"/>
      <c r="L276" s="36"/>
      <c r="M276" s="199"/>
      <c r="N276" s="200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155</v>
      </c>
      <c r="AU276" s="14" t="s">
        <v>86</v>
      </c>
    </row>
    <row r="277" spans="1:65" s="2" customFormat="1" ht="16.5" customHeight="1">
      <c r="A277" s="31"/>
      <c r="B277" s="32"/>
      <c r="C277" s="209" t="s">
        <v>78</v>
      </c>
      <c r="D277" s="209" t="s">
        <v>521</v>
      </c>
      <c r="E277" s="210" t="s">
        <v>2027</v>
      </c>
      <c r="F277" s="211" t="s">
        <v>2028</v>
      </c>
      <c r="G277" s="212" t="s">
        <v>1444</v>
      </c>
      <c r="H277" s="213">
        <v>1</v>
      </c>
      <c r="I277" s="214"/>
      <c r="J277" s="215">
        <f>ROUND(I277*H277,2)</f>
        <v>0</v>
      </c>
      <c r="K277" s="211" t="s">
        <v>1</v>
      </c>
      <c r="L277" s="216"/>
      <c r="M277" s="217" t="s">
        <v>1</v>
      </c>
      <c r="N277" s="218" t="s">
        <v>43</v>
      </c>
      <c r="O277" s="68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4" t="s">
        <v>283</v>
      </c>
      <c r="AT277" s="194" t="s">
        <v>521</v>
      </c>
      <c r="AU277" s="194" t="s">
        <v>86</v>
      </c>
      <c r="AY277" s="14" t="s">
        <v>146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4" t="s">
        <v>86</v>
      </c>
      <c r="BK277" s="195">
        <f>ROUND(I277*H277,2)</f>
        <v>0</v>
      </c>
      <c r="BL277" s="14" t="s">
        <v>223</v>
      </c>
      <c r="BM277" s="194" t="s">
        <v>746</v>
      </c>
    </row>
    <row r="278" spans="1:65" s="2" customFormat="1" ht="11.25">
      <c r="A278" s="31"/>
      <c r="B278" s="32"/>
      <c r="C278" s="33"/>
      <c r="D278" s="196" t="s">
        <v>155</v>
      </c>
      <c r="E278" s="33"/>
      <c r="F278" s="197" t="s">
        <v>2028</v>
      </c>
      <c r="G278" s="33"/>
      <c r="H278" s="33"/>
      <c r="I278" s="198"/>
      <c r="J278" s="33"/>
      <c r="K278" s="33"/>
      <c r="L278" s="36"/>
      <c r="M278" s="199"/>
      <c r="N278" s="200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155</v>
      </c>
      <c r="AU278" s="14" t="s">
        <v>86</v>
      </c>
    </row>
    <row r="279" spans="1:65" s="2" customFormat="1" ht="16.5" customHeight="1">
      <c r="A279" s="31"/>
      <c r="B279" s="32"/>
      <c r="C279" s="209" t="s">
        <v>78</v>
      </c>
      <c r="D279" s="209" t="s">
        <v>521</v>
      </c>
      <c r="E279" s="210" t="s">
        <v>2029</v>
      </c>
      <c r="F279" s="211" t="s">
        <v>2030</v>
      </c>
      <c r="G279" s="212" t="s">
        <v>1444</v>
      </c>
      <c r="H279" s="213">
        <v>5</v>
      </c>
      <c r="I279" s="214"/>
      <c r="J279" s="215">
        <f>ROUND(I279*H279,2)</f>
        <v>0</v>
      </c>
      <c r="K279" s="211" t="s">
        <v>1</v>
      </c>
      <c r="L279" s="216"/>
      <c r="M279" s="217" t="s">
        <v>1</v>
      </c>
      <c r="N279" s="218" t="s">
        <v>43</v>
      </c>
      <c r="O279" s="68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4" t="s">
        <v>283</v>
      </c>
      <c r="AT279" s="194" t="s">
        <v>521</v>
      </c>
      <c r="AU279" s="194" t="s">
        <v>86</v>
      </c>
      <c r="AY279" s="14" t="s">
        <v>146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4" t="s">
        <v>86</v>
      </c>
      <c r="BK279" s="195">
        <f>ROUND(I279*H279,2)</f>
        <v>0</v>
      </c>
      <c r="BL279" s="14" t="s">
        <v>223</v>
      </c>
      <c r="BM279" s="194" t="s">
        <v>886</v>
      </c>
    </row>
    <row r="280" spans="1:65" s="2" customFormat="1" ht="11.25">
      <c r="A280" s="31"/>
      <c r="B280" s="32"/>
      <c r="C280" s="33"/>
      <c r="D280" s="196" t="s">
        <v>155</v>
      </c>
      <c r="E280" s="33"/>
      <c r="F280" s="197" t="s">
        <v>2030</v>
      </c>
      <c r="G280" s="33"/>
      <c r="H280" s="33"/>
      <c r="I280" s="198"/>
      <c r="J280" s="33"/>
      <c r="K280" s="33"/>
      <c r="L280" s="36"/>
      <c r="M280" s="199"/>
      <c r="N280" s="200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155</v>
      </c>
      <c r="AU280" s="14" t="s">
        <v>86</v>
      </c>
    </row>
    <row r="281" spans="1:65" s="2" customFormat="1" ht="16.5" customHeight="1">
      <c r="A281" s="31"/>
      <c r="B281" s="32"/>
      <c r="C281" s="209" t="s">
        <v>78</v>
      </c>
      <c r="D281" s="209" t="s">
        <v>521</v>
      </c>
      <c r="E281" s="210" t="s">
        <v>2031</v>
      </c>
      <c r="F281" s="211" t="s">
        <v>2032</v>
      </c>
      <c r="G281" s="212" t="s">
        <v>1444</v>
      </c>
      <c r="H281" s="213">
        <v>4</v>
      </c>
      <c r="I281" s="214"/>
      <c r="J281" s="215">
        <f>ROUND(I281*H281,2)</f>
        <v>0</v>
      </c>
      <c r="K281" s="211" t="s">
        <v>1</v>
      </c>
      <c r="L281" s="216"/>
      <c r="M281" s="217" t="s">
        <v>1</v>
      </c>
      <c r="N281" s="218" t="s">
        <v>43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283</v>
      </c>
      <c r="AT281" s="194" t="s">
        <v>521</v>
      </c>
      <c r="AU281" s="194" t="s">
        <v>86</v>
      </c>
      <c r="AY281" s="14" t="s">
        <v>146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86</v>
      </c>
      <c r="BK281" s="195">
        <f>ROUND(I281*H281,2)</f>
        <v>0</v>
      </c>
      <c r="BL281" s="14" t="s">
        <v>223</v>
      </c>
      <c r="BM281" s="194" t="s">
        <v>1584</v>
      </c>
    </row>
    <row r="282" spans="1:65" s="2" customFormat="1" ht="11.25">
      <c r="A282" s="31"/>
      <c r="B282" s="32"/>
      <c r="C282" s="33"/>
      <c r="D282" s="196" t="s">
        <v>155</v>
      </c>
      <c r="E282" s="33"/>
      <c r="F282" s="197" t="s">
        <v>2032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155</v>
      </c>
      <c r="AU282" s="14" t="s">
        <v>86</v>
      </c>
    </row>
    <row r="283" spans="1:65" s="2" customFormat="1" ht="16.5" customHeight="1">
      <c r="A283" s="31"/>
      <c r="B283" s="32"/>
      <c r="C283" s="209" t="s">
        <v>78</v>
      </c>
      <c r="D283" s="209" t="s">
        <v>521</v>
      </c>
      <c r="E283" s="210" t="s">
        <v>2033</v>
      </c>
      <c r="F283" s="211" t="s">
        <v>2034</v>
      </c>
      <c r="G283" s="212" t="s">
        <v>1444</v>
      </c>
      <c r="H283" s="213">
        <v>1</v>
      </c>
      <c r="I283" s="214"/>
      <c r="J283" s="215">
        <f>ROUND(I283*H283,2)</f>
        <v>0</v>
      </c>
      <c r="K283" s="211" t="s">
        <v>1</v>
      </c>
      <c r="L283" s="216"/>
      <c r="M283" s="217" t="s">
        <v>1</v>
      </c>
      <c r="N283" s="218" t="s">
        <v>43</v>
      </c>
      <c r="O283" s="68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283</v>
      </c>
      <c r="AT283" s="194" t="s">
        <v>521</v>
      </c>
      <c r="AU283" s="194" t="s">
        <v>86</v>
      </c>
      <c r="AY283" s="14" t="s">
        <v>146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86</v>
      </c>
      <c r="BK283" s="195">
        <f>ROUND(I283*H283,2)</f>
        <v>0</v>
      </c>
      <c r="BL283" s="14" t="s">
        <v>223</v>
      </c>
      <c r="BM283" s="194" t="s">
        <v>1079</v>
      </c>
    </row>
    <row r="284" spans="1:65" s="2" customFormat="1" ht="11.25">
      <c r="A284" s="31"/>
      <c r="B284" s="32"/>
      <c r="C284" s="33"/>
      <c r="D284" s="196" t="s">
        <v>155</v>
      </c>
      <c r="E284" s="33"/>
      <c r="F284" s="197" t="s">
        <v>2034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155</v>
      </c>
      <c r="AU284" s="14" t="s">
        <v>86</v>
      </c>
    </row>
    <row r="285" spans="1:65" s="2" customFormat="1" ht="16.5" customHeight="1">
      <c r="A285" s="31"/>
      <c r="B285" s="32"/>
      <c r="C285" s="209" t="s">
        <v>78</v>
      </c>
      <c r="D285" s="209" t="s">
        <v>521</v>
      </c>
      <c r="E285" s="210" t="s">
        <v>2035</v>
      </c>
      <c r="F285" s="211" t="s">
        <v>2036</v>
      </c>
      <c r="G285" s="212" t="s">
        <v>1444</v>
      </c>
      <c r="H285" s="213">
        <v>5</v>
      </c>
      <c r="I285" s="214"/>
      <c r="J285" s="215">
        <f>ROUND(I285*H285,2)</f>
        <v>0</v>
      </c>
      <c r="K285" s="211" t="s">
        <v>1</v>
      </c>
      <c r="L285" s="216"/>
      <c r="M285" s="217" t="s">
        <v>1</v>
      </c>
      <c r="N285" s="218" t="s">
        <v>43</v>
      </c>
      <c r="O285" s="68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283</v>
      </c>
      <c r="AT285" s="194" t="s">
        <v>521</v>
      </c>
      <c r="AU285" s="194" t="s">
        <v>86</v>
      </c>
      <c r="AY285" s="14" t="s">
        <v>146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4" t="s">
        <v>86</v>
      </c>
      <c r="BK285" s="195">
        <f>ROUND(I285*H285,2)</f>
        <v>0</v>
      </c>
      <c r="BL285" s="14" t="s">
        <v>223</v>
      </c>
      <c r="BM285" s="194" t="s">
        <v>1031</v>
      </c>
    </row>
    <row r="286" spans="1:65" s="2" customFormat="1" ht="11.25">
      <c r="A286" s="31"/>
      <c r="B286" s="32"/>
      <c r="C286" s="33"/>
      <c r="D286" s="196" t="s">
        <v>155</v>
      </c>
      <c r="E286" s="33"/>
      <c r="F286" s="197" t="s">
        <v>2036</v>
      </c>
      <c r="G286" s="33"/>
      <c r="H286" s="33"/>
      <c r="I286" s="198"/>
      <c r="J286" s="33"/>
      <c r="K286" s="33"/>
      <c r="L286" s="36"/>
      <c r="M286" s="199"/>
      <c r="N286" s="200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155</v>
      </c>
      <c r="AU286" s="14" t="s">
        <v>86</v>
      </c>
    </row>
    <row r="287" spans="1:65" s="2" customFormat="1" ht="16.5" customHeight="1">
      <c r="A287" s="31"/>
      <c r="B287" s="32"/>
      <c r="C287" s="209" t="s">
        <v>78</v>
      </c>
      <c r="D287" s="209" t="s">
        <v>521</v>
      </c>
      <c r="E287" s="210" t="s">
        <v>2037</v>
      </c>
      <c r="F287" s="211" t="s">
        <v>2038</v>
      </c>
      <c r="G287" s="212" t="s">
        <v>1444</v>
      </c>
      <c r="H287" s="213">
        <v>12</v>
      </c>
      <c r="I287" s="214"/>
      <c r="J287" s="215">
        <f>ROUND(I287*H287,2)</f>
        <v>0</v>
      </c>
      <c r="K287" s="211" t="s">
        <v>1</v>
      </c>
      <c r="L287" s="216"/>
      <c r="M287" s="217" t="s">
        <v>1</v>
      </c>
      <c r="N287" s="218" t="s">
        <v>43</v>
      </c>
      <c r="O287" s="68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283</v>
      </c>
      <c r="AT287" s="194" t="s">
        <v>521</v>
      </c>
      <c r="AU287" s="194" t="s">
        <v>86</v>
      </c>
      <c r="AY287" s="14" t="s">
        <v>146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4" t="s">
        <v>86</v>
      </c>
      <c r="BK287" s="195">
        <f>ROUND(I287*H287,2)</f>
        <v>0</v>
      </c>
      <c r="BL287" s="14" t="s">
        <v>223</v>
      </c>
      <c r="BM287" s="194" t="s">
        <v>1039</v>
      </c>
    </row>
    <row r="288" spans="1:65" s="2" customFormat="1" ht="11.25">
      <c r="A288" s="31"/>
      <c r="B288" s="32"/>
      <c r="C288" s="33"/>
      <c r="D288" s="196" t="s">
        <v>155</v>
      </c>
      <c r="E288" s="33"/>
      <c r="F288" s="197" t="s">
        <v>2038</v>
      </c>
      <c r="G288" s="33"/>
      <c r="H288" s="33"/>
      <c r="I288" s="198"/>
      <c r="J288" s="33"/>
      <c r="K288" s="33"/>
      <c r="L288" s="36"/>
      <c r="M288" s="199"/>
      <c r="N288" s="200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155</v>
      </c>
      <c r="AU288" s="14" t="s">
        <v>86</v>
      </c>
    </row>
    <row r="289" spans="1:65" s="2" customFormat="1" ht="16.5" customHeight="1">
      <c r="A289" s="31"/>
      <c r="B289" s="32"/>
      <c r="C289" s="209" t="s">
        <v>78</v>
      </c>
      <c r="D289" s="209" t="s">
        <v>521</v>
      </c>
      <c r="E289" s="210" t="s">
        <v>2039</v>
      </c>
      <c r="F289" s="211" t="s">
        <v>2040</v>
      </c>
      <c r="G289" s="212" t="s">
        <v>1444</v>
      </c>
      <c r="H289" s="213">
        <v>1</v>
      </c>
      <c r="I289" s="214"/>
      <c r="J289" s="215">
        <f>ROUND(I289*H289,2)</f>
        <v>0</v>
      </c>
      <c r="K289" s="211" t="s">
        <v>1</v>
      </c>
      <c r="L289" s="216"/>
      <c r="M289" s="217" t="s">
        <v>1</v>
      </c>
      <c r="N289" s="218" t="s">
        <v>43</v>
      </c>
      <c r="O289" s="68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283</v>
      </c>
      <c r="AT289" s="194" t="s">
        <v>521</v>
      </c>
      <c r="AU289" s="194" t="s">
        <v>86</v>
      </c>
      <c r="AY289" s="14" t="s">
        <v>146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4" t="s">
        <v>86</v>
      </c>
      <c r="BK289" s="195">
        <f>ROUND(I289*H289,2)</f>
        <v>0</v>
      </c>
      <c r="BL289" s="14" t="s">
        <v>223</v>
      </c>
      <c r="BM289" s="194" t="s">
        <v>1137</v>
      </c>
    </row>
    <row r="290" spans="1:65" s="2" customFormat="1" ht="11.25">
      <c r="A290" s="31"/>
      <c r="B290" s="32"/>
      <c r="C290" s="33"/>
      <c r="D290" s="196" t="s">
        <v>155</v>
      </c>
      <c r="E290" s="33"/>
      <c r="F290" s="197" t="s">
        <v>2040</v>
      </c>
      <c r="G290" s="33"/>
      <c r="H290" s="33"/>
      <c r="I290" s="198"/>
      <c r="J290" s="33"/>
      <c r="K290" s="33"/>
      <c r="L290" s="36"/>
      <c r="M290" s="199"/>
      <c r="N290" s="200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155</v>
      </c>
      <c r="AU290" s="14" t="s">
        <v>86</v>
      </c>
    </row>
    <row r="291" spans="1:65" s="2" customFormat="1" ht="16.5" customHeight="1">
      <c r="A291" s="31"/>
      <c r="B291" s="32"/>
      <c r="C291" s="209" t="s">
        <v>78</v>
      </c>
      <c r="D291" s="209" t="s">
        <v>521</v>
      </c>
      <c r="E291" s="210" t="s">
        <v>2041</v>
      </c>
      <c r="F291" s="211" t="s">
        <v>2042</v>
      </c>
      <c r="G291" s="212" t="s">
        <v>1444</v>
      </c>
      <c r="H291" s="213">
        <v>12</v>
      </c>
      <c r="I291" s="214"/>
      <c r="J291" s="215">
        <f>ROUND(I291*H291,2)</f>
        <v>0</v>
      </c>
      <c r="K291" s="211" t="s">
        <v>1</v>
      </c>
      <c r="L291" s="216"/>
      <c r="M291" s="217" t="s">
        <v>1</v>
      </c>
      <c r="N291" s="218" t="s">
        <v>43</v>
      </c>
      <c r="O291" s="68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4" t="s">
        <v>283</v>
      </c>
      <c r="AT291" s="194" t="s">
        <v>521</v>
      </c>
      <c r="AU291" s="194" t="s">
        <v>86</v>
      </c>
      <c r="AY291" s="14" t="s">
        <v>146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4" t="s">
        <v>86</v>
      </c>
      <c r="BK291" s="195">
        <f>ROUND(I291*H291,2)</f>
        <v>0</v>
      </c>
      <c r="BL291" s="14" t="s">
        <v>223</v>
      </c>
      <c r="BM291" s="194" t="s">
        <v>535</v>
      </c>
    </row>
    <row r="292" spans="1:65" s="2" customFormat="1" ht="11.25">
      <c r="A292" s="31"/>
      <c r="B292" s="32"/>
      <c r="C292" s="33"/>
      <c r="D292" s="196" t="s">
        <v>155</v>
      </c>
      <c r="E292" s="33"/>
      <c r="F292" s="197" t="s">
        <v>2042</v>
      </c>
      <c r="G292" s="33"/>
      <c r="H292" s="33"/>
      <c r="I292" s="198"/>
      <c r="J292" s="33"/>
      <c r="K292" s="33"/>
      <c r="L292" s="36"/>
      <c r="M292" s="199"/>
      <c r="N292" s="200"/>
      <c r="O292" s="68"/>
      <c r="P292" s="68"/>
      <c r="Q292" s="68"/>
      <c r="R292" s="68"/>
      <c r="S292" s="68"/>
      <c r="T292" s="69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4" t="s">
        <v>155</v>
      </c>
      <c r="AU292" s="14" t="s">
        <v>86</v>
      </c>
    </row>
    <row r="293" spans="1:65" s="2" customFormat="1" ht="16.5" customHeight="1">
      <c r="A293" s="31"/>
      <c r="B293" s="32"/>
      <c r="C293" s="209" t="s">
        <v>78</v>
      </c>
      <c r="D293" s="209" t="s">
        <v>521</v>
      </c>
      <c r="E293" s="210" t="s">
        <v>2043</v>
      </c>
      <c r="F293" s="211" t="s">
        <v>2044</v>
      </c>
      <c r="G293" s="212" t="s">
        <v>1444</v>
      </c>
      <c r="H293" s="213">
        <v>1</v>
      </c>
      <c r="I293" s="214"/>
      <c r="J293" s="215">
        <f>ROUND(I293*H293,2)</f>
        <v>0</v>
      </c>
      <c r="K293" s="211" t="s">
        <v>1</v>
      </c>
      <c r="L293" s="216"/>
      <c r="M293" s="217" t="s">
        <v>1</v>
      </c>
      <c r="N293" s="218" t="s">
        <v>43</v>
      </c>
      <c r="O293" s="68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4" t="s">
        <v>283</v>
      </c>
      <c r="AT293" s="194" t="s">
        <v>521</v>
      </c>
      <c r="AU293" s="194" t="s">
        <v>86</v>
      </c>
      <c r="AY293" s="14" t="s">
        <v>146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4" t="s">
        <v>86</v>
      </c>
      <c r="BK293" s="195">
        <f>ROUND(I293*H293,2)</f>
        <v>0</v>
      </c>
      <c r="BL293" s="14" t="s">
        <v>223</v>
      </c>
      <c r="BM293" s="194" t="s">
        <v>582</v>
      </c>
    </row>
    <row r="294" spans="1:65" s="2" customFormat="1" ht="11.25">
      <c r="A294" s="31"/>
      <c r="B294" s="32"/>
      <c r="C294" s="33"/>
      <c r="D294" s="196" t="s">
        <v>155</v>
      </c>
      <c r="E294" s="33"/>
      <c r="F294" s="197" t="s">
        <v>2044</v>
      </c>
      <c r="G294" s="33"/>
      <c r="H294" s="33"/>
      <c r="I294" s="198"/>
      <c r="J294" s="33"/>
      <c r="K294" s="33"/>
      <c r="L294" s="36"/>
      <c r="M294" s="199"/>
      <c r="N294" s="200"/>
      <c r="O294" s="68"/>
      <c r="P294" s="68"/>
      <c r="Q294" s="68"/>
      <c r="R294" s="68"/>
      <c r="S294" s="68"/>
      <c r="T294" s="69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4" t="s">
        <v>155</v>
      </c>
      <c r="AU294" s="14" t="s">
        <v>86</v>
      </c>
    </row>
    <row r="295" spans="1:65" s="2" customFormat="1" ht="16.5" customHeight="1">
      <c r="A295" s="31"/>
      <c r="B295" s="32"/>
      <c r="C295" s="209" t="s">
        <v>78</v>
      </c>
      <c r="D295" s="209" t="s">
        <v>521</v>
      </c>
      <c r="E295" s="210" t="s">
        <v>2045</v>
      </c>
      <c r="F295" s="211" t="s">
        <v>2046</v>
      </c>
      <c r="G295" s="212" t="s">
        <v>1444</v>
      </c>
      <c r="H295" s="213">
        <v>1</v>
      </c>
      <c r="I295" s="214"/>
      <c r="J295" s="215">
        <f>ROUND(I295*H295,2)</f>
        <v>0</v>
      </c>
      <c r="K295" s="211" t="s">
        <v>1</v>
      </c>
      <c r="L295" s="216"/>
      <c r="M295" s="217" t="s">
        <v>1</v>
      </c>
      <c r="N295" s="218" t="s">
        <v>43</v>
      </c>
      <c r="O295" s="68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4" t="s">
        <v>283</v>
      </c>
      <c r="AT295" s="194" t="s">
        <v>521</v>
      </c>
      <c r="AU295" s="194" t="s">
        <v>86</v>
      </c>
      <c r="AY295" s="14" t="s">
        <v>146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4" t="s">
        <v>86</v>
      </c>
      <c r="BK295" s="195">
        <f>ROUND(I295*H295,2)</f>
        <v>0</v>
      </c>
      <c r="BL295" s="14" t="s">
        <v>223</v>
      </c>
      <c r="BM295" s="194" t="s">
        <v>1272</v>
      </c>
    </row>
    <row r="296" spans="1:65" s="2" customFormat="1" ht="11.25">
      <c r="A296" s="31"/>
      <c r="B296" s="32"/>
      <c r="C296" s="33"/>
      <c r="D296" s="196" t="s">
        <v>155</v>
      </c>
      <c r="E296" s="33"/>
      <c r="F296" s="197" t="s">
        <v>2046</v>
      </c>
      <c r="G296" s="33"/>
      <c r="H296" s="33"/>
      <c r="I296" s="198"/>
      <c r="J296" s="33"/>
      <c r="K296" s="33"/>
      <c r="L296" s="36"/>
      <c r="M296" s="199"/>
      <c r="N296" s="200"/>
      <c r="O296" s="68"/>
      <c r="P296" s="68"/>
      <c r="Q296" s="68"/>
      <c r="R296" s="68"/>
      <c r="S296" s="68"/>
      <c r="T296" s="6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155</v>
      </c>
      <c r="AU296" s="14" t="s">
        <v>86</v>
      </c>
    </row>
    <row r="297" spans="1:65" s="2" customFormat="1" ht="16.5" customHeight="1">
      <c r="A297" s="31"/>
      <c r="B297" s="32"/>
      <c r="C297" s="209" t="s">
        <v>78</v>
      </c>
      <c r="D297" s="209" t="s">
        <v>521</v>
      </c>
      <c r="E297" s="210" t="s">
        <v>2047</v>
      </c>
      <c r="F297" s="211" t="s">
        <v>2048</v>
      </c>
      <c r="G297" s="212" t="s">
        <v>1444</v>
      </c>
      <c r="H297" s="213">
        <v>1</v>
      </c>
      <c r="I297" s="214"/>
      <c r="J297" s="215">
        <f>ROUND(I297*H297,2)</f>
        <v>0</v>
      </c>
      <c r="K297" s="211" t="s">
        <v>1</v>
      </c>
      <c r="L297" s="216"/>
      <c r="M297" s="217" t="s">
        <v>1</v>
      </c>
      <c r="N297" s="218" t="s">
        <v>43</v>
      </c>
      <c r="O297" s="68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4" t="s">
        <v>283</v>
      </c>
      <c r="AT297" s="194" t="s">
        <v>521</v>
      </c>
      <c r="AU297" s="194" t="s">
        <v>86</v>
      </c>
      <c r="AY297" s="14" t="s">
        <v>146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4" t="s">
        <v>86</v>
      </c>
      <c r="BK297" s="195">
        <f>ROUND(I297*H297,2)</f>
        <v>0</v>
      </c>
      <c r="BL297" s="14" t="s">
        <v>223</v>
      </c>
      <c r="BM297" s="194" t="s">
        <v>766</v>
      </c>
    </row>
    <row r="298" spans="1:65" s="2" customFormat="1" ht="11.25">
      <c r="A298" s="31"/>
      <c r="B298" s="32"/>
      <c r="C298" s="33"/>
      <c r="D298" s="196" t="s">
        <v>155</v>
      </c>
      <c r="E298" s="33"/>
      <c r="F298" s="197" t="s">
        <v>2048</v>
      </c>
      <c r="G298" s="33"/>
      <c r="H298" s="33"/>
      <c r="I298" s="198"/>
      <c r="J298" s="33"/>
      <c r="K298" s="33"/>
      <c r="L298" s="36"/>
      <c r="M298" s="199"/>
      <c r="N298" s="200"/>
      <c r="O298" s="68"/>
      <c r="P298" s="68"/>
      <c r="Q298" s="68"/>
      <c r="R298" s="68"/>
      <c r="S298" s="68"/>
      <c r="T298" s="69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4" t="s">
        <v>155</v>
      </c>
      <c r="AU298" s="14" t="s">
        <v>86</v>
      </c>
    </row>
    <row r="299" spans="1:65" s="2" customFormat="1" ht="16.5" customHeight="1">
      <c r="A299" s="31"/>
      <c r="B299" s="32"/>
      <c r="C299" s="209" t="s">
        <v>78</v>
      </c>
      <c r="D299" s="209" t="s">
        <v>521</v>
      </c>
      <c r="E299" s="210" t="s">
        <v>2049</v>
      </c>
      <c r="F299" s="211" t="s">
        <v>2050</v>
      </c>
      <c r="G299" s="212" t="s">
        <v>1444</v>
      </c>
      <c r="H299" s="213">
        <v>6</v>
      </c>
      <c r="I299" s="214"/>
      <c r="J299" s="215">
        <f>ROUND(I299*H299,2)</f>
        <v>0</v>
      </c>
      <c r="K299" s="211" t="s">
        <v>1</v>
      </c>
      <c r="L299" s="216"/>
      <c r="M299" s="217" t="s">
        <v>1</v>
      </c>
      <c r="N299" s="218" t="s">
        <v>43</v>
      </c>
      <c r="O299" s="68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4" t="s">
        <v>283</v>
      </c>
      <c r="AT299" s="194" t="s">
        <v>521</v>
      </c>
      <c r="AU299" s="194" t="s">
        <v>86</v>
      </c>
      <c r="AY299" s="14" t="s">
        <v>146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4" t="s">
        <v>86</v>
      </c>
      <c r="BK299" s="195">
        <f>ROUND(I299*H299,2)</f>
        <v>0</v>
      </c>
      <c r="BL299" s="14" t="s">
        <v>223</v>
      </c>
      <c r="BM299" s="194" t="s">
        <v>1113</v>
      </c>
    </row>
    <row r="300" spans="1:65" s="2" customFormat="1" ht="11.25">
      <c r="A300" s="31"/>
      <c r="B300" s="32"/>
      <c r="C300" s="33"/>
      <c r="D300" s="196" t="s">
        <v>155</v>
      </c>
      <c r="E300" s="33"/>
      <c r="F300" s="197" t="s">
        <v>2050</v>
      </c>
      <c r="G300" s="33"/>
      <c r="H300" s="33"/>
      <c r="I300" s="198"/>
      <c r="J300" s="33"/>
      <c r="K300" s="33"/>
      <c r="L300" s="36"/>
      <c r="M300" s="199"/>
      <c r="N300" s="200"/>
      <c r="O300" s="68"/>
      <c r="P300" s="68"/>
      <c r="Q300" s="68"/>
      <c r="R300" s="68"/>
      <c r="S300" s="68"/>
      <c r="T300" s="69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155</v>
      </c>
      <c r="AU300" s="14" t="s">
        <v>86</v>
      </c>
    </row>
    <row r="301" spans="1:65" s="2" customFormat="1" ht="16.5" customHeight="1">
      <c r="A301" s="31"/>
      <c r="B301" s="32"/>
      <c r="C301" s="209" t="s">
        <v>78</v>
      </c>
      <c r="D301" s="209" t="s">
        <v>521</v>
      </c>
      <c r="E301" s="210" t="s">
        <v>2051</v>
      </c>
      <c r="F301" s="211" t="s">
        <v>2052</v>
      </c>
      <c r="G301" s="212" t="s">
        <v>1444</v>
      </c>
      <c r="H301" s="213">
        <v>6</v>
      </c>
      <c r="I301" s="214"/>
      <c r="J301" s="215">
        <f>ROUND(I301*H301,2)</f>
        <v>0</v>
      </c>
      <c r="K301" s="211" t="s">
        <v>1</v>
      </c>
      <c r="L301" s="216"/>
      <c r="M301" s="217" t="s">
        <v>1</v>
      </c>
      <c r="N301" s="218" t="s">
        <v>43</v>
      </c>
      <c r="O301" s="68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4" t="s">
        <v>283</v>
      </c>
      <c r="AT301" s="194" t="s">
        <v>521</v>
      </c>
      <c r="AU301" s="194" t="s">
        <v>86</v>
      </c>
      <c r="AY301" s="14" t="s">
        <v>146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4" t="s">
        <v>86</v>
      </c>
      <c r="BK301" s="195">
        <f>ROUND(I301*H301,2)</f>
        <v>0</v>
      </c>
      <c r="BL301" s="14" t="s">
        <v>223</v>
      </c>
      <c r="BM301" s="194" t="s">
        <v>1250</v>
      </c>
    </row>
    <row r="302" spans="1:65" s="2" customFormat="1" ht="11.25">
      <c r="A302" s="31"/>
      <c r="B302" s="32"/>
      <c r="C302" s="33"/>
      <c r="D302" s="196" t="s">
        <v>155</v>
      </c>
      <c r="E302" s="33"/>
      <c r="F302" s="197" t="s">
        <v>2052</v>
      </c>
      <c r="G302" s="33"/>
      <c r="H302" s="33"/>
      <c r="I302" s="198"/>
      <c r="J302" s="33"/>
      <c r="K302" s="33"/>
      <c r="L302" s="36"/>
      <c r="M302" s="199"/>
      <c r="N302" s="200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155</v>
      </c>
      <c r="AU302" s="14" t="s">
        <v>86</v>
      </c>
    </row>
    <row r="303" spans="1:65" s="12" customFormat="1" ht="25.9" customHeight="1">
      <c r="B303" s="167"/>
      <c r="C303" s="168"/>
      <c r="D303" s="169" t="s">
        <v>77</v>
      </c>
      <c r="E303" s="170" t="s">
        <v>2053</v>
      </c>
      <c r="F303" s="170" t="s">
        <v>2054</v>
      </c>
      <c r="G303" s="168"/>
      <c r="H303" s="168"/>
      <c r="I303" s="171"/>
      <c r="J303" s="172">
        <f>BK303</f>
        <v>0</v>
      </c>
      <c r="K303" s="168"/>
      <c r="L303" s="173"/>
      <c r="M303" s="174"/>
      <c r="N303" s="175"/>
      <c r="O303" s="175"/>
      <c r="P303" s="176">
        <f>SUM(P304:P309)</f>
        <v>0</v>
      </c>
      <c r="Q303" s="175"/>
      <c r="R303" s="176">
        <f>SUM(R304:R309)</f>
        <v>0</v>
      </c>
      <c r="S303" s="175"/>
      <c r="T303" s="177">
        <f>SUM(T304:T309)</f>
        <v>0</v>
      </c>
      <c r="AR303" s="178" t="s">
        <v>86</v>
      </c>
      <c r="AT303" s="179" t="s">
        <v>77</v>
      </c>
      <c r="AU303" s="179" t="s">
        <v>78</v>
      </c>
      <c r="AY303" s="178" t="s">
        <v>146</v>
      </c>
      <c r="BK303" s="180">
        <f>SUM(BK304:BK309)</f>
        <v>0</v>
      </c>
    </row>
    <row r="304" spans="1:65" s="2" customFormat="1" ht="16.5" customHeight="1">
      <c r="A304" s="31"/>
      <c r="B304" s="32"/>
      <c r="C304" s="183" t="s">
        <v>78</v>
      </c>
      <c r="D304" s="183" t="s">
        <v>148</v>
      </c>
      <c r="E304" s="184" t="s">
        <v>2055</v>
      </c>
      <c r="F304" s="185" t="s">
        <v>1851</v>
      </c>
      <c r="G304" s="186" t="s">
        <v>612</v>
      </c>
      <c r="H304" s="187">
        <v>1</v>
      </c>
      <c r="I304" s="188"/>
      <c r="J304" s="189">
        <f>ROUND(I304*H304,2)</f>
        <v>0</v>
      </c>
      <c r="K304" s="185" t="s">
        <v>1</v>
      </c>
      <c r="L304" s="36"/>
      <c r="M304" s="190" t="s">
        <v>1</v>
      </c>
      <c r="N304" s="191" t="s">
        <v>43</v>
      </c>
      <c r="O304" s="68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4" t="s">
        <v>223</v>
      </c>
      <c r="AT304" s="194" t="s">
        <v>148</v>
      </c>
      <c r="AU304" s="194" t="s">
        <v>86</v>
      </c>
      <c r="AY304" s="14" t="s">
        <v>146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4" t="s">
        <v>86</v>
      </c>
      <c r="BK304" s="195">
        <f>ROUND(I304*H304,2)</f>
        <v>0</v>
      </c>
      <c r="BL304" s="14" t="s">
        <v>223</v>
      </c>
      <c r="BM304" s="194" t="s">
        <v>1261</v>
      </c>
    </row>
    <row r="305" spans="1:65" s="2" customFormat="1" ht="11.25">
      <c r="A305" s="31"/>
      <c r="B305" s="32"/>
      <c r="C305" s="33"/>
      <c r="D305" s="196" t="s">
        <v>155</v>
      </c>
      <c r="E305" s="33"/>
      <c r="F305" s="197" t="s">
        <v>1851</v>
      </c>
      <c r="G305" s="33"/>
      <c r="H305" s="33"/>
      <c r="I305" s="198"/>
      <c r="J305" s="33"/>
      <c r="K305" s="33"/>
      <c r="L305" s="36"/>
      <c r="M305" s="199"/>
      <c r="N305" s="200"/>
      <c r="O305" s="68"/>
      <c r="P305" s="68"/>
      <c r="Q305" s="68"/>
      <c r="R305" s="68"/>
      <c r="S305" s="68"/>
      <c r="T305" s="69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155</v>
      </c>
      <c r="AU305" s="14" t="s">
        <v>86</v>
      </c>
    </row>
    <row r="306" spans="1:65" s="2" customFormat="1" ht="16.5" customHeight="1">
      <c r="A306" s="31"/>
      <c r="B306" s="32"/>
      <c r="C306" s="183" t="s">
        <v>78</v>
      </c>
      <c r="D306" s="183" t="s">
        <v>148</v>
      </c>
      <c r="E306" s="184" t="s">
        <v>2056</v>
      </c>
      <c r="F306" s="185" t="s">
        <v>1853</v>
      </c>
      <c r="G306" s="186" t="s">
        <v>612</v>
      </c>
      <c r="H306" s="187">
        <v>1</v>
      </c>
      <c r="I306" s="188"/>
      <c r="J306" s="189">
        <f>ROUND(I306*H306,2)</f>
        <v>0</v>
      </c>
      <c r="K306" s="185" t="s">
        <v>1</v>
      </c>
      <c r="L306" s="36"/>
      <c r="M306" s="190" t="s">
        <v>1</v>
      </c>
      <c r="N306" s="191" t="s">
        <v>43</v>
      </c>
      <c r="O306" s="68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4" t="s">
        <v>223</v>
      </c>
      <c r="AT306" s="194" t="s">
        <v>148</v>
      </c>
      <c r="AU306" s="194" t="s">
        <v>86</v>
      </c>
      <c r="AY306" s="14" t="s">
        <v>146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4" t="s">
        <v>86</v>
      </c>
      <c r="BK306" s="195">
        <f>ROUND(I306*H306,2)</f>
        <v>0</v>
      </c>
      <c r="BL306" s="14" t="s">
        <v>223</v>
      </c>
      <c r="BM306" s="194" t="s">
        <v>1127</v>
      </c>
    </row>
    <row r="307" spans="1:65" s="2" customFormat="1" ht="11.25">
      <c r="A307" s="31"/>
      <c r="B307" s="32"/>
      <c r="C307" s="33"/>
      <c r="D307" s="196" t="s">
        <v>155</v>
      </c>
      <c r="E307" s="33"/>
      <c r="F307" s="197" t="s">
        <v>1853</v>
      </c>
      <c r="G307" s="33"/>
      <c r="H307" s="33"/>
      <c r="I307" s="198"/>
      <c r="J307" s="33"/>
      <c r="K307" s="33"/>
      <c r="L307" s="36"/>
      <c r="M307" s="199"/>
      <c r="N307" s="200"/>
      <c r="O307" s="68"/>
      <c r="P307" s="68"/>
      <c r="Q307" s="68"/>
      <c r="R307" s="68"/>
      <c r="S307" s="68"/>
      <c r="T307" s="69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155</v>
      </c>
      <c r="AU307" s="14" t="s">
        <v>86</v>
      </c>
    </row>
    <row r="308" spans="1:65" s="2" customFormat="1" ht="16.5" customHeight="1">
      <c r="A308" s="31"/>
      <c r="B308" s="32"/>
      <c r="C308" s="183" t="s">
        <v>78</v>
      </c>
      <c r="D308" s="183" t="s">
        <v>148</v>
      </c>
      <c r="E308" s="184" t="s">
        <v>1859</v>
      </c>
      <c r="F308" s="185" t="s">
        <v>1860</v>
      </c>
      <c r="G308" s="186" t="s">
        <v>612</v>
      </c>
      <c r="H308" s="187">
        <v>1</v>
      </c>
      <c r="I308" s="188"/>
      <c r="J308" s="189">
        <f>ROUND(I308*H308,2)</f>
        <v>0</v>
      </c>
      <c r="K308" s="185" t="s">
        <v>1</v>
      </c>
      <c r="L308" s="36"/>
      <c r="M308" s="190" t="s">
        <v>1</v>
      </c>
      <c r="N308" s="191" t="s">
        <v>43</v>
      </c>
      <c r="O308" s="68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4" t="s">
        <v>223</v>
      </c>
      <c r="AT308" s="194" t="s">
        <v>148</v>
      </c>
      <c r="AU308" s="194" t="s">
        <v>86</v>
      </c>
      <c r="AY308" s="14" t="s">
        <v>146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4" t="s">
        <v>86</v>
      </c>
      <c r="BK308" s="195">
        <f>ROUND(I308*H308,2)</f>
        <v>0</v>
      </c>
      <c r="BL308" s="14" t="s">
        <v>223</v>
      </c>
      <c r="BM308" s="194" t="s">
        <v>439</v>
      </c>
    </row>
    <row r="309" spans="1:65" s="2" customFormat="1" ht="11.25">
      <c r="A309" s="31"/>
      <c r="B309" s="32"/>
      <c r="C309" s="33"/>
      <c r="D309" s="196" t="s">
        <v>155</v>
      </c>
      <c r="E309" s="33"/>
      <c r="F309" s="197" t="s">
        <v>1860</v>
      </c>
      <c r="G309" s="33"/>
      <c r="H309" s="33"/>
      <c r="I309" s="198"/>
      <c r="J309" s="33"/>
      <c r="K309" s="33"/>
      <c r="L309" s="36"/>
      <c r="M309" s="199"/>
      <c r="N309" s="200"/>
      <c r="O309" s="68"/>
      <c r="P309" s="68"/>
      <c r="Q309" s="68"/>
      <c r="R309" s="68"/>
      <c r="S309" s="68"/>
      <c r="T309" s="69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155</v>
      </c>
      <c r="AU309" s="14" t="s">
        <v>86</v>
      </c>
    </row>
    <row r="310" spans="1:65" s="12" customFormat="1" ht="25.9" customHeight="1">
      <c r="B310" s="167"/>
      <c r="C310" s="168"/>
      <c r="D310" s="169" t="s">
        <v>77</v>
      </c>
      <c r="E310" s="170" t="s">
        <v>144</v>
      </c>
      <c r="F310" s="170" t="s">
        <v>145</v>
      </c>
      <c r="G310" s="168"/>
      <c r="H310" s="168"/>
      <c r="I310" s="171"/>
      <c r="J310" s="172">
        <f>BK310</f>
        <v>0</v>
      </c>
      <c r="K310" s="168"/>
      <c r="L310" s="173"/>
      <c r="M310" s="174"/>
      <c r="N310" s="175"/>
      <c r="O310" s="175"/>
      <c r="P310" s="176">
        <f>P311+P320+P341+P351</f>
        <v>0</v>
      </c>
      <c r="Q310" s="175"/>
      <c r="R310" s="176">
        <f>R311+R320+R341+R351</f>
        <v>50.021899999999995</v>
      </c>
      <c r="S310" s="175"/>
      <c r="T310" s="177">
        <f>T311+T320+T341+T351</f>
        <v>0</v>
      </c>
      <c r="AR310" s="178" t="s">
        <v>86</v>
      </c>
      <c r="AT310" s="179" t="s">
        <v>77</v>
      </c>
      <c r="AU310" s="179" t="s">
        <v>78</v>
      </c>
      <c r="AY310" s="178" t="s">
        <v>146</v>
      </c>
      <c r="BK310" s="180">
        <f>BK311+BK320+BK341+BK351</f>
        <v>0</v>
      </c>
    </row>
    <row r="311" spans="1:65" s="12" customFormat="1" ht="22.9" customHeight="1">
      <c r="B311" s="167"/>
      <c r="C311" s="168"/>
      <c r="D311" s="169" t="s">
        <v>77</v>
      </c>
      <c r="E311" s="181" t="s">
        <v>86</v>
      </c>
      <c r="F311" s="181" t="s">
        <v>147</v>
      </c>
      <c r="G311" s="168"/>
      <c r="H311" s="168"/>
      <c r="I311" s="171"/>
      <c r="J311" s="182">
        <f>BK311</f>
        <v>0</v>
      </c>
      <c r="K311" s="168"/>
      <c r="L311" s="173"/>
      <c r="M311" s="174"/>
      <c r="N311" s="175"/>
      <c r="O311" s="175"/>
      <c r="P311" s="176">
        <f>SUM(P312:P319)</f>
        <v>0</v>
      </c>
      <c r="Q311" s="175"/>
      <c r="R311" s="176">
        <f>SUM(R312:R319)</f>
        <v>12.6</v>
      </c>
      <c r="S311" s="175"/>
      <c r="T311" s="177">
        <f>SUM(T312:T319)</f>
        <v>0</v>
      </c>
      <c r="AR311" s="178" t="s">
        <v>86</v>
      </c>
      <c r="AT311" s="179" t="s">
        <v>77</v>
      </c>
      <c r="AU311" s="179" t="s">
        <v>86</v>
      </c>
      <c r="AY311" s="178" t="s">
        <v>146</v>
      </c>
      <c r="BK311" s="180">
        <f>SUM(BK312:BK319)</f>
        <v>0</v>
      </c>
    </row>
    <row r="312" spans="1:65" s="2" customFormat="1" ht="33" customHeight="1">
      <c r="A312" s="31"/>
      <c r="B312" s="32"/>
      <c r="C312" s="183" t="s">
        <v>86</v>
      </c>
      <c r="D312" s="183" t="s">
        <v>148</v>
      </c>
      <c r="E312" s="184" t="s">
        <v>2057</v>
      </c>
      <c r="F312" s="185" t="s">
        <v>2058</v>
      </c>
      <c r="G312" s="186" t="s">
        <v>151</v>
      </c>
      <c r="H312" s="187">
        <v>24.6</v>
      </c>
      <c r="I312" s="188"/>
      <c r="J312" s="189">
        <f>ROUND(I312*H312,2)</f>
        <v>0</v>
      </c>
      <c r="K312" s="185" t="s">
        <v>152</v>
      </c>
      <c r="L312" s="36"/>
      <c r="M312" s="190" t="s">
        <v>1</v>
      </c>
      <c r="N312" s="191" t="s">
        <v>43</v>
      </c>
      <c r="O312" s="68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4" t="s">
        <v>153</v>
      </c>
      <c r="AT312" s="194" t="s">
        <v>148</v>
      </c>
      <c r="AU312" s="194" t="s">
        <v>88</v>
      </c>
      <c r="AY312" s="14" t="s">
        <v>146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4" t="s">
        <v>86</v>
      </c>
      <c r="BK312" s="195">
        <f>ROUND(I312*H312,2)</f>
        <v>0</v>
      </c>
      <c r="BL312" s="14" t="s">
        <v>153</v>
      </c>
      <c r="BM312" s="194" t="s">
        <v>2059</v>
      </c>
    </row>
    <row r="313" spans="1:65" s="2" customFormat="1" ht="29.25">
      <c r="A313" s="31"/>
      <c r="B313" s="32"/>
      <c r="C313" s="33"/>
      <c r="D313" s="196" t="s">
        <v>155</v>
      </c>
      <c r="E313" s="33"/>
      <c r="F313" s="197" t="s">
        <v>2060</v>
      </c>
      <c r="G313" s="33"/>
      <c r="H313" s="33"/>
      <c r="I313" s="198"/>
      <c r="J313" s="33"/>
      <c r="K313" s="33"/>
      <c r="L313" s="36"/>
      <c r="M313" s="199"/>
      <c r="N313" s="200"/>
      <c r="O313" s="68"/>
      <c r="P313" s="68"/>
      <c r="Q313" s="68"/>
      <c r="R313" s="68"/>
      <c r="S313" s="68"/>
      <c r="T313" s="69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155</v>
      </c>
      <c r="AU313" s="14" t="s">
        <v>88</v>
      </c>
    </row>
    <row r="314" spans="1:65" s="2" customFormat="1" ht="24.2" customHeight="1">
      <c r="A314" s="31"/>
      <c r="B314" s="32"/>
      <c r="C314" s="183" t="s">
        <v>153</v>
      </c>
      <c r="D314" s="183" t="s">
        <v>148</v>
      </c>
      <c r="E314" s="184" t="s">
        <v>345</v>
      </c>
      <c r="F314" s="185" t="s">
        <v>346</v>
      </c>
      <c r="G314" s="186" t="s">
        <v>151</v>
      </c>
      <c r="H314" s="187">
        <v>18.399999999999999</v>
      </c>
      <c r="I314" s="188"/>
      <c r="J314" s="189">
        <f>ROUND(I314*H314,2)</f>
        <v>0</v>
      </c>
      <c r="K314" s="185" t="s">
        <v>152</v>
      </c>
      <c r="L314" s="36"/>
      <c r="M314" s="190" t="s">
        <v>1</v>
      </c>
      <c r="N314" s="191" t="s">
        <v>43</v>
      </c>
      <c r="O314" s="68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4" t="s">
        <v>153</v>
      </c>
      <c r="AT314" s="194" t="s">
        <v>148</v>
      </c>
      <c r="AU314" s="194" t="s">
        <v>88</v>
      </c>
      <c r="AY314" s="14" t="s">
        <v>146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4" t="s">
        <v>86</v>
      </c>
      <c r="BK314" s="195">
        <f>ROUND(I314*H314,2)</f>
        <v>0</v>
      </c>
      <c r="BL314" s="14" t="s">
        <v>153</v>
      </c>
      <c r="BM314" s="194" t="s">
        <v>2061</v>
      </c>
    </row>
    <row r="315" spans="1:65" s="2" customFormat="1" ht="29.25">
      <c r="A315" s="31"/>
      <c r="B315" s="32"/>
      <c r="C315" s="33"/>
      <c r="D315" s="196" t="s">
        <v>155</v>
      </c>
      <c r="E315" s="33"/>
      <c r="F315" s="197" t="s">
        <v>348</v>
      </c>
      <c r="G315" s="33"/>
      <c r="H315" s="33"/>
      <c r="I315" s="198"/>
      <c r="J315" s="33"/>
      <c r="K315" s="33"/>
      <c r="L315" s="36"/>
      <c r="M315" s="199"/>
      <c r="N315" s="200"/>
      <c r="O315" s="68"/>
      <c r="P315" s="68"/>
      <c r="Q315" s="68"/>
      <c r="R315" s="68"/>
      <c r="S315" s="68"/>
      <c r="T315" s="6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155</v>
      </c>
      <c r="AU315" s="14" t="s">
        <v>88</v>
      </c>
    </row>
    <row r="316" spans="1:65" s="2" customFormat="1" ht="33" customHeight="1">
      <c r="A316" s="31"/>
      <c r="B316" s="32"/>
      <c r="C316" s="183" t="s">
        <v>88</v>
      </c>
      <c r="D316" s="183" t="s">
        <v>148</v>
      </c>
      <c r="E316" s="184" t="s">
        <v>2062</v>
      </c>
      <c r="F316" s="185" t="s">
        <v>2063</v>
      </c>
      <c r="G316" s="186" t="s">
        <v>151</v>
      </c>
      <c r="H316" s="187">
        <v>6.3</v>
      </c>
      <c r="I316" s="188"/>
      <c r="J316" s="189">
        <f>ROUND(I316*H316,2)</f>
        <v>0</v>
      </c>
      <c r="K316" s="185" t="s">
        <v>152</v>
      </c>
      <c r="L316" s="36"/>
      <c r="M316" s="190" t="s">
        <v>1</v>
      </c>
      <c r="N316" s="191" t="s">
        <v>43</v>
      </c>
      <c r="O316" s="68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4" t="s">
        <v>153</v>
      </c>
      <c r="AT316" s="194" t="s">
        <v>148</v>
      </c>
      <c r="AU316" s="194" t="s">
        <v>88</v>
      </c>
      <c r="AY316" s="14" t="s">
        <v>146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4" t="s">
        <v>86</v>
      </c>
      <c r="BK316" s="195">
        <f>ROUND(I316*H316,2)</f>
        <v>0</v>
      </c>
      <c r="BL316" s="14" t="s">
        <v>153</v>
      </c>
      <c r="BM316" s="194" t="s">
        <v>2064</v>
      </c>
    </row>
    <row r="317" spans="1:65" s="2" customFormat="1" ht="39">
      <c r="A317" s="31"/>
      <c r="B317" s="32"/>
      <c r="C317" s="33"/>
      <c r="D317" s="196" t="s">
        <v>155</v>
      </c>
      <c r="E317" s="33"/>
      <c r="F317" s="197" t="s">
        <v>2065</v>
      </c>
      <c r="G317" s="33"/>
      <c r="H317" s="33"/>
      <c r="I317" s="198"/>
      <c r="J317" s="33"/>
      <c r="K317" s="33"/>
      <c r="L317" s="36"/>
      <c r="M317" s="199"/>
      <c r="N317" s="200"/>
      <c r="O317" s="68"/>
      <c r="P317" s="68"/>
      <c r="Q317" s="68"/>
      <c r="R317" s="68"/>
      <c r="S317" s="68"/>
      <c r="T317" s="69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155</v>
      </c>
      <c r="AU317" s="14" t="s">
        <v>88</v>
      </c>
    </row>
    <row r="318" spans="1:65" s="2" customFormat="1" ht="16.5" customHeight="1">
      <c r="A318" s="31"/>
      <c r="B318" s="32"/>
      <c r="C318" s="209" t="s">
        <v>191</v>
      </c>
      <c r="D318" s="209" t="s">
        <v>521</v>
      </c>
      <c r="E318" s="210" t="s">
        <v>2066</v>
      </c>
      <c r="F318" s="211" t="s">
        <v>2067</v>
      </c>
      <c r="G318" s="212" t="s">
        <v>211</v>
      </c>
      <c r="H318" s="213">
        <v>12.6</v>
      </c>
      <c r="I318" s="214"/>
      <c r="J318" s="215">
        <f>ROUND(I318*H318,2)</f>
        <v>0</v>
      </c>
      <c r="K318" s="211" t="s">
        <v>152</v>
      </c>
      <c r="L318" s="216"/>
      <c r="M318" s="217" t="s">
        <v>1</v>
      </c>
      <c r="N318" s="218" t="s">
        <v>43</v>
      </c>
      <c r="O318" s="68"/>
      <c r="P318" s="192">
        <f>O318*H318</f>
        <v>0</v>
      </c>
      <c r="Q318" s="192">
        <v>1</v>
      </c>
      <c r="R318" s="192">
        <f>Q318*H318</f>
        <v>12.6</v>
      </c>
      <c r="S318" s="192">
        <v>0</v>
      </c>
      <c r="T318" s="193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4" t="s">
        <v>295</v>
      </c>
      <c r="AT318" s="194" t="s">
        <v>521</v>
      </c>
      <c r="AU318" s="194" t="s">
        <v>88</v>
      </c>
      <c r="AY318" s="14" t="s">
        <v>146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4" t="s">
        <v>86</v>
      </c>
      <c r="BK318" s="195">
        <f>ROUND(I318*H318,2)</f>
        <v>0</v>
      </c>
      <c r="BL318" s="14" t="s">
        <v>153</v>
      </c>
      <c r="BM318" s="194" t="s">
        <v>2068</v>
      </c>
    </row>
    <row r="319" spans="1:65" s="2" customFormat="1" ht="11.25">
      <c r="A319" s="31"/>
      <c r="B319" s="32"/>
      <c r="C319" s="33"/>
      <c r="D319" s="196" t="s">
        <v>155</v>
      </c>
      <c r="E319" s="33"/>
      <c r="F319" s="197" t="s">
        <v>2067</v>
      </c>
      <c r="G319" s="33"/>
      <c r="H319" s="33"/>
      <c r="I319" s="198"/>
      <c r="J319" s="33"/>
      <c r="K319" s="33"/>
      <c r="L319" s="36"/>
      <c r="M319" s="199"/>
      <c r="N319" s="200"/>
      <c r="O319" s="68"/>
      <c r="P319" s="68"/>
      <c r="Q319" s="68"/>
      <c r="R319" s="68"/>
      <c r="S319" s="68"/>
      <c r="T319" s="69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4" t="s">
        <v>155</v>
      </c>
      <c r="AU319" s="14" t="s">
        <v>88</v>
      </c>
    </row>
    <row r="320" spans="1:65" s="12" customFormat="1" ht="22.9" customHeight="1">
      <c r="B320" s="167"/>
      <c r="C320" s="168"/>
      <c r="D320" s="169" t="s">
        <v>77</v>
      </c>
      <c r="E320" s="181" t="s">
        <v>88</v>
      </c>
      <c r="F320" s="181" t="s">
        <v>2069</v>
      </c>
      <c r="G320" s="168"/>
      <c r="H320" s="168"/>
      <c r="I320" s="171"/>
      <c r="J320" s="182">
        <f>BK320</f>
        <v>0</v>
      </c>
      <c r="K320" s="168"/>
      <c r="L320" s="173"/>
      <c r="M320" s="174"/>
      <c r="N320" s="175"/>
      <c r="O320" s="175"/>
      <c r="P320" s="176">
        <f>SUM(P321:P340)</f>
        <v>0</v>
      </c>
      <c r="Q320" s="175"/>
      <c r="R320" s="176">
        <f>SUM(R321:R340)</f>
        <v>37.056849999999997</v>
      </c>
      <c r="S320" s="175"/>
      <c r="T320" s="177">
        <f>SUM(T321:T340)</f>
        <v>0</v>
      </c>
      <c r="AR320" s="178" t="s">
        <v>86</v>
      </c>
      <c r="AT320" s="179" t="s">
        <v>77</v>
      </c>
      <c r="AU320" s="179" t="s">
        <v>86</v>
      </c>
      <c r="AY320" s="178" t="s">
        <v>146</v>
      </c>
      <c r="BK320" s="180">
        <f>SUM(BK321:BK340)</f>
        <v>0</v>
      </c>
    </row>
    <row r="321" spans="1:65" s="2" customFormat="1" ht="16.5" customHeight="1">
      <c r="A321" s="31"/>
      <c r="B321" s="32"/>
      <c r="C321" s="183" t="s">
        <v>214</v>
      </c>
      <c r="D321" s="183" t="s">
        <v>148</v>
      </c>
      <c r="E321" s="184" t="s">
        <v>2070</v>
      </c>
      <c r="F321" s="185" t="s">
        <v>2071</v>
      </c>
      <c r="G321" s="186" t="s">
        <v>243</v>
      </c>
      <c r="H321" s="187">
        <v>120</v>
      </c>
      <c r="I321" s="188"/>
      <c r="J321" s="189">
        <f>ROUND(I321*H321,2)</f>
        <v>0</v>
      </c>
      <c r="K321" s="185" t="s">
        <v>1</v>
      </c>
      <c r="L321" s="36"/>
      <c r="M321" s="190" t="s">
        <v>1</v>
      </c>
      <c r="N321" s="191" t="s">
        <v>43</v>
      </c>
      <c r="O321" s="68"/>
      <c r="P321" s="192">
        <f>O321*H321</f>
        <v>0</v>
      </c>
      <c r="Q321" s="192">
        <v>3.1E-4</v>
      </c>
      <c r="R321" s="192">
        <f>Q321*H321</f>
        <v>3.7199999999999997E-2</v>
      </c>
      <c r="S321" s="192">
        <v>0</v>
      </c>
      <c r="T321" s="193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4" t="s">
        <v>153</v>
      </c>
      <c r="AT321" s="194" t="s">
        <v>148</v>
      </c>
      <c r="AU321" s="194" t="s">
        <v>88</v>
      </c>
      <c r="AY321" s="14" t="s">
        <v>146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4" t="s">
        <v>86</v>
      </c>
      <c r="BK321" s="195">
        <f>ROUND(I321*H321,2)</f>
        <v>0</v>
      </c>
      <c r="BL321" s="14" t="s">
        <v>153</v>
      </c>
      <c r="BM321" s="194" t="s">
        <v>2072</v>
      </c>
    </row>
    <row r="322" spans="1:65" s="2" customFormat="1" ht="11.25">
      <c r="A322" s="31"/>
      <c r="B322" s="32"/>
      <c r="C322" s="33"/>
      <c r="D322" s="196" t="s">
        <v>155</v>
      </c>
      <c r="E322" s="33"/>
      <c r="F322" s="197" t="s">
        <v>2071</v>
      </c>
      <c r="G322" s="33"/>
      <c r="H322" s="33"/>
      <c r="I322" s="198"/>
      <c r="J322" s="33"/>
      <c r="K322" s="33"/>
      <c r="L322" s="36"/>
      <c r="M322" s="199"/>
      <c r="N322" s="200"/>
      <c r="O322" s="68"/>
      <c r="P322" s="68"/>
      <c r="Q322" s="68"/>
      <c r="R322" s="68"/>
      <c r="S322" s="68"/>
      <c r="T322" s="69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155</v>
      </c>
      <c r="AU322" s="14" t="s">
        <v>88</v>
      </c>
    </row>
    <row r="323" spans="1:65" s="2" customFormat="1" ht="21.75" customHeight="1">
      <c r="A323" s="31"/>
      <c r="B323" s="32"/>
      <c r="C323" s="183" t="s">
        <v>223</v>
      </c>
      <c r="D323" s="183" t="s">
        <v>148</v>
      </c>
      <c r="E323" s="184" t="s">
        <v>2073</v>
      </c>
      <c r="F323" s="185" t="s">
        <v>2074</v>
      </c>
      <c r="G323" s="186" t="s">
        <v>151</v>
      </c>
      <c r="H323" s="187">
        <v>120</v>
      </c>
      <c r="I323" s="188"/>
      <c r="J323" s="189">
        <f>ROUND(I323*H323,2)</f>
        <v>0</v>
      </c>
      <c r="K323" s="185" t="s">
        <v>1</v>
      </c>
      <c r="L323" s="36"/>
      <c r="M323" s="190" t="s">
        <v>1</v>
      </c>
      <c r="N323" s="191" t="s">
        <v>43</v>
      </c>
      <c r="O323" s="68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4" t="s">
        <v>153</v>
      </c>
      <c r="AT323" s="194" t="s">
        <v>148</v>
      </c>
      <c r="AU323" s="194" t="s">
        <v>88</v>
      </c>
      <c r="AY323" s="14" t="s">
        <v>146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4" t="s">
        <v>86</v>
      </c>
      <c r="BK323" s="195">
        <f>ROUND(I323*H323,2)</f>
        <v>0</v>
      </c>
      <c r="BL323" s="14" t="s">
        <v>153</v>
      </c>
      <c r="BM323" s="194" t="s">
        <v>2075</v>
      </c>
    </row>
    <row r="324" spans="1:65" s="2" customFormat="1" ht="11.25">
      <c r="A324" s="31"/>
      <c r="B324" s="32"/>
      <c r="C324" s="33"/>
      <c r="D324" s="196" t="s">
        <v>155</v>
      </c>
      <c r="E324" s="33"/>
      <c r="F324" s="197" t="s">
        <v>2074</v>
      </c>
      <c r="G324" s="33"/>
      <c r="H324" s="33"/>
      <c r="I324" s="198"/>
      <c r="J324" s="33"/>
      <c r="K324" s="33"/>
      <c r="L324" s="36"/>
      <c r="M324" s="199"/>
      <c r="N324" s="200"/>
      <c r="O324" s="68"/>
      <c r="P324" s="68"/>
      <c r="Q324" s="68"/>
      <c r="R324" s="68"/>
      <c r="S324" s="68"/>
      <c r="T324" s="69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4" t="s">
        <v>155</v>
      </c>
      <c r="AU324" s="14" t="s">
        <v>88</v>
      </c>
    </row>
    <row r="325" spans="1:65" s="2" customFormat="1" ht="16.5" customHeight="1">
      <c r="A325" s="31"/>
      <c r="B325" s="32"/>
      <c r="C325" s="183" t="s">
        <v>8</v>
      </c>
      <c r="D325" s="183" t="s">
        <v>148</v>
      </c>
      <c r="E325" s="184" t="s">
        <v>2076</v>
      </c>
      <c r="F325" s="185" t="s">
        <v>2077</v>
      </c>
      <c r="G325" s="186" t="s">
        <v>211</v>
      </c>
      <c r="H325" s="187">
        <v>75</v>
      </c>
      <c r="I325" s="188"/>
      <c r="J325" s="189">
        <f>ROUND(I325*H325,2)</f>
        <v>0</v>
      </c>
      <c r="K325" s="185" t="s">
        <v>1</v>
      </c>
      <c r="L325" s="36"/>
      <c r="M325" s="190" t="s">
        <v>1</v>
      </c>
      <c r="N325" s="191" t="s">
        <v>43</v>
      </c>
      <c r="O325" s="68"/>
      <c r="P325" s="192">
        <f>O325*H325</f>
        <v>0</v>
      </c>
      <c r="Q325" s="192">
        <v>3.1E-4</v>
      </c>
      <c r="R325" s="192">
        <f>Q325*H325</f>
        <v>2.325E-2</v>
      </c>
      <c r="S325" s="192">
        <v>0</v>
      </c>
      <c r="T325" s="193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4" t="s">
        <v>153</v>
      </c>
      <c r="AT325" s="194" t="s">
        <v>148</v>
      </c>
      <c r="AU325" s="194" t="s">
        <v>88</v>
      </c>
      <c r="AY325" s="14" t="s">
        <v>146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4" t="s">
        <v>86</v>
      </c>
      <c r="BK325" s="195">
        <f>ROUND(I325*H325,2)</f>
        <v>0</v>
      </c>
      <c r="BL325" s="14" t="s">
        <v>153</v>
      </c>
      <c r="BM325" s="194" t="s">
        <v>2078</v>
      </c>
    </row>
    <row r="326" spans="1:65" s="2" customFormat="1" ht="11.25">
      <c r="A326" s="31"/>
      <c r="B326" s="32"/>
      <c r="C326" s="33"/>
      <c r="D326" s="196" t="s">
        <v>155</v>
      </c>
      <c r="E326" s="33"/>
      <c r="F326" s="197" t="s">
        <v>2077</v>
      </c>
      <c r="G326" s="33"/>
      <c r="H326" s="33"/>
      <c r="I326" s="198"/>
      <c r="J326" s="33"/>
      <c r="K326" s="33"/>
      <c r="L326" s="36"/>
      <c r="M326" s="199"/>
      <c r="N326" s="200"/>
      <c r="O326" s="68"/>
      <c r="P326" s="68"/>
      <c r="Q326" s="68"/>
      <c r="R326" s="68"/>
      <c r="S326" s="68"/>
      <c r="T326" s="6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155</v>
      </c>
      <c r="AU326" s="14" t="s">
        <v>88</v>
      </c>
    </row>
    <row r="327" spans="1:65" s="2" customFormat="1" ht="16.5" customHeight="1">
      <c r="A327" s="31"/>
      <c r="B327" s="32"/>
      <c r="C327" s="183" t="s">
        <v>295</v>
      </c>
      <c r="D327" s="183" t="s">
        <v>148</v>
      </c>
      <c r="E327" s="184" t="s">
        <v>2079</v>
      </c>
      <c r="F327" s="185" t="s">
        <v>2080</v>
      </c>
      <c r="G327" s="186" t="s">
        <v>243</v>
      </c>
      <c r="H327" s="187">
        <v>120</v>
      </c>
      <c r="I327" s="188"/>
      <c r="J327" s="189">
        <f>ROUND(I327*H327,2)</f>
        <v>0</v>
      </c>
      <c r="K327" s="185" t="s">
        <v>1</v>
      </c>
      <c r="L327" s="36"/>
      <c r="M327" s="190" t="s">
        <v>1</v>
      </c>
      <c r="N327" s="191" t="s">
        <v>43</v>
      </c>
      <c r="O327" s="68"/>
      <c r="P327" s="192">
        <f>O327*H327</f>
        <v>0</v>
      </c>
      <c r="Q327" s="192">
        <v>0.2044</v>
      </c>
      <c r="R327" s="192">
        <f>Q327*H327</f>
        <v>24.527999999999999</v>
      </c>
      <c r="S327" s="192">
        <v>0</v>
      </c>
      <c r="T327" s="193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4" t="s">
        <v>153</v>
      </c>
      <c r="AT327" s="194" t="s">
        <v>148</v>
      </c>
      <c r="AU327" s="194" t="s">
        <v>88</v>
      </c>
      <c r="AY327" s="14" t="s">
        <v>146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4" t="s">
        <v>86</v>
      </c>
      <c r="BK327" s="195">
        <f>ROUND(I327*H327,2)</f>
        <v>0</v>
      </c>
      <c r="BL327" s="14" t="s">
        <v>153</v>
      </c>
      <c r="BM327" s="194" t="s">
        <v>2081</v>
      </c>
    </row>
    <row r="328" spans="1:65" s="2" customFormat="1" ht="11.25">
      <c r="A328" s="31"/>
      <c r="B328" s="32"/>
      <c r="C328" s="33"/>
      <c r="D328" s="196" t="s">
        <v>155</v>
      </c>
      <c r="E328" s="33"/>
      <c r="F328" s="197" t="s">
        <v>2080</v>
      </c>
      <c r="G328" s="33"/>
      <c r="H328" s="33"/>
      <c r="I328" s="198"/>
      <c r="J328" s="33"/>
      <c r="K328" s="33"/>
      <c r="L328" s="36"/>
      <c r="M328" s="199"/>
      <c r="N328" s="200"/>
      <c r="O328" s="68"/>
      <c r="P328" s="68"/>
      <c r="Q328" s="68"/>
      <c r="R328" s="68"/>
      <c r="S328" s="68"/>
      <c r="T328" s="69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4" t="s">
        <v>155</v>
      </c>
      <c r="AU328" s="14" t="s">
        <v>88</v>
      </c>
    </row>
    <row r="329" spans="1:65" s="2" customFormat="1" ht="16.5" customHeight="1">
      <c r="A329" s="31"/>
      <c r="B329" s="32"/>
      <c r="C329" s="183" t="s">
        <v>157</v>
      </c>
      <c r="D329" s="183" t="s">
        <v>148</v>
      </c>
      <c r="E329" s="184" t="s">
        <v>2082</v>
      </c>
      <c r="F329" s="185" t="s">
        <v>2083</v>
      </c>
      <c r="G329" s="186" t="s">
        <v>243</v>
      </c>
      <c r="H329" s="187">
        <v>5</v>
      </c>
      <c r="I329" s="188"/>
      <c r="J329" s="189">
        <f>ROUND(I329*H329,2)</f>
        <v>0</v>
      </c>
      <c r="K329" s="185" t="s">
        <v>1</v>
      </c>
      <c r="L329" s="36"/>
      <c r="M329" s="190" t="s">
        <v>1</v>
      </c>
      <c r="N329" s="191" t="s">
        <v>43</v>
      </c>
      <c r="O329" s="68"/>
      <c r="P329" s="192">
        <f>O329*H329</f>
        <v>0</v>
      </c>
      <c r="Q329" s="192">
        <v>0.2044</v>
      </c>
      <c r="R329" s="192">
        <f>Q329*H329</f>
        <v>1.022</v>
      </c>
      <c r="S329" s="192">
        <v>0</v>
      </c>
      <c r="T329" s="193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4" t="s">
        <v>153</v>
      </c>
      <c r="AT329" s="194" t="s">
        <v>148</v>
      </c>
      <c r="AU329" s="194" t="s">
        <v>88</v>
      </c>
      <c r="AY329" s="14" t="s">
        <v>146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4" t="s">
        <v>86</v>
      </c>
      <c r="BK329" s="195">
        <f>ROUND(I329*H329,2)</f>
        <v>0</v>
      </c>
      <c r="BL329" s="14" t="s">
        <v>153</v>
      </c>
      <c r="BM329" s="194" t="s">
        <v>2084</v>
      </c>
    </row>
    <row r="330" spans="1:65" s="2" customFormat="1" ht="11.25">
      <c r="A330" s="31"/>
      <c r="B330" s="32"/>
      <c r="C330" s="33"/>
      <c r="D330" s="196" t="s">
        <v>155</v>
      </c>
      <c r="E330" s="33"/>
      <c r="F330" s="197" t="s">
        <v>2083</v>
      </c>
      <c r="G330" s="33"/>
      <c r="H330" s="33"/>
      <c r="I330" s="198"/>
      <c r="J330" s="33"/>
      <c r="K330" s="33"/>
      <c r="L330" s="36"/>
      <c r="M330" s="199"/>
      <c r="N330" s="200"/>
      <c r="O330" s="68"/>
      <c r="P330" s="68"/>
      <c r="Q330" s="68"/>
      <c r="R330" s="68"/>
      <c r="S330" s="68"/>
      <c r="T330" s="6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155</v>
      </c>
      <c r="AU330" s="14" t="s">
        <v>88</v>
      </c>
    </row>
    <row r="331" spans="1:65" s="2" customFormat="1" ht="16.5" customHeight="1">
      <c r="A331" s="31"/>
      <c r="B331" s="32"/>
      <c r="C331" s="183" t="s">
        <v>173</v>
      </c>
      <c r="D331" s="183" t="s">
        <v>148</v>
      </c>
      <c r="E331" s="184" t="s">
        <v>2085</v>
      </c>
      <c r="F331" s="185" t="s">
        <v>2086</v>
      </c>
      <c r="G331" s="186" t="s">
        <v>243</v>
      </c>
      <c r="H331" s="187">
        <v>48</v>
      </c>
      <c r="I331" s="188"/>
      <c r="J331" s="189">
        <f>ROUND(I331*H331,2)</f>
        <v>0</v>
      </c>
      <c r="K331" s="185" t="s">
        <v>1</v>
      </c>
      <c r="L331" s="36"/>
      <c r="M331" s="190" t="s">
        <v>1</v>
      </c>
      <c r="N331" s="191" t="s">
        <v>43</v>
      </c>
      <c r="O331" s="68"/>
      <c r="P331" s="192">
        <f>O331*H331</f>
        <v>0</v>
      </c>
      <c r="Q331" s="192">
        <v>0.2044</v>
      </c>
      <c r="R331" s="192">
        <f>Q331*H331</f>
        <v>9.8111999999999995</v>
      </c>
      <c r="S331" s="192">
        <v>0</v>
      </c>
      <c r="T331" s="193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4" t="s">
        <v>153</v>
      </c>
      <c r="AT331" s="194" t="s">
        <v>148</v>
      </c>
      <c r="AU331" s="194" t="s">
        <v>88</v>
      </c>
      <c r="AY331" s="14" t="s">
        <v>146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4" t="s">
        <v>86</v>
      </c>
      <c r="BK331" s="195">
        <f>ROUND(I331*H331,2)</f>
        <v>0</v>
      </c>
      <c r="BL331" s="14" t="s">
        <v>153</v>
      </c>
      <c r="BM331" s="194" t="s">
        <v>2087</v>
      </c>
    </row>
    <row r="332" spans="1:65" s="2" customFormat="1" ht="11.25">
      <c r="A332" s="31"/>
      <c r="B332" s="32"/>
      <c r="C332" s="33"/>
      <c r="D332" s="196" t="s">
        <v>155</v>
      </c>
      <c r="E332" s="33"/>
      <c r="F332" s="197" t="s">
        <v>2086</v>
      </c>
      <c r="G332" s="33"/>
      <c r="H332" s="33"/>
      <c r="I332" s="198"/>
      <c r="J332" s="33"/>
      <c r="K332" s="33"/>
      <c r="L332" s="36"/>
      <c r="M332" s="199"/>
      <c r="N332" s="200"/>
      <c r="O332" s="68"/>
      <c r="P332" s="68"/>
      <c r="Q332" s="68"/>
      <c r="R332" s="68"/>
      <c r="S332" s="68"/>
      <c r="T332" s="6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4" t="s">
        <v>155</v>
      </c>
      <c r="AU332" s="14" t="s">
        <v>88</v>
      </c>
    </row>
    <row r="333" spans="1:65" s="2" customFormat="1" ht="21.75" customHeight="1">
      <c r="A333" s="31"/>
      <c r="B333" s="32"/>
      <c r="C333" s="183" t="s">
        <v>255</v>
      </c>
      <c r="D333" s="183" t="s">
        <v>148</v>
      </c>
      <c r="E333" s="184" t="s">
        <v>2088</v>
      </c>
      <c r="F333" s="185" t="s">
        <v>2089</v>
      </c>
      <c r="G333" s="186" t="s">
        <v>243</v>
      </c>
      <c r="H333" s="187">
        <v>4</v>
      </c>
      <c r="I333" s="188"/>
      <c r="J333" s="189">
        <f>ROUND(I333*H333,2)</f>
        <v>0</v>
      </c>
      <c r="K333" s="185" t="s">
        <v>1</v>
      </c>
      <c r="L333" s="36"/>
      <c r="M333" s="190" t="s">
        <v>1</v>
      </c>
      <c r="N333" s="191" t="s">
        <v>43</v>
      </c>
      <c r="O333" s="68"/>
      <c r="P333" s="192">
        <f>O333*H333</f>
        <v>0</v>
      </c>
      <c r="Q333" s="192">
        <v>0.2044</v>
      </c>
      <c r="R333" s="192">
        <f>Q333*H333</f>
        <v>0.81759999999999999</v>
      </c>
      <c r="S333" s="192">
        <v>0</v>
      </c>
      <c r="T333" s="193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94" t="s">
        <v>153</v>
      </c>
      <c r="AT333" s="194" t="s">
        <v>148</v>
      </c>
      <c r="AU333" s="194" t="s">
        <v>88</v>
      </c>
      <c r="AY333" s="14" t="s">
        <v>146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4" t="s">
        <v>86</v>
      </c>
      <c r="BK333" s="195">
        <f>ROUND(I333*H333,2)</f>
        <v>0</v>
      </c>
      <c r="BL333" s="14" t="s">
        <v>153</v>
      </c>
      <c r="BM333" s="194" t="s">
        <v>2090</v>
      </c>
    </row>
    <row r="334" spans="1:65" s="2" customFormat="1" ht="11.25">
      <c r="A334" s="31"/>
      <c r="B334" s="32"/>
      <c r="C334" s="33"/>
      <c r="D334" s="196" t="s">
        <v>155</v>
      </c>
      <c r="E334" s="33"/>
      <c r="F334" s="197" t="s">
        <v>2089</v>
      </c>
      <c r="G334" s="33"/>
      <c r="H334" s="33"/>
      <c r="I334" s="198"/>
      <c r="J334" s="33"/>
      <c r="K334" s="33"/>
      <c r="L334" s="36"/>
      <c r="M334" s="199"/>
      <c r="N334" s="200"/>
      <c r="O334" s="68"/>
      <c r="P334" s="68"/>
      <c r="Q334" s="68"/>
      <c r="R334" s="68"/>
      <c r="S334" s="68"/>
      <c r="T334" s="69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4" t="s">
        <v>155</v>
      </c>
      <c r="AU334" s="14" t="s">
        <v>88</v>
      </c>
    </row>
    <row r="335" spans="1:65" s="2" customFormat="1" ht="21.75" customHeight="1">
      <c r="A335" s="31"/>
      <c r="B335" s="32"/>
      <c r="C335" s="183" t="s">
        <v>290</v>
      </c>
      <c r="D335" s="183" t="s">
        <v>148</v>
      </c>
      <c r="E335" s="184" t="s">
        <v>2091</v>
      </c>
      <c r="F335" s="185" t="s">
        <v>2092</v>
      </c>
      <c r="G335" s="186" t="s">
        <v>243</v>
      </c>
      <c r="H335" s="187">
        <v>2</v>
      </c>
      <c r="I335" s="188"/>
      <c r="J335" s="189">
        <f>ROUND(I335*H335,2)</f>
        <v>0</v>
      </c>
      <c r="K335" s="185" t="s">
        <v>1</v>
      </c>
      <c r="L335" s="36"/>
      <c r="M335" s="190" t="s">
        <v>1</v>
      </c>
      <c r="N335" s="191" t="s">
        <v>43</v>
      </c>
      <c r="O335" s="68"/>
      <c r="P335" s="192">
        <f>O335*H335</f>
        <v>0</v>
      </c>
      <c r="Q335" s="192">
        <v>0.2044</v>
      </c>
      <c r="R335" s="192">
        <f>Q335*H335</f>
        <v>0.4088</v>
      </c>
      <c r="S335" s="192">
        <v>0</v>
      </c>
      <c r="T335" s="193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94" t="s">
        <v>153</v>
      </c>
      <c r="AT335" s="194" t="s">
        <v>148</v>
      </c>
      <c r="AU335" s="194" t="s">
        <v>88</v>
      </c>
      <c r="AY335" s="14" t="s">
        <v>146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4" t="s">
        <v>86</v>
      </c>
      <c r="BK335" s="195">
        <f>ROUND(I335*H335,2)</f>
        <v>0</v>
      </c>
      <c r="BL335" s="14" t="s">
        <v>153</v>
      </c>
      <c r="BM335" s="194" t="s">
        <v>2093</v>
      </c>
    </row>
    <row r="336" spans="1:65" s="2" customFormat="1" ht="11.25">
      <c r="A336" s="31"/>
      <c r="B336" s="32"/>
      <c r="C336" s="33"/>
      <c r="D336" s="196" t="s">
        <v>155</v>
      </c>
      <c r="E336" s="33"/>
      <c r="F336" s="197" t="s">
        <v>2092</v>
      </c>
      <c r="G336" s="33"/>
      <c r="H336" s="33"/>
      <c r="I336" s="198"/>
      <c r="J336" s="33"/>
      <c r="K336" s="33"/>
      <c r="L336" s="36"/>
      <c r="M336" s="199"/>
      <c r="N336" s="200"/>
      <c r="O336" s="68"/>
      <c r="P336" s="68"/>
      <c r="Q336" s="68"/>
      <c r="R336" s="68"/>
      <c r="S336" s="68"/>
      <c r="T336" s="69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4" t="s">
        <v>155</v>
      </c>
      <c r="AU336" s="14" t="s">
        <v>88</v>
      </c>
    </row>
    <row r="337" spans="1:65" s="2" customFormat="1" ht="21.75" customHeight="1">
      <c r="A337" s="31"/>
      <c r="B337" s="32"/>
      <c r="C337" s="183" t="s">
        <v>208</v>
      </c>
      <c r="D337" s="183" t="s">
        <v>148</v>
      </c>
      <c r="E337" s="184" t="s">
        <v>2094</v>
      </c>
      <c r="F337" s="185" t="s">
        <v>2095</v>
      </c>
      <c r="G337" s="186" t="s">
        <v>243</v>
      </c>
      <c r="H337" s="187">
        <v>1</v>
      </c>
      <c r="I337" s="188"/>
      <c r="J337" s="189">
        <f>ROUND(I337*H337,2)</f>
        <v>0</v>
      </c>
      <c r="K337" s="185" t="s">
        <v>1</v>
      </c>
      <c r="L337" s="36"/>
      <c r="M337" s="190" t="s">
        <v>1</v>
      </c>
      <c r="N337" s="191" t="s">
        <v>43</v>
      </c>
      <c r="O337" s="68"/>
      <c r="P337" s="192">
        <f>O337*H337</f>
        <v>0</v>
      </c>
      <c r="Q337" s="192">
        <v>0.2044</v>
      </c>
      <c r="R337" s="192">
        <f>Q337*H337</f>
        <v>0.2044</v>
      </c>
      <c r="S337" s="192">
        <v>0</v>
      </c>
      <c r="T337" s="193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4" t="s">
        <v>153</v>
      </c>
      <c r="AT337" s="194" t="s">
        <v>148</v>
      </c>
      <c r="AU337" s="194" t="s">
        <v>88</v>
      </c>
      <c r="AY337" s="14" t="s">
        <v>146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4" t="s">
        <v>86</v>
      </c>
      <c r="BK337" s="195">
        <f>ROUND(I337*H337,2)</f>
        <v>0</v>
      </c>
      <c r="BL337" s="14" t="s">
        <v>153</v>
      </c>
      <c r="BM337" s="194" t="s">
        <v>2096</v>
      </c>
    </row>
    <row r="338" spans="1:65" s="2" customFormat="1" ht="39">
      <c r="A338" s="31"/>
      <c r="B338" s="32"/>
      <c r="C338" s="33"/>
      <c r="D338" s="196" t="s">
        <v>155</v>
      </c>
      <c r="E338" s="33"/>
      <c r="F338" s="197" t="s">
        <v>2097</v>
      </c>
      <c r="G338" s="33"/>
      <c r="H338" s="33"/>
      <c r="I338" s="198"/>
      <c r="J338" s="33"/>
      <c r="K338" s="33"/>
      <c r="L338" s="36"/>
      <c r="M338" s="199"/>
      <c r="N338" s="200"/>
      <c r="O338" s="68"/>
      <c r="P338" s="68"/>
      <c r="Q338" s="68"/>
      <c r="R338" s="68"/>
      <c r="S338" s="68"/>
      <c r="T338" s="6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4" t="s">
        <v>155</v>
      </c>
      <c r="AU338" s="14" t="s">
        <v>88</v>
      </c>
    </row>
    <row r="339" spans="1:65" s="2" customFormat="1" ht="16.5" customHeight="1">
      <c r="A339" s="31"/>
      <c r="B339" s="32"/>
      <c r="C339" s="183" t="s">
        <v>262</v>
      </c>
      <c r="D339" s="183" t="s">
        <v>148</v>
      </c>
      <c r="E339" s="184" t="s">
        <v>2098</v>
      </c>
      <c r="F339" s="185" t="s">
        <v>2099</v>
      </c>
      <c r="G339" s="186" t="s">
        <v>612</v>
      </c>
      <c r="H339" s="187">
        <v>1</v>
      </c>
      <c r="I339" s="188"/>
      <c r="J339" s="189">
        <f>ROUND(I339*H339,2)</f>
        <v>0</v>
      </c>
      <c r="K339" s="185" t="s">
        <v>1</v>
      </c>
      <c r="L339" s="36"/>
      <c r="M339" s="190" t="s">
        <v>1</v>
      </c>
      <c r="N339" s="191" t="s">
        <v>43</v>
      </c>
      <c r="O339" s="68"/>
      <c r="P339" s="192">
        <f>O339*H339</f>
        <v>0</v>
      </c>
      <c r="Q339" s="192">
        <v>0.2044</v>
      </c>
      <c r="R339" s="192">
        <f>Q339*H339</f>
        <v>0.2044</v>
      </c>
      <c r="S339" s="192">
        <v>0</v>
      </c>
      <c r="T339" s="193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94" t="s">
        <v>153</v>
      </c>
      <c r="AT339" s="194" t="s">
        <v>148</v>
      </c>
      <c r="AU339" s="194" t="s">
        <v>88</v>
      </c>
      <c r="AY339" s="14" t="s">
        <v>146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4" t="s">
        <v>86</v>
      </c>
      <c r="BK339" s="195">
        <f>ROUND(I339*H339,2)</f>
        <v>0</v>
      </c>
      <c r="BL339" s="14" t="s">
        <v>153</v>
      </c>
      <c r="BM339" s="194" t="s">
        <v>2100</v>
      </c>
    </row>
    <row r="340" spans="1:65" s="2" customFormat="1" ht="11.25">
      <c r="A340" s="31"/>
      <c r="B340" s="32"/>
      <c r="C340" s="33"/>
      <c r="D340" s="196" t="s">
        <v>155</v>
      </c>
      <c r="E340" s="33"/>
      <c r="F340" s="197" t="s">
        <v>2099</v>
      </c>
      <c r="G340" s="33"/>
      <c r="H340" s="33"/>
      <c r="I340" s="198"/>
      <c r="J340" s="33"/>
      <c r="K340" s="33"/>
      <c r="L340" s="36"/>
      <c r="M340" s="199"/>
      <c r="N340" s="200"/>
      <c r="O340" s="68"/>
      <c r="P340" s="68"/>
      <c r="Q340" s="68"/>
      <c r="R340" s="68"/>
      <c r="S340" s="68"/>
      <c r="T340" s="69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155</v>
      </c>
      <c r="AU340" s="14" t="s">
        <v>88</v>
      </c>
    </row>
    <row r="341" spans="1:65" s="12" customFormat="1" ht="22.9" customHeight="1">
      <c r="B341" s="167"/>
      <c r="C341" s="168"/>
      <c r="D341" s="169" t="s">
        <v>77</v>
      </c>
      <c r="E341" s="181" t="s">
        <v>295</v>
      </c>
      <c r="F341" s="181" t="s">
        <v>2101</v>
      </c>
      <c r="G341" s="168"/>
      <c r="H341" s="168"/>
      <c r="I341" s="171"/>
      <c r="J341" s="182">
        <f>BK341</f>
        <v>0</v>
      </c>
      <c r="K341" s="168"/>
      <c r="L341" s="173"/>
      <c r="M341" s="174"/>
      <c r="N341" s="175"/>
      <c r="O341" s="175"/>
      <c r="P341" s="176">
        <f>SUM(P342:P350)</f>
        <v>0</v>
      </c>
      <c r="Q341" s="175"/>
      <c r="R341" s="176">
        <f>SUM(R342:R350)</f>
        <v>0.36504999999999999</v>
      </c>
      <c r="S341" s="175"/>
      <c r="T341" s="177">
        <f>SUM(T342:T350)</f>
        <v>0</v>
      </c>
      <c r="AR341" s="178" t="s">
        <v>86</v>
      </c>
      <c r="AT341" s="179" t="s">
        <v>77</v>
      </c>
      <c r="AU341" s="179" t="s">
        <v>86</v>
      </c>
      <c r="AY341" s="178" t="s">
        <v>146</v>
      </c>
      <c r="BK341" s="180">
        <f>SUM(BK342:BK350)</f>
        <v>0</v>
      </c>
    </row>
    <row r="342" spans="1:65" s="2" customFormat="1" ht="33" customHeight="1">
      <c r="A342" s="31"/>
      <c r="B342" s="32"/>
      <c r="C342" s="183" t="s">
        <v>159</v>
      </c>
      <c r="D342" s="183" t="s">
        <v>148</v>
      </c>
      <c r="E342" s="184" t="s">
        <v>2102</v>
      </c>
      <c r="F342" s="185" t="s">
        <v>2103</v>
      </c>
      <c r="G342" s="186" t="s">
        <v>274</v>
      </c>
      <c r="H342" s="187">
        <v>1</v>
      </c>
      <c r="I342" s="188"/>
      <c r="J342" s="189">
        <f>ROUND(I342*H342,2)</f>
        <v>0</v>
      </c>
      <c r="K342" s="185" t="s">
        <v>162</v>
      </c>
      <c r="L342" s="36"/>
      <c r="M342" s="190" t="s">
        <v>1</v>
      </c>
      <c r="N342" s="191" t="s">
        <v>43</v>
      </c>
      <c r="O342" s="68"/>
      <c r="P342" s="192">
        <f>O342*H342</f>
        <v>0</v>
      </c>
      <c r="Q342" s="192">
        <v>0.36191000000000001</v>
      </c>
      <c r="R342" s="192">
        <f>Q342*H342</f>
        <v>0.36191000000000001</v>
      </c>
      <c r="S342" s="192">
        <v>0</v>
      </c>
      <c r="T342" s="193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94" t="s">
        <v>153</v>
      </c>
      <c r="AT342" s="194" t="s">
        <v>148</v>
      </c>
      <c r="AU342" s="194" t="s">
        <v>88</v>
      </c>
      <c r="AY342" s="14" t="s">
        <v>146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4" t="s">
        <v>86</v>
      </c>
      <c r="BK342" s="195">
        <f>ROUND(I342*H342,2)</f>
        <v>0</v>
      </c>
      <c r="BL342" s="14" t="s">
        <v>153</v>
      </c>
      <c r="BM342" s="194" t="s">
        <v>2104</v>
      </c>
    </row>
    <row r="343" spans="1:65" s="2" customFormat="1" ht="29.25">
      <c r="A343" s="31"/>
      <c r="B343" s="32"/>
      <c r="C343" s="33"/>
      <c r="D343" s="196" t="s">
        <v>155</v>
      </c>
      <c r="E343" s="33"/>
      <c r="F343" s="197" t="s">
        <v>2105</v>
      </c>
      <c r="G343" s="33"/>
      <c r="H343" s="33"/>
      <c r="I343" s="198"/>
      <c r="J343" s="33"/>
      <c r="K343" s="33"/>
      <c r="L343" s="36"/>
      <c r="M343" s="199"/>
      <c r="N343" s="200"/>
      <c r="O343" s="68"/>
      <c r="P343" s="68"/>
      <c r="Q343" s="68"/>
      <c r="R343" s="68"/>
      <c r="S343" s="68"/>
      <c r="T343" s="69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4" t="s">
        <v>155</v>
      </c>
      <c r="AU343" s="14" t="s">
        <v>88</v>
      </c>
    </row>
    <row r="344" spans="1:65" s="2" customFormat="1" ht="29.25">
      <c r="A344" s="31"/>
      <c r="B344" s="32"/>
      <c r="C344" s="33"/>
      <c r="D344" s="196" t="s">
        <v>184</v>
      </c>
      <c r="E344" s="33"/>
      <c r="F344" s="202" t="s">
        <v>2106</v>
      </c>
      <c r="G344" s="33"/>
      <c r="H344" s="33"/>
      <c r="I344" s="198"/>
      <c r="J344" s="33"/>
      <c r="K344" s="33"/>
      <c r="L344" s="36"/>
      <c r="M344" s="199"/>
      <c r="N344" s="200"/>
      <c r="O344" s="68"/>
      <c r="P344" s="68"/>
      <c r="Q344" s="68"/>
      <c r="R344" s="68"/>
      <c r="S344" s="68"/>
      <c r="T344" s="69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4" t="s">
        <v>184</v>
      </c>
      <c r="AU344" s="14" t="s">
        <v>88</v>
      </c>
    </row>
    <row r="345" spans="1:65" s="2" customFormat="1" ht="16.5" customHeight="1">
      <c r="A345" s="31"/>
      <c r="B345" s="32"/>
      <c r="C345" s="209" t="s">
        <v>248</v>
      </c>
      <c r="D345" s="209" t="s">
        <v>521</v>
      </c>
      <c r="E345" s="210" t="s">
        <v>2107</v>
      </c>
      <c r="F345" s="211" t="s">
        <v>2108</v>
      </c>
      <c r="G345" s="212" t="s">
        <v>274</v>
      </c>
      <c r="H345" s="213">
        <v>1</v>
      </c>
      <c r="I345" s="214"/>
      <c r="J345" s="215">
        <f>ROUND(I345*H345,2)</f>
        <v>0</v>
      </c>
      <c r="K345" s="211" t="s">
        <v>162</v>
      </c>
      <c r="L345" s="216"/>
      <c r="M345" s="217" t="s">
        <v>1</v>
      </c>
      <c r="N345" s="218" t="s">
        <v>43</v>
      </c>
      <c r="O345" s="68"/>
      <c r="P345" s="192">
        <f>O345*H345</f>
        <v>0</v>
      </c>
      <c r="Q345" s="192">
        <v>4.4000000000000002E-4</v>
      </c>
      <c r="R345" s="192">
        <f>Q345*H345</f>
        <v>4.4000000000000002E-4</v>
      </c>
      <c r="S345" s="192">
        <v>0</v>
      </c>
      <c r="T345" s="193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94" t="s">
        <v>295</v>
      </c>
      <c r="AT345" s="194" t="s">
        <v>521</v>
      </c>
      <c r="AU345" s="194" t="s">
        <v>88</v>
      </c>
      <c r="AY345" s="14" t="s">
        <v>146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4" t="s">
        <v>86</v>
      </c>
      <c r="BK345" s="195">
        <f>ROUND(I345*H345,2)</f>
        <v>0</v>
      </c>
      <c r="BL345" s="14" t="s">
        <v>153</v>
      </c>
      <c r="BM345" s="194" t="s">
        <v>2109</v>
      </c>
    </row>
    <row r="346" spans="1:65" s="2" customFormat="1" ht="11.25">
      <c r="A346" s="31"/>
      <c r="B346" s="32"/>
      <c r="C346" s="33"/>
      <c r="D346" s="196" t="s">
        <v>155</v>
      </c>
      <c r="E346" s="33"/>
      <c r="F346" s="197" t="s">
        <v>2108</v>
      </c>
      <c r="G346" s="33"/>
      <c r="H346" s="33"/>
      <c r="I346" s="198"/>
      <c r="J346" s="33"/>
      <c r="K346" s="33"/>
      <c r="L346" s="36"/>
      <c r="M346" s="199"/>
      <c r="N346" s="200"/>
      <c r="O346" s="68"/>
      <c r="P346" s="68"/>
      <c r="Q346" s="68"/>
      <c r="R346" s="68"/>
      <c r="S346" s="68"/>
      <c r="T346" s="69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4" t="s">
        <v>155</v>
      </c>
      <c r="AU346" s="14" t="s">
        <v>88</v>
      </c>
    </row>
    <row r="347" spans="1:65" s="2" customFormat="1" ht="24.2" customHeight="1">
      <c r="A347" s="31"/>
      <c r="B347" s="32"/>
      <c r="C347" s="209" t="s">
        <v>7</v>
      </c>
      <c r="D347" s="209" t="s">
        <v>521</v>
      </c>
      <c r="E347" s="210" t="s">
        <v>2110</v>
      </c>
      <c r="F347" s="211" t="s">
        <v>2111</v>
      </c>
      <c r="G347" s="212" t="s">
        <v>274</v>
      </c>
      <c r="H347" s="213">
        <v>1</v>
      </c>
      <c r="I347" s="214"/>
      <c r="J347" s="215">
        <f>ROUND(I347*H347,2)</f>
        <v>0</v>
      </c>
      <c r="K347" s="211" t="s">
        <v>162</v>
      </c>
      <c r="L347" s="216"/>
      <c r="M347" s="217" t="s">
        <v>1</v>
      </c>
      <c r="N347" s="218" t="s">
        <v>43</v>
      </c>
      <c r="O347" s="68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94" t="s">
        <v>295</v>
      </c>
      <c r="AT347" s="194" t="s">
        <v>521</v>
      </c>
      <c r="AU347" s="194" t="s">
        <v>88</v>
      </c>
      <c r="AY347" s="14" t="s">
        <v>146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4" t="s">
        <v>86</v>
      </c>
      <c r="BK347" s="195">
        <f>ROUND(I347*H347,2)</f>
        <v>0</v>
      </c>
      <c r="BL347" s="14" t="s">
        <v>153</v>
      </c>
      <c r="BM347" s="194" t="s">
        <v>2112</v>
      </c>
    </row>
    <row r="348" spans="1:65" s="2" customFormat="1" ht="19.5">
      <c r="A348" s="31"/>
      <c r="B348" s="32"/>
      <c r="C348" s="33"/>
      <c r="D348" s="196" t="s">
        <v>155</v>
      </c>
      <c r="E348" s="33"/>
      <c r="F348" s="197" t="s">
        <v>2111</v>
      </c>
      <c r="G348" s="33"/>
      <c r="H348" s="33"/>
      <c r="I348" s="198"/>
      <c r="J348" s="33"/>
      <c r="K348" s="33"/>
      <c r="L348" s="36"/>
      <c r="M348" s="199"/>
      <c r="N348" s="200"/>
      <c r="O348" s="68"/>
      <c r="P348" s="68"/>
      <c r="Q348" s="68"/>
      <c r="R348" s="68"/>
      <c r="S348" s="68"/>
      <c r="T348" s="69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4" t="s">
        <v>155</v>
      </c>
      <c r="AU348" s="14" t="s">
        <v>88</v>
      </c>
    </row>
    <row r="349" spans="1:65" s="2" customFormat="1" ht="21.75" customHeight="1">
      <c r="A349" s="31"/>
      <c r="B349" s="32"/>
      <c r="C349" s="183" t="s">
        <v>233</v>
      </c>
      <c r="D349" s="183" t="s">
        <v>148</v>
      </c>
      <c r="E349" s="184" t="s">
        <v>2113</v>
      </c>
      <c r="F349" s="185" t="s">
        <v>2114</v>
      </c>
      <c r="G349" s="186" t="s">
        <v>243</v>
      </c>
      <c r="H349" s="187">
        <v>30</v>
      </c>
      <c r="I349" s="188"/>
      <c r="J349" s="189">
        <f>ROUND(I349*H349,2)</f>
        <v>0</v>
      </c>
      <c r="K349" s="185" t="s">
        <v>152</v>
      </c>
      <c r="L349" s="36"/>
      <c r="M349" s="190" t="s">
        <v>1</v>
      </c>
      <c r="N349" s="191" t="s">
        <v>43</v>
      </c>
      <c r="O349" s="68"/>
      <c r="P349" s="192">
        <f>O349*H349</f>
        <v>0</v>
      </c>
      <c r="Q349" s="192">
        <v>9.0000000000000006E-5</v>
      </c>
      <c r="R349" s="192">
        <f>Q349*H349</f>
        <v>2.7000000000000001E-3</v>
      </c>
      <c r="S349" s="192">
        <v>0</v>
      </c>
      <c r="T349" s="193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94" t="s">
        <v>153</v>
      </c>
      <c r="AT349" s="194" t="s">
        <v>148</v>
      </c>
      <c r="AU349" s="194" t="s">
        <v>88</v>
      </c>
      <c r="AY349" s="14" t="s">
        <v>146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4" t="s">
        <v>86</v>
      </c>
      <c r="BK349" s="195">
        <f>ROUND(I349*H349,2)</f>
        <v>0</v>
      </c>
      <c r="BL349" s="14" t="s">
        <v>153</v>
      </c>
      <c r="BM349" s="194" t="s">
        <v>2115</v>
      </c>
    </row>
    <row r="350" spans="1:65" s="2" customFormat="1" ht="11.25">
      <c r="A350" s="31"/>
      <c r="B350" s="32"/>
      <c r="C350" s="33"/>
      <c r="D350" s="196" t="s">
        <v>155</v>
      </c>
      <c r="E350" s="33"/>
      <c r="F350" s="197" t="s">
        <v>2116</v>
      </c>
      <c r="G350" s="33"/>
      <c r="H350" s="33"/>
      <c r="I350" s="198"/>
      <c r="J350" s="33"/>
      <c r="K350" s="33"/>
      <c r="L350" s="36"/>
      <c r="M350" s="199"/>
      <c r="N350" s="200"/>
      <c r="O350" s="68"/>
      <c r="P350" s="68"/>
      <c r="Q350" s="68"/>
      <c r="R350" s="68"/>
      <c r="S350" s="68"/>
      <c r="T350" s="69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4" t="s">
        <v>155</v>
      </c>
      <c r="AU350" s="14" t="s">
        <v>88</v>
      </c>
    </row>
    <row r="351" spans="1:65" s="12" customFormat="1" ht="22.9" customHeight="1">
      <c r="B351" s="167"/>
      <c r="C351" s="168"/>
      <c r="D351" s="169" t="s">
        <v>77</v>
      </c>
      <c r="E351" s="181" t="s">
        <v>625</v>
      </c>
      <c r="F351" s="181" t="s">
        <v>626</v>
      </c>
      <c r="G351" s="168"/>
      <c r="H351" s="168"/>
      <c r="I351" s="171"/>
      <c r="J351" s="182">
        <f>BK351</f>
        <v>0</v>
      </c>
      <c r="K351" s="168"/>
      <c r="L351" s="173"/>
      <c r="M351" s="174"/>
      <c r="N351" s="175"/>
      <c r="O351" s="175"/>
      <c r="P351" s="176">
        <f>SUM(P352:P353)</f>
        <v>0</v>
      </c>
      <c r="Q351" s="175"/>
      <c r="R351" s="176">
        <f>SUM(R352:R353)</f>
        <v>0</v>
      </c>
      <c r="S351" s="175"/>
      <c r="T351" s="177">
        <f>SUM(T352:T353)</f>
        <v>0</v>
      </c>
      <c r="AR351" s="178" t="s">
        <v>86</v>
      </c>
      <c r="AT351" s="179" t="s">
        <v>77</v>
      </c>
      <c r="AU351" s="179" t="s">
        <v>86</v>
      </c>
      <c r="AY351" s="178" t="s">
        <v>146</v>
      </c>
      <c r="BK351" s="180">
        <f>SUM(BK352:BK353)</f>
        <v>0</v>
      </c>
    </row>
    <row r="352" spans="1:65" s="2" customFormat="1" ht="16.5" customHeight="1">
      <c r="A352" s="31"/>
      <c r="B352" s="32"/>
      <c r="C352" s="183" t="s">
        <v>330</v>
      </c>
      <c r="D352" s="183" t="s">
        <v>148</v>
      </c>
      <c r="E352" s="184" t="s">
        <v>2117</v>
      </c>
      <c r="F352" s="185" t="s">
        <v>2118</v>
      </c>
      <c r="G352" s="186" t="s">
        <v>211</v>
      </c>
      <c r="H352" s="187">
        <v>50.021999999999998</v>
      </c>
      <c r="I352" s="188"/>
      <c r="J352" s="189">
        <f>ROUND(I352*H352,2)</f>
        <v>0</v>
      </c>
      <c r="K352" s="185" t="s">
        <v>152</v>
      </c>
      <c r="L352" s="36"/>
      <c r="M352" s="190" t="s">
        <v>1</v>
      </c>
      <c r="N352" s="191" t="s">
        <v>43</v>
      </c>
      <c r="O352" s="68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94" t="s">
        <v>153</v>
      </c>
      <c r="AT352" s="194" t="s">
        <v>148</v>
      </c>
      <c r="AU352" s="194" t="s">
        <v>88</v>
      </c>
      <c r="AY352" s="14" t="s">
        <v>146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4" t="s">
        <v>86</v>
      </c>
      <c r="BK352" s="195">
        <f>ROUND(I352*H352,2)</f>
        <v>0</v>
      </c>
      <c r="BL352" s="14" t="s">
        <v>153</v>
      </c>
      <c r="BM352" s="194" t="s">
        <v>2119</v>
      </c>
    </row>
    <row r="353" spans="1:65" s="2" customFormat="1" ht="39">
      <c r="A353" s="31"/>
      <c r="B353" s="32"/>
      <c r="C353" s="33"/>
      <c r="D353" s="196" t="s">
        <v>155</v>
      </c>
      <c r="E353" s="33"/>
      <c r="F353" s="197" t="s">
        <v>2120</v>
      </c>
      <c r="G353" s="33"/>
      <c r="H353" s="33"/>
      <c r="I353" s="198"/>
      <c r="J353" s="33"/>
      <c r="K353" s="33"/>
      <c r="L353" s="36"/>
      <c r="M353" s="199"/>
      <c r="N353" s="200"/>
      <c r="O353" s="68"/>
      <c r="P353" s="68"/>
      <c r="Q353" s="68"/>
      <c r="R353" s="68"/>
      <c r="S353" s="68"/>
      <c r="T353" s="69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4" t="s">
        <v>155</v>
      </c>
      <c r="AU353" s="14" t="s">
        <v>88</v>
      </c>
    </row>
    <row r="354" spans="1:65" s="12" customFormat="1" ht="25.9" customHeight="1">
      <c r="B354" s="167"/>
      <c r="C354" s="168"/>
      <c r="D354" s="169" t="s">
        <v>77</v>
      </c>
      <c r="E354" s="170" t="s">
        <v>229</v>
      </c>
      <c r="F354" s="170" t="s">
        <v>230</v>
      </c>
      <c r="G354" s="168"/>
      <c r="H354" s="168"/>
      <c r="I354" s="171"/>
      <c r="J354" s="172">
        <f>BK354</f>
        <v>0</v>
      </c>
      <c r="K354" s="168"/>
      <c r="L354" s="173"/>
      <c r="M354" s="174"/>
      <c r="N354" s="175"/>
      <c r="O354" s="175"/>
      <c r="P354" s="176">
        <f>P355</f>
        <v>0</v>
      </c>
      <c r="Q354" s="175"/>
      <c r="R354" s="176">
        <f>R355</f>
        <v>0</v>
      </c>
      <c r="S354" s="175"/>
      <c r="T354" s="177">
        <f>T355</f>
        <v>0</v>
      </c>
      <c r="AR354" s="178" t="s">
        <v>88</v>
      </c>
      <c r="AT354" s="179" t="s">
        <v>77</v>
      </c>
      <c r="AU354" s="179" t="s">
        <v>78</v>
      </c>
      <c r="AY354" s="178" t="s">
        <v>146</v>
      </c>
      <c r="BK354" s="180">
        <f>BK355</f>
        <v>0</v>
      </c>
    </row>
    <row r="355" spans="1:65" s="12" customFormat="1" ht="22.9" customHeight="1">
      <c r="B355" s="167"/>
      <c r="C355" s="168"/>
      <c r="D355" s="169" t="s">
        <v>77</v>
      </c>
      <c r="E355" s="181" t="s">
        <v>238</v>
      </c>
      <c r="F355" s="181" t="s">
        <v>239</v>
      </c>
      <c r="G355" s="168"/>
      <c r="H355" s="168"/>
      <c r="I355" s="171"/>
      <c r="J355" s="182">
        <f>BK355</f>
        <v>0</v>
      </c>
      <c r="K355" s="168"/>
      <c r="L355" s="173"/>
      <c r="M355" s="174"/>
      <c r="N355" s="175"/>
      <c r="O355" s="175"/>
      <c r="P355" s="176">
        <f>SUM(P356:P357)</f>
        <v>0</v>
      </c>
      <c r="Q355" s="175"/>
      <c r="R355" s="176">
        <f>SUM(R356:R357)</f>
        <v>0</v>
      </c>
      <c r="S355" s="175"/>
      <c r="T355" s="177">
        <f>SUM(T356:T357)</f>
        <v>0</v>
      </c>
      <c r="AR355" s="178" t="s">
        <v>88</v>
      </c>
      <c r="AT355" s="179" t="s">
        <v>77</v>
      </c>
      <c r="AU355" s="179" t="s">
        <v>86</v>
      </c>
      <c r="AY355" s="178" t="s">
        <v>146</v>
      </c>
      <c r="BK355" s="180">
        <f>SUM(BK356:BK357)</f>
        <v>0</v>
      </c>
    </row>
    <row r="356" spans="1:65" s="2" customFormat="1" ht="24.2" customHeight="1">
      <c r="A356" s="31"/>
      <c r="B356" s="32"/>
      <c r="C356" s="183" t="s">
        <v>201</v>
      </c>
      <c r="D356" s="183" t="s">
        <v>148</v>
      </c>
      <c r="E356" s="184" t="s">
        <v>2121</v>
      </c>
      <c r="F356" s="185" t="s">
        <v>2122</v>
      </c>
      <c r="G356" s="186" t="s">
        <v>2123</v>
      </c>
      <c r="H356" s="222"/>
      <c r="I356" s="188"/>
      <c r="J356" s="189">
        <f>ROUND(I356*H356,2)</f>
        <v>0</v>
      </c>
      <c r="K356" s="185" t="s">
        <v>152</v>
      </c>
      <c r="L356" s="36"/>
      <c r="M356" s="190" t="s">
        <v>1</v>
      </c>
      <c r="N356" s="191" t="s">
        <v>43</v>
      </c>
      <c r="O356" s="68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94" t="s">
        <v>223</v>
      </c>
      <c r="AT356" s="194" t="s">
        <v>148</v>
      </c>
      <c r="AU356" s="194" t="s">
        <v>88</v>
      </c>
      <c r="AY356" s="14" t="s">
        <v>146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4" t="s">
        <v>86</v>
      </c>
      <c r="BK356" s="195">
        <f>ROUND(I356*H356,2)</f>
        <v>0</v>
      </c>
      <c r="BL356" s="14" t="s">
        <v>223</v>
      </c>
      <c r="BM356" s="194" t="s">
        <v>2124</v>
      </c>
    </row>
    <row r="357" spans="1:65" s="2" customFormat="1" ht="29.25">
      <c r="A357" s="31"/>
      <c r="B357" s="32"/>
      <c r="C357" s="33"/>
      <c r="D357" s="196" t="s">
        <v>155</v>
      </c>
      <c r="E357" s="33"/>
      <c r="F357" s="197" t="s">
        <v>2125</v>
      </c>
      <c r="G357" s="33"/>
      <c r="H357" s="33"/>
      <c r="I357" s="198"/>
      <c r="J357" s="33"/>
      <c r="K357" s="33"/>
      <c r="L357" s="36"/>
      <c r="M357" s="204"/>
      <c r="N357" s="205"/>
      <c r="O357" s="206"/>
      <c r="P357" s="206"/>
      <c r="Q357" s="206"/>
      <c r="R357" s="206"/>
      <c r="S357" s="206"/>
      <c r="T357" s="207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4" t="s">
        <v>155</v>
      </c>
      <c r="AU357" s="14" t="s">
        <v>88</v>
      </c>
    </row>
    <row r="358" spans="1:65" s="2" customFormat="1" ht="6.95" customHeight="1">
      <c r="A358" s="31"/>
      <c r="B358" s="51"/>
      <c r="C358" s="52"/>
      <c r="D358" s="52"/>
      <c r="E358" s="52"/>
      <c r="F358" s="52"/>
      <c r="G358" s="52"/>
      <c r="H358" s="52"/>
      <c r="I358" s="52"/>
      <c r="J358" s="52"/>
      <c r="K358" s="52"/>
      <c r="L358" s="36"/>
      <c r="M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</sheetData>
  <sheetProtection algorithmName="SHA-512" hashValue="SFKqH5hj1M9MFn8drzujEN2Mz3dKPwOLruKsudXV2s7PlubtafTRXTTWNvXsKT16kvml3DQ3nNVnBXd7pGekuA==" saltValue="1KM6jIbHwOJnDL4ukDAljw==" spinCount="100000" sheet="1" objects="1" scenarios="1" formatColumns="0" formatRows="0" autoFilter="0"/>
  <autoFilter ref="C137:K357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111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88</v>
      </c>
    </row>
    <row r="4" spans="1:46" s="1" customFormat="1" ht="24.95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CNC centrum a Svářečská škola v SOU Nové Strašecí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2126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>
        <f>'Rekapitulace stavby'!AN8</f>
        <v>45240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25</v>
      </c>
      <c r="F15" s="31"/>
      <c r="G15" s="31"/>
      <c r="H15" s="31"/>
      <c r="I15" s="109" t="s">
        <v>26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">
        <v>30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26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24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26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0" t="s">
        <v>37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ROUND((SUM(BE126:BE250)),  2)</f>
        <v>0</v>
      </c>
      <c r="G33" s="31"/>
      <c r="H33" s="31"/>
      <c r="I33" s="121">
        <v>0.21</v>
      </c>
      <c r="J33" s="120">
        <f>ROUND(((SUM(BE126:BE250))*I33),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ROUND((SUM(BF126:BF250)),  2)</f>
        <v>0</v>
      </c>
      <c r="G34" s="31"/>
      <c r="H34" s="31"/>
      <c r="I34" s="121">
        <v>0.15</v>
      </c>
      <c r="J34" s="120">
        <f>ROUND(((SUM(BF126:BF250))*I34),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ROUND((SUM(BG126:BG250)),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ROUND((SUM(BH126:BH250)),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ROUND((SUM(BI126:BI250)),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CNC centrum a Svářečská škola v SOU Nové Strašecí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08 -  VZT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>
        <f>IF(J12="","",J12)</f>
        <v>45240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23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29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2127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9" customFormat="1" ht="24.95" customHeight="1">
      <c r="B98" s="144"/>
      <c r="C98" s="145"/>
      <c r="D98" s="146" t="s">
        <v>2128</v>
      </c>
      <c r="E98" s="147"/>
      <c r="F98" s="147"/>
      <c r="G98" s="147"/>
      <c r="H98" s="147"/>
      <c r="I98" s="147"/>
      <c r="J98" s="148">
        <f>J142</f>
        <v>0</v>
      </c>
      <c r="K98" s="145"/>
      <c r="L98" s="149"/>
    </row>
    <row r="99" spans="1:31" s="9" customFormat="1" ht="24.95" customHeight="1">
      <c r="B99" s="144"/>
      <c r="C99" s="145"/>
      <c r="D99" s="146" t="s">
        <v>2129</v>
      </c>
      <c r="E99" s="147"/>
      <c r="F99" s="147"/>
      <c r="G99" s="147"/>
      <c r="H99" s="147"/>
      <c r="I99" s="147"/>
      <c r="J99" s="148">
        <f>J153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2130</v>
      </c>
      <c r="E100" s="147"/>
      <c r="F100" s="147"/>
      <c r="G100" s="147"/>
      <c r="H100" s="147"/>
      <c r="I100" s="147"/>
      <c r="J100" s="148">
        <f>J176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2131</v>
      </c>
      <c r="E101" s="147"/>
      <c r="F101" s="147"/>
      <c r="G101" s="147"/>
      <c r="H101" s="147"/>
      <c r="I101" s="147"/>
      <c r="J101" s="148">
        <f>J180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2132</v>
      </c>
      <c r="E102" s="147"/>
      <c r="F102" s="147"/>
      <c r="G102" s="147"/>
      <c r="H102" s="147"/>
      <c r="I102" s="147"/>
      <c r="J102" s="148">
        <f>J184</f>
        <v>0</v>
      </c>
      <c r="K102" s="145"/>
      <c r="L102" s="149"/>
    </row>
    <row r="103" spans="1:31" s="9" customFormat="1" ht="24.95" customHeight="1">
      <c r="B103" s="144"/>
      <c r="C103" s="145"/>
      <c r="D103" s="146" t="s">
        <v>2133</v>
      </c>
      <c r="E103" s="147"/>
      <c r="F103" s="147"/>
      <c r="G103" s="147"/>
      <c r="H103" s="147"/>
      <c r="I103" s="147"/>
      <c r="J103" s="148">
        <f>J217</f>
        <v>0</v>
      </c>
      <c r="K103" s="145"/>
      <c r="L103" s="149"/>
    </row>
    <row r="104" spans="1:31" s="9" customFormat="1" ht="24.95" customHeight="1">
      <c r="B104" s="144"/>
      <c r="C104" s="145"/>
      <c r="D104" s="146" t="s">
        <v>2134</v>
      </c>
      <c r="E104" s="147"/>
      <c r="F104" s="147"/>
      <c r="G104" s="147"/>
      <c r="H104" s="147"/>
      <c r="I104" s="147"/>
      <c r="J104" s="148">
        <f>J238</f>
        <v>0</v>
      </c>
      <c r="K104" s="145"/>
      <c r="L104" s="149"/>
    </row>
    <row r="105" spans="1:31" s="9" customFormat="1" ht="24.95" customHeight="1">
      <c r="B105" s="144"/>
      <c r="C105" s="145"/>
      <c r="D105" s="146" t="s">
        <v>124</v>
      </c>
      <c r="E105" s="147"/>
      <c r="F105" s="147"/>
      <c r="G105" s="147"/>
      <c r="H105" s="147"/>
      <c r="I105" s="147"/>
      <c r="J105" s="148">
        <f>J247</f>
        <v>0</v>
      </c>
      <c r="K105" s="145"/>
      <c r="L105" s="149"/>
    </row>
    <row r="106" spans="1:31" s="10" customFormat="1" ht="19.899999999999999" customHeight="1">
      <c r="B106" s="150"/>
      <c r="C106" s="151"/>
      <c r="D106" s="152" t="s">
        <v>2135</v>
      </c>
      <c r="E106" s="153"/>
      <c r="F106" s="153"/>
      <c r="G106" s="153"/>
      <c r="H106" s="153"/>
      <c r="I106" s="153"/>
      <c r="J106" s="154">
        <f>J248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131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71" t="str">
        <f>E7</f>
        <v>CNC centrum a Svářečská škola v SOU Nové Strašecí</v>
      </c>
      <c r="F116" s="272"/>
      <c r="G116" s="272"/>
      <c r="H116" s="27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113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3"/>
      <c r="D118" s="33"/>
      <c r="E118" s="223" t="str">
        <f>E9</f>
        <v>08 -  VZT</v>
      </c>
      <c r="F118" s="273"/>
      <c r="G118" s="273"/>
      <c r="H118" s="27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>Sportovní 1135</v>
      </c>
      <c r="G120" s="33"/>
      <c r="H120" s="33"/>
      <c r="I120" s="26" t="s">
        <v>22</v>
      </c>
      <c r="J120" s="63">
        <f>IF(J12="","",J12)</f>
        <v>45240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54.4" customHeight="1">
      <c r="A122" s="31"/>
      <c r="B122" s="32"/>
      <c r="C122" s="26" t="s">
        <v>23</v>
      </c>
      <c r="D122" s="33"/>
      <c r="E122" s="33"/>
      <c r="F122" s="24" t="str">
        <f>E15</f>
        <v>SOU,  Sportovní 1135, 27180 Nové Strašecí</v>
      </c>
      <c r="G122" s="33"/>
      <c r="H122" s="33"/>
      <c r="I122" s="26" t="s">
        <v>29</v>
      </c>
      <c r="J122" s="29" t="str">
        <f>E21</f>
        <v>Studio PHX s.r.o.Ondříčkova 384/33, Praha 3 Žižkov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27</v>
      </c>
      <c r="D123" s="33"/>
      <c r="E123" s="33"/>
      <c r="F123" s="24" t="str">
        <f>IF(E18="","",E18)</f>
        <v>Vyplň údaj</v>
      </c>
      <c r="G123" s="33"/>
      <c r="H123" s="33"/>
      <c r="I123" s="26" t="s">
        <v>33</v>
      </c>
      <c r="J123" s="29" t="str">
        <f>E24</f>
        <v>Ing. Jan Brožek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1" customFormat="1" ht="29.25" customHeight="1">
      <c r="A125" s="156"/>
      <c r="B125" s="157"/>
      <c r="C125" s="158" t="s">
        <v>132</v>
      </c>
      <c r="D125" s="159" t="s">
        <v>63</v>
      </c>
      <c r="E125" s="159" t="s">
        <v>59</v>
      </c>
      <c r="F125" s="159" t="s">
        <v>60</v>
      </c>
      <c r="G125" s="159" t="s">
        <v>133</v>
      </c>
      <c r="H125" s="159" t="s">
        <v>134</v>
      </c>
      <c r="I125" s="159" t="s">
        <v>135</v>
      </c>
      <c r="J125" s="159" t="s">
        <v>117</v>
      </c>
      <c r="K125" s="160" t="s">
        <v>136</v>
      </c>
      <c r="L125" s="161"/>
      <c r="M125" s="72" t="s">
        <v>1</v>
      </c>
      <c r="N125" s="73" t="s">
        <v>42</v>
      </c>
      <c r="O125" s="73" t="s">
        <v>137</v>
      </c>
      <c r="P125" s="73" t="s">
        <v>138</v>
      </c>
      <c r="Q125" s="73" t="s">
        <v>139</v>
      </c>
      <c r="R125" s="73" t="s">
        <v>140</v>
      </c>
      <c r="S125" s="73" t="s">
        <v>141</v>
      </c>
      <c r="T125" s="74" t="s">
        <v>142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5" s="2" customFormat="1" ht="22.9" customHeight="1">
      <c r="A126" s="31"/>
      <c r="B126" s="32"/>
      <c r="C126" s="79" t="s">
        <v>143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P127+P142+P153+P176+P180+P184+P217+P238+P247</f>
        <v>0</v>
      </c>
      <c r="Q126" s="76"/>
      <c r="R126" s="164">
        <f>R127+R142+R153+R176+R180+R184+R217+R238+R247</f>
        <v>0</v>
      </c>
      <c r="S126" s="76"/>
      <c r="T126" s="165">
        <f>T127+T142+T153+T176+T180+T184+T217+T238+T247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77</v>
      </c>
      <c r="AU126" s="14" t="s">
        <v>119</v>
      </c>
      <c r="BK126" s="166">
        <f>BK127+BK142+BK153+BK176+BK180+BK184+BK217+BK238+BK247</f>
        <v>0</v>
      </c>
    </row>
    <row r="127" spans="1:65" s="12" customFormat="1" ht="25.9" customHeight="1">
      <c r="B127" s="167"/>
      <c r="C127" s="168"/>
      <c r="D127" s="169" t="s">
        <v>77</v>
      </c>
      <c r="E127" s="170" t="s">
        <v>1438</v>
      </c>
      <c r="F127" s="170" t="s">
        <v>2136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SUM(P128:P141)</f>
        <v>0</v>
      </c>
      <c r="Q127" s="175"/>
      <c r="R127" s="176">
        <f>SUM(R128:R141)</f>
        <v>0</v>
      </c>
      <c r="S127" s="175"/>
      <c r="T127" s="177">
        <f>SUM(T128:T141)</f>
        <v>0</v>
      </c>
      <c r="AR127" s="178" t="s">
        <v>86</v>
      </c>
      <c r="AT127" s="179" t="s">
        <v>77</v>
      </c>
      <c r="AU127" s="179" t="s">
        <v>78</v>
      </c>
      <c r="AY127" s="178" t="s">
        <v>146</v>
      </c>
      <c r="BK127" s="180">
        <f>SUM(BK128:BK141)</f>
        <v>0</v>
      </c>
    </row>
    <row r="128" spans="1:65" s="2" customFormat="1" ht="16.5" customHeight="1">
      <c r="A128" s="31"/>
      <c r="B128" s="32"/>
      <c r="C128" s="209" t="s">
        <v>78</v>
      </c>
      <c r="D128" s="209" t="s">
        <v>521</v>
      </c>
      <c r="E128" s="210" t="s">
        <v>2137</v>
      </c>
      <c r="F128" s="211" t="s">
        <v>2138</v>
      </c>
      <c r="G128" s="212" t="s">
        <v>612</v>
      </c>
      <c r="H128" s="213">
        <v>1</v>
      </c>
      <c r="I128" s="214"/>
      <c r="J128" s="215">
        <f>ROUND(I128*H128,2)</f>
        <v>0</v>
      </c>
      <c r="K128" s="211" t="s">
        <v>1</v>
      </c>
      <c r="L128" s="216"/>
      <c r="M128" s="217" t="s">
        <v>1</v>
      </c>
      <c r="N128" s="218" t="s">
        <v>43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283</v>
      </c>
      <c r="AT128" s="194" t="s">
        <v>521</v>
      </c>
      <c r="AU128" s="194" t="s">
        <v>86</v>
      </c>
      <c r="AY128" s="14" t="s">
        <v>146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86</v>
      </c>
      <c r="BK128" s="195">
        <f>ROUND(I128*H128,2)</f>
        <v>0</v>
      </c>
      <c r="BL128" s="14" t="s">
        <v>223</v>
      </c>
      <c r="BM128" s="194" t="s">
        <v>88</v>
      </c>
    </row>
    <row r="129" spans="1:65" s="2" customFormat="1" ht="11.25">
      <c r="A129" s="31"/>
      <c r="B129" s="32"/>
      <c r="C129" s="33"/>
      <c r="D129" s="196" t="s">
        <v>155</v>
      </c>
      <c r="E129" s="33"/>
      <c r="F129" s="197" t="s">
        <v>2138</v>
      </c>
      <c r="G129" s="33"/>
      <c r="H129" s="33"/>
      <c r="I129" s="198"/>
      <c r="J129" s="33"/>
      <c r="K129" s="33"/>
      <c r="L129" s="36"/>
      <c r="M129" s="199"/>
      <c r="N129" s="200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155</v>
      </c>
      <c r="AU129" s="14" t="s">
        <v>86</v>
      </c>
    </row>
    <row r="130" spans="1:65" s="2" customFormat="1" ht="16.5" customHeight="1">
      <c r="A130" s="31"/>
      <c r="B130" s="32"/>
      <c r="C130" s="209" t="s">
        <v>78</v>
      </c>
      <c r="D130" s="209" t="s">
        <v>521</v>
      </c>
      <c r="E130" s="210" t="s">
        <v>2139</v>
      </c>
      <c r="F130" s="211" t="s">
        <v>2140</v>
      </c>
      <c r="G130" s="212" t="s">
        <v>612</v>
      </c>
      <c r="H130" s="213">
        <v>1</v>
      </c>
      <c r="I130" s="214"/>
      <c r="J130" s="215">
        <f>ROUND(I130*H130,2)</f>
        <v>0</v>
      </c>
      <c r="K130" s="211" t="s">
        <v>1</v>
      </c>
      <c r="L130" s="216"/>
      <c r="M130" s="217" t="s">
        <v>1</v>
      </c>
      <c r="N130" s="218" t="s">
        <v>43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283</v>
      </c>
      <c r="AT130" s="194" t="s">
        <v>521</v>
      </c>
      <c r="AU130" s="194" t="s">
        <v>86</v>
      </c>
      <c r="AY130" s="14" t="s">
        <v>146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4" t="s">
        <v>86</v>
      </c>
      <c r="BK130" s="195">
        <f>ROUND(I130*H130,2)</f>
        <v>0</v>
      </c>
      <c r="BL130" s="14" t="s">
        <v>223</v>
      </c>
      <c r="BM130" s="194" t="s">
        <v>153</v>
      </c>
    </row>
    <row r="131" spans="1:65" s="2" customFormat="1" ht="11.25">
      <c r="A131" s="31"/>
      <c r="B131" s="32"/>
      <c r="C131" s="33"/>
      <c r="D131" s="196" t="s">
        <v>155</v>
      </c>
      <c r="E131" s="33"/>
      <c r="F131" s="197" t="s">
        <v>2140</v>
      </c>
      <c r="G131" s="33"/>
      <c r="H131" s="33"/>
      <c r="I131" s="198"/>
      <c r="J131" s="33"/>
      <c r="K131" s="33"/>
      <c r="L131" s="36"/>
      <c r="M131" s="199"/>
      <c r="N131" s="200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155</v>
      </c>
      <c r="AU131" s="14" t="s">
        <v>86</v>
      </c>
    </row>
    <row r="132" spans="1:65" s="2" customFormat="1" ht="16.5" customHeight="1">
      <c r="A132" s="31"/>
      <c r="B132" s="32"/>
      <c r="C132" s="209" t="s">
        <v>78</v>
      </c>
      <c r="D132" s="209" t="s">
        <v>521</v>
      </c>
      <c r="E132" s="210" t="s">
        <v>2141</v>
      </c>
      <c r="F132" s="211" t="s">
        <v>2142</v>
      </c>
      <c r="G132" s="212" t="s">
        <v>612</v>
      </c>
      <c r="H132" s="213">
        <v>4</v>
      </c>
      <c r="I132" s="214"/>
      <c r="J132" s="215">
        <f>ROUND(I132*H132,2)</f>
        <v>0</v>
      </c>
      <c r="K132" s="211" t="s">
        <v>1</v>
      </c>
      <c r="L132" s="216"/>
      <c r="M132" s="217" t="s">
        <v>1</v>
      </c>
      <c r="N132" s="218" t="s">
        <v>43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283</v>
      </c>
      <c r="AT132" s="194" t="s">
        <v>521</v>
      </c>
      <c r="AU132" s="194" t="s">
        <v>86</v>
      </c>
      <c r="AY132" s="14" t="s">
        <v>146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86</v>
      </c>
      <c r="BK132" s="195">
        <f>ROUND(I132*H132,2)</f>
        <v>0</v>
      </c>
      <c r="BL132" s="14" t="s">
        <v>223</v>
      </c>
      <c r="BM132" s="194" t="s">
        <v>201</v>
      </c>
    </row>
    <row r="133" spans="1:65" s="2" customFormat="1" ht="11.25">
      <c r="A133" s="31"/>
      <c r="B133" s="32"/>
      <c r="C133" s="33"/>
      <c r="D133" s="196" t="s">
        <v>155</v>
      </c>
      <c r="E133" s="33"/>
      <c r="F133" s="197" t="s">
        <v>2142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155</v>
      </c>
      <c r="AU133" s="14" t="s">
        <v>86</v>
      </c>
    </row>
    <row r="134" spans="1:65" s="2" customFormat="1" ht="16.5" customHeight="1">
      <c r="A134" s="31"/>
      <c r="B134" s="32"/>
      <c r="C134" s="209" t="s">
        <v>78</v>
      </c>
      <c r="D134" s="209" t="s">
        <v>521</v>
      </c>
      <c r="E134" s="210" t="s">
        <v>2143</v>
      </c>
      <c r="F134" s="211" t="s">
        <v>2144</v>
      </c>
      <c r="G134" s="212" t="s">
        <v>612</v>
      </c>
      <c r="H134" s="213">
        <v>1</v>
      </c>
      <c r="I134" s="214"/>
      <c r="J134" s="215">
        <f>ROUND(I134*H134,2)</f>
        <v>0</v>
      </c>
      <c r="K134" s="211" t="s">
        <v>1</v>
      </c>
      <c r="L134" s="216"/>
      <c r="M134" s="217" t="s">
        <v>1</v>
      </c>
      <c r="N134" s="218" t="s">
        <v>43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283</v>
      </c>
      <c r="AT134" s="194" t="s">
        <v>521</v>
      </c>
      <c r="AU134" s="194" t="s">
        <v>86</v>
      </c>
      <c r="AY134" s="14" t="s">
        <v>146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86</v>
      </c>
      <c r="BK134" s="195">
        <f>ROUND(I134*H134,2)</f>
        <v>0</v>
      </c>
      <c r="BL134" s="14" t="s">
        <v>223</v>
      </c>
      <c r="BM134" s="194" t="s">
        <v>295</v>
      </c>
    </row>
    <row r="135" spans="1:65" s="2" customFormat="1" ht="11.25">
      <c r="A135" s="31"/>
      <c r="B135" s="32"/>
      <c r="C135" s="33"/>
      <c r="D135" s="196" t="s">
        <v>155</v>
      </c>
      <c r="E135" s="33"/>
      <c r="F135" s="197" t="s">
        <v>2144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155</v>
      </c>
      <c r="AU135" s="14" t="s">
        <v>86</v>
      </c>
    </row>
    <row r="136" spans="1:65" s="2" customFormat="1" ht="24.2" customHeight="1">
      <c r="A136" s="31"/>
      <c r="B136" s="32"/>
      <c r="C136" s="209" t="s">
        <v>78</v>
      </c>
      <c r="D136" s="209" t="s">
        <v>521</v>
      </c>
      <c r="E136" s="210" t="s">
        <v>2145</v>
      </c>
      <c r="F136" s="211" t="s">
        <v>2146</v>
      </c>
      <c r="G136" s="212" t="s">
        <v>1444</v>
      </c>
      <c r="H136" s="213">
        <v>2</v>
      </c>
      <c r="I136" s="214"/>
      <c r="J136" s="215">
        <f>ROUND(I136*H136,2)</f>
        <v>0</v>
      </c>
      <c r="K136" s="211" t="s">
        <v>1</v>
      </c>
      <c r="L136" s="216"/>
      <c r="M136" s="217" t="s">
        <v>1</v>
      </c>
      <c r="N136" s="218" t="s">
        <v>43</v>
      </c>
      <c r="O136" s="6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283</v>
      </c>
      <c r="AT136" s="194" t="s">
        <v>521</v>
      </c>
      <c r="AU136" s="194" t="s">
        <v>86</v>
      </c>
      <c r="AY136" s="14" t="s">
        <v>146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4" t="s">
        <v>86</v>
      </c>
      <c r="BK136" s="195">
        <f>ROUND(I136*H136,2)</f>
        <v>0</v>
      </c>
      <c r="BL136" s="14" t="s">
        <v>223</v>
      </c>
      <c r="BM136" s="194" t="s">
        <v>173</v>
      </c>
    </row>
    <row r="137" spans="1:65" s="2" customFormat="1" ht="11.25">
      <c r="A137" s="31"/>
      <c r="B137" s="32"/>
      <c r="C137" s="33"/>
      <c r="D137" s="196" t="s">
        <v>155</v>
      </c>
      <c r="E137" s="33"/>
      <c r="F137" s="197" t="s">
        <v>2146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155</v>
      </c>
      <c r="AU137" s="14" t="s">
        <v>86</v>
      </c>
    </row>
    <row r="138" spans="1:65" s="2" customFormat="1" ht="24.2" customHeight="1">
      <c r="A138" s="31"/>
      <c r="B138" s="32"/>
      <c r="C138" s="209" t="s">
        <v>78</v>
      </c>
      <c r="D138" s="209" t="s">
        <v>521</v>
      </c>
      <c r="E138" s="210" t="s">
        <v>2147</v>
      </c>
      <c r="F138" s="211" t="s">
        <v>2148</v>
      </c>
      <c r="G138" s="212" t="s">
        <v>1444</v>
      </c>
      <c r="H138" s="213">
        <v>1</v>
      </c>
      <c r="I138" s="214"/>
      <c r="J138" s="215">
        <f>ROUND(I138*H138,2)</f>
        <v>0</v>
      </c>
      <c r="K138" s="211" t="s">
        <v>1</v>
      </c>
      <c r="L138" s="216"/>
      <c r="M138" s="217" t="s">
        <v>1</v>
      </c>
      <c r="N138" s="218" t="s">
        <v>43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283</v>
      </c>
      <c r="AT138" s="194" t="s">
        <v>521</v>
      </c>
      <c r="AU138" s="194" t="s">
        <v>86</v>
      </c>
      <c r="AY138" s="14" t="s">
        <v>146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86</v>
      </c>
      <c r="BK138" s="195">
        <f>ROUND(I138*H138,2)</f>
        <v>0</v>
      </c>
      <c r="BL138" s="14" t="s">
        <v>223</v>
      </c>
      <c r="BM138" s="194" t="s">
        <v>290</v>
      </c>
    </row>
    <row r="139" spans="1:65" s="2" customFormat="1" ht="11.25">
      <c r="A139" s="31"/>
      <c r="B139" s="32"/>
      <c r="C139" s="33"/>
      <c r="D139" s="196" t="s">
        <v>155</v>
      </c>
      <c r="E139" s="33"/>
      <c r="F139" s="197" t="s">
        <v>2148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155</v>
      </c>
      <c r="AU139" s="14" t="s">
        <v>86</v>
      </c>
    </row>
    <row r="140" spans="1:65" s="2" customFormat="1" ht="24.2" customHeight="1">
      <c r="A140" s="31"/>
      <c r="B140" s="32"/>
      <c r="C140" s="209" t="s">
        <v>78</v>
      </c>
      <c r="D140" s="209" t="s">
        <v>521</v>
      </c>
      <c r="E140" s="210" t="s">
        <v>2149</v>
      </c>
      <c r="F140" s="211" t="s">
        <v>2150</v>
      </c>
      <c r="G140" s="212" t="s">
        <v>1444</v>
      </c>
      <c r="H140" s="213">
        <v>1</v>
      </c>
      <c r="I140" s="214"/>
      <c r="J140" s="215">
        <f>ROUND(I140*H140,2)</f>
        <v>0</v>
      </c>
      <c r="K140" s="211" t="s">
        <v>1</v>
      </c>
      <c r="L140" s="216"/>
      <c r="M140" s="217" t="s">
        <v>1</v>
      </c>
      <c r="N140" s="218" t="s">
        <v>43</v>
      </c>
      <c r="O140" s="68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283</v>
      </c>
      <c r="AT140" s="194" t="s">
        <v>521</v>
      </c>
      <c r="AU140" s="194" t="s">
        <v>86</v>
      </c>
      <c r="AY140" s="14" t="s">
        <v>146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86</v>
      </c>
      <c r="BK140" s="195">
        <f>ROUND(I140*H140,2)</f>
        <v>0</v>
      </c>
      <c r="BL140" s="14" t="s">
        <v>223</v>
      </c>
      <c r="BM140" s="194" t="s">
        <v>214</v>
      </c>
    </row>
    <row r="141" spans="1:65" s="2" customFormat="1" ht="11.25">
      <c r="A141" s="31"/>
      <c r="B141" s="32"/>
      <c r="C141" s="33"/>
      <c r="D141" s="196" t="s">
        <v>155</v>
      </c>
      <c r="E141" s="33"/>
      <c r="F141" s="197" t="s">
        <v>2150</v>
      </c>
      <c r="G141" s="33"/>
      <c r="H141" s="33"/>
      <c r="I141" s="198"/>
      <c r="J141" s="33"/>
      <c r="K141" s="33"/>
      <c r="L141" s="36"/>
      <c r="M141" s="199"/>
      <c r="N141" s="200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155</v>
      </c>
      <c r="AU141" s="14" t="s">
        <v>86</v>
      </c>
    </row>
    <row r="142" spans="1:65" s="12" customFormat="1" ht="25.9" customHeight="1">
      <c r="B142" s="167"/>
      <c r="C142" s="168"/>
      <c r="D142" s="169" t="s">
        <v>77</v>
      </c>
      <c r="E142" s="170" t="s">
        <v>1440</v>
      </c>
      <c r="F142" s="170" t="s">
        <v>2151</v>
      </c>
      <c r="G142" s="168"/>
      <c r="H142" s="168"/>
      <c r="I142" s="171"/>
      <c r="J142" s="172">
        <f>BK142</f>
        <v>0</v>
      </c>
      <c r="K142" s="168"/>
      <c r="L142" s="173"/>
      <c r="M142" s="174"/>
      <c r="N142" s="175"/>
      <c r="O142" s="175"/>
      <c r="P142" s="176">
        <f>SUM(P143:P152)</f>
        <v>0</v>
      </c>
      <c r="Q142" s="175"/>
      <c r="R142" s="176">
        <f>SUM(R143:R152)</f>
        <v>0</v>
      </c>
      <c r="S142" s="175"/>
      <c r="T142" s="177">
        <f>SUM(T143:T152)</f>
        <v>0</v>
      </c>
      <c r="AR142" s="178" t="s">
        <v>86</v>
      </c>
      <c r="AT142" s="179" t="s">
        <v>77</v>
      </c>
      <c r="AU142" s="179" t="s">
        <v>78</v>
      </c>
      <c r="AY142" s="178" t="s">
        <v>146</v>
      </c>
      <c r="BK142" s="180">
        <f>SUM(BK143:BK152)</f>
        <v>0</v>
      </c>
    </row>
    <row r="143" spans="1:65" s="2" customFormat="1" ht="24.2" customHeight="1">
      <c r="A143" s="31"/>
      <c r="B143" s="32"/>
      <c r="C143" s="209" t="s">
        <v>78</v>
      </c>
      <c r="D143" s="209" t="s">
        <v>521</v>
      </c>
      <c r="E143" s="210" t="s">
        <v>2152</v>
      </c>
      <c r="F143" s="211" t="s">
        <v>2153</v>
      </c>
      <c r="G143" s="212" t="s">
        <v>1444</v>
      </c>
      <c r="H143" s="213">
        <v>6</v>
      </c>
      <c r="I143" s="214"/>
      <c r="J143" s="215">
        <f>ROUND(I143*H143,2)</f>
        <v>0</v>
      </c>
      <c r="K143" s="211" t="s">
        <v>1</v>
      </c>
      <c r="L143" s="216"/>
      <c r="M143" s="217" t="s">
        <v>1</v>
      </c>
      <c r="N143" s="218" t="s">
        <v>43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283</v>
      </c>
      <c r="AT143" s="194" t="s">
        <v>521</v>
      </c>
      <c r="AU143" s="194" t="s">
        <v>86</v>
      </c>
      <c r="AY143" s="14" t="s">
        <v>146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86</v>
      </c>
      <c r="BK143" s="195">
        <f>ROUND(I143*H143,2)</f>
        <v>0</v>
      </c>
      <c r="BL143" s="14" t="s">
        <v>223</v>
      </c>
      <c r="BM143" s="194" t="s">
        <v>223</v>
      </c>
    </row>
    <row r="144" spans="1:65" s="2" customFormat="1" ht="19.5">
      <c r="A144" s="31"/>
      <c r="B144" s="32"/>
      <c r="C144" s="33"/>
      <c r="D144" s="196" t="s">
        <v>155</v>
      </c>
      <c r="E144" s="33"/>
      <c r="F144" s="197" t="s">
        <v>2153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155</v>
      </c>
      <c r="AU144" s="14" t="s">
        <v>86</v>
      </c>
    </row>
    <row r="145" spans="1:65" s="2" customFormat="1" ht="24.2" customHeight="1">
      <c r="A145" s="31"/>
      <c r="B145" s="32"/>
      <c r="C145" s="209" t="s">
        <v>78</v>
      </c>
      <c r="D145" s="209" t="s">
        <v>521</v>
      </c>
      <c r="E145" s="210" t="s">
        <v>2154</v>
      </c>
      <c r="F145" s="211" t="s">
        <v>2155</v>
      </c>
      <c r="G145" s="212" t="s">
        <v>1444</v>
      </c>
      <c r="H145" s="213">
        <v>1</v>
      </c>
      <c r="I145" s="214"/>
      <c r="J145" s="215">
        <f>ROUND(I145*H145,2)</f>
        <v>0</v>
      </c>
      <c r="K145" s="211" t="s">
        <v>1</v>
      </c>
      <c r="L145" s="216"/>
      <c r="M145" s="217" t="s">
        <v>1</v>
      </c>
      <c r="N145" s="218" t="s">
        <v>43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283</v>
      </c>
      <c r="AT145" s="194" t="s">
        <v>521</v>
      </c>
      <c r="AU145" s="194" t="s">
        <v>86</v>
      </c>
      <c r="AY145" s="14" t="s">
        <v>146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86</v>
      </c>
      <c r="BK145" s="195">
        <f>ROUND(I145*H145,2)</f>
        <v>0</v>
      </c>
      <c r="BL145" s="14" t="s">
        <v>223</v>
      </c>
      <c r="BM145" s="194" t="s">
        <v>159</v>
      </c>
    </row>
    <row r="146" spans="1:65" s="2" customFormat="1" ht="19.5">
      <c r="A146" s="31"/>
      <c r="B146" s="32"/>
      <c r="C146" s="33"/>
      <c r="D146" s="196" t="s">
        <v>155</v>
      </c>
      <c r="E146" s="33"/>
      <c r="F146" s="197" t="s">
        <v>2155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155</v>
      </c>
      <c r="AU146" s="14" t="s">
        <v>86</v>
      </c>
    </row>
    <row r="147" spans="1:65" s="2" customFormat="1" ht="24.2" customHeight="1">
      <c r="A147" s="31"/>
      <c r="B147" s="32"/>
      <c r="C147" s="209" t="s">
        <v>78</v>
      </c>
      <c r="D147" s="209" t="s">
        <v>521</v>
      </c>
      <c r="E147" s="210" t="s">
        <v>2156</v>
      </c>
      <c r="F147" s="211" t="s">
        <v>2157</v>
      </c>
      <c r="G147" s="212" t="s">
        <v>1444</v>
      </c>
      <c r="H147" s="213">
        <v>4</v>
      </c>
      <c r="I147" s="214"/>
      <c r="J147" s="215">
        <f>ROUND(I147*H147,2)</f>
        <v>0</v>
      </c>
      <c r="K147" s="211" t="s">
        <v>1</v>
      </c>
      <c r="L147" s="216"/>
      <c r="M147" s="217" t="s">
        <v>1</v>
      </c>
      <c r="N147" s="218" t="s">
        <v>43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283</v>
      </c>
      <c r="AT147" s="194" t="s">
        <v>521</v>
      </c>
      <c r="AU147" s="194" t="s">
        <v>86</v>
      </c>
      <c r="AY147" s="14" t="s">
        <v>146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86</v>
      </c>
      <c r="BK147" s="195">
        <f>ROUND(I147*H147,2)</f>
        <v>0</v>
      </c>
      <c r="BL147" s="14" t="s">
        <v>223</v>
      </c>
      <c r="BM147" s="194" t="s">
        <v>248</v>
      </c>
    </row>
    <row r="148" spans="1:65" s="2" customFormat="1" ht="19.5">
      <c r="A148" s="31"/>
      <c r="B148" s="32"/>
      <c r="C148" s="33"/>
      <c r="D148" s="196" t="s">
        <v>155</v>
      </c>
      <c r="E148" s="33"/>
      <c r="F148" s="197" t="s">
        <v>2157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155</v>
      </c>
      <c r="AU148" s="14" t="s">
        <v>86</v>
      </c>
    </row>
    <row r="149" spans="1:65" s="2" customFormat="1" ht="24.2" customHeight="1">
      <c r="A149" s="31"/>
      <c r="B149" s="32"/>
      <c r="C149" s="209" t="s">
        <v>78</v>
      </c>
      <c r="D149" s="209" t="s">
        <v>521</v>
      </c>
      <c r="E149" s="210" t="s">
        <v>2158</v>
      </c>
      <c r="F149" s="211" t="s">
        <v>2159</v>
      </c>
      <c r="G149" s="212" t="s">
        <v>1444</v>
      </c>
      <c r="H149" s="213">
        <v>12</v>
      </c>
      <c r="I149" s="214"/>
      <c r="J149" s="215">
        <f>ROUND(I149*H149,2)</f>
        <v>0</v>
      </c>
      <c r="K149" s="211" t="s">
        <v>1</v>
      </c>
      <c r="L149" s="216"/>
      <c r="M149" s="217" t="s">
        <v>1</v>
      </c>
      <c r="N149" s="218" t="s">
        <v>43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283</v>
      </c>
      <c r="AT149" s="194" t="s">
        <v>521</v>
      </c>
      <c r="AU149" s="194" t="s">
        <v>86</v>
      </c>
      <c r="AY149" s="14" t="s">
        <v>146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86</v>
      </c>
      <c r="BK149" s="195">
        <f>ROUND(I149*H149,2)</f>
        <v>0</v>
      </c>
      <c r="BL149" s="14" t="s">
        <v>223</v>
      </c>
      <c r="BM149" s="194" t="s">
        <v>271</v>
      </c>
    </row>
    <row r="150" spans="1:65" s="2" customFormat="1" ht="19.5">
      <c r="A150" s="31"/>
      <c r="B150" s="32"/>
      <c r="C150" s="33"/>
      <c r="D150" s="196" t="s">
        <v>155</v>
      </c>
      <c r="E150" s="33"/>
      <c r="F150" s="197" t="s">
        <v>2159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155</v>
      </c>
      <c r="AU150" s="14" t="s">
        <v>86</v>
      </c>
    </row>
    <row r="151" spans="1:65" s="2" customFormat="1" ht="24.2" customHeight="1">
      <c r="A151" s="31"/>
      <c r="B151" s="32"/>
      <c r="C151" s="209" t="s">
        <v>78</v>
      </c>
      <c r="D151" s="209" t="s">
        <v>521</v>
      </c>
      <c r="E151" s="210" t="s">
        <v>2160</v>
      </c>
      <c r="F151" s="211" t="s">
        <v>2161</v>
      </c>
      <c r="G151" s="212" t="s">
        <v>1444</v>
      </c>
      <c r="H151" s="213">
        <v>2</v>
      </c>
      <c r="I151" s="214"/>
      <c r="J151" s="215">
        <f>ROUND(I151*H151,2)</f>
        <v>0</v>
      </c>
      <c r="K151" s="211" t="s">
        <v>1</v>
      </c>
      <c r="L151" s="216"/>
      <c r="M151" s="217" t="s">
        <v>1</v>
      </c>
      <c r="N151" s="218" t="s">
        <v>43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283</v>
      </c>
      <c r="AT151" s="194" t="s">
        <v>521</v>
      </c>
      <c r="AU151" s="194" t="s">
        <v>86</v>
      </c>
      <c r="AY151" s="14" t="s">
        <v>146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86</v>
      </c>
      <c r="BK151" s="195">
        <f>ROUND(I151*H151,2)</f>
        <v>0</v>
      </c>
      <c r="BL151" s="14" t="s">
        <v>223</v>
      </c>
      <c r="BM151" s="194" t="s">
        <v>639</v>
      </c>
    </row>
    <row r="152" spans="1:65" s="2" customFormat="1" ht="19.5">
      <c r="A152" s="31"/>
      <c r="B152" s="32"/>
      <c r="C152" s="33"/>
      <c r="D152" s="196" t="s">
        <v>155</v>
      </c>
      <c r="E152" s="33"/>
      <c r="F152" s="197" t="s">
        <v>2161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155</v>
      </c>
      <c r="AU152" s="14" t="s">
        <v>86</v>
      </c>
    </row>
    <row r="153" spans="1:65" s="12" customFormat="1" ht="25.9" customHeight="1">
      <c r="B153" s="167"/>
      <c r="C153" s="168"/>
      <c r="D153" s="169" t="s">
        <v>77</v>
      </c>
      <c r="E153" s="170" t="s">
        <v>1460</v>
      </c>
      <c r="F153" s="170" t="s">
        <v>2162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SUM(P154:P175)</f>
        <v>0</v>
      </c>
      <c r="Q153" s="175"/>
      <c r="R153" s="176">
        <f>SUM(R154:R175)</f>
        <v>0</v>
      </c>
      <c r="S153" s="175"/>
      <c r="T153" s="177">
        <f>SUM(T154:T175)</f>
        <v>0</v>
      </c>
      <c r="AR153" s="178" t="s">
        <v>86</v>
      </c>
      <c r="AT153" s="179" t="s">
        <v>77</v>
      </c>
      <c r="AU153" s="179" t="s">
        <v>78</v>
      </c>
      <c r="AY153" s="178" t="s">
        <v>146</v>
      </c>
      <c r="BK153" s="180">
        <f>SUM(BK154:BK175)</f>
        <v>0</v>
      </c>
    </row>
    <row r="154" spans="1:65" s="2" customFormat="1" ht="16.5" customHeight="1">
      <c r="A154" s="31"/>
      <c r="B154" s="32"/>
      <c r="C154" s="209" t="s">
        <v>78</v>
      </c>
      <c r="D154" s="209" t="s">
        <v>521</v>
      </c>
      <c r="E154" s="210" t="s">
        <v>2163</v>
      </c>
      <c r="F154" s="211" t="s">
        <v>2164</v>
      </c>
      <c r="G154" s="212" t="s">
        <v>1444</v>
      </c>
      <c r="H154" s="213">
        <v>12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43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283</v>
      </c>
      <c r="AT154" s="194" t="s">
        <v>521</v>
      </c>
      <c r="AU154" s="194" t="s">
        <v>86</v>
      </c>
      <c r="AY154" s="14" t="s">
        <v>146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86</v>
      </c>
      <c r="BK154" s="195">
        <f>ROUND(I154*H154,2)</f>
        <v>0</v>
      </c>
      <c r="BL154" s="14" t="s">
        <v>223</v>
      </c>
      <c r="BM154" s="194" t="s">
        <v>400</v>
      </c>
    </row>
    <row r="155" spans="1:65" s="2" customFormat="1" ht="11.25">
      <c r="A155" s="31"/>
      <c r="B155" s="32"/>
      <c r="C155" s="33"/>
      <c r="D155" s="196" t="s">
        <v>155</v>
      </c>
      <c r="E155" s="33"/>
      <c r="F155" s="197" t="s">
        <v>2164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155</v>
      </c>
      <c r="AU155" s="14" t="s">
        <v>86</v>
      </c>
    </row>
    <row r="156" spans="1:65" s="2" customFormat="1" ht="16.5" customHeight="1">
      <c r="A156" s="31"/>
      <c r="B156" s="32"/>
      <c r="C156" s="209" t="s">
        <v>78</v>
      </c>
      <c r="D156" s="209" t="s">
        <v>521</v>
      </c>
      <c r="E156" s="210" t="s">
        <v>2165</v>
      </c>
      <c r="F156" s="211" t="s">
        <v>2166</v>
      </c>
      <c r="G156" s="212" t="s">
        <v>1444</v>
      </c>
      <c r="H156" s="213">
        <v>1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43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283</v>
      </c>
      <c r="AT156" s="194" t="s">
        <v>521</v>
      </c>
      <c r="AU156" s="194" t="s">
        <v>86</v>
      </c>
      <c r="AY156" s="14" t="s">
        <v>146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86</v>
      </c>
      <c r="BK156" s="195">
        <f>ROUND(I156*H156,2)</f>
        <v>0</v>
      </c>
      <c r="BL156" s="14" t="s">
        <v>223</v>
      </c>
      <c r="BM156" s="194" t="s">
        <v>186</v>
      </c>
    </row>
    <row r="157" spans="1:65" s="2" customFormat="1" ht="11.25">
      <c r="A157" s="31"/>
      <c r="B157" s="32"/>
      <c r="C157" s="33"/>
      <c r="D157" s="196" t="s">
        <v>155</v>
      </c>
      <c r="E157" s="33"/>
      <c r="F157" s="197" t="s">
        <v>2166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155</v>
      </c>
      <c r="AU157" s="14" t="s">
        <v>86</v>
      </c>
    </row>
    <row r="158" spans="1:65" s="2" customFormat="1" ht="16.5" customHeight="1">
      <c r="A158" s="31"/>
      <c r="B158" s="32"/>
      <c r="C158" s="209" t="s">
        <v>78</v>
      </c>
      <c r="D158" s="209" t="s">
        <v>521</v>
      </c>
      <c r="E158" s="210" t="s">
        <v>2167</v>
      </c>
      <c r="F158" s="211" t="s">
        <v>2168</v>
      </c>
      <c r="G158" s="212" t="s">
        <v>1444</v>
      </c>
      <c r="H158" s="213">
        <v>1</v>
      </c>
      <c r="I158" s="214"/>
      <c r="J158" s="215">
        <f>ROUND(I158*H158,2)</f>
        <v>0</v>
      </c>
      <c r="K158" s="211" t="s">
        <v>1</v>
      </c>
      <c r="L158" s="216"/>
      <c r="M158" s="217" t="s">
        <v>1</v>
      </c>
      <c r="N158" s="218" t="s">
        <v>43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283</v>
      </c>
      <c r="AT158" s="194" t="s">
        <v>521</v>
      </c>
      <c r="AU158" s="194" t="s">
        <v>86</v>
      </c>
      <c r="AY158" s="14" t="s">
        <v>146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86</v>
      </c>
      <c r="BK158" s="195">
        <f>ROUND(I158*H158,2)</f>
        <v>0</v>
      </c>
      <c r="BL158" s="14" t="s">
        <v>223</v>
      </c>
      <c r="BM158" s="194" t="s">
        <v>268</v>
      </c>
    </row>
    <row r="159" spans="1:65" s="2" customFormat="1" ht="11.25">
      <c r="A159" s="31"/>
      <c r="B159" s="32"/>
      <c r="C159" s="33"/>
      <c r="D159" s="196" t="s">
        <v>155</v>
      </c>
      <c r="E159" s="33"/>
      <c r="F159" s="197" t="s">
        <v>2168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155</v>
      </c>
      <c r="AU159" s="14" t="s">
        <v>86</v>
      </c>
    </row>
    <row r="160" spans="1:65" s="2" customFormat="1" ht="16.5" customHeight="1">
      <c r="A160" s="31"/>
      <c r="B160" s="32"/>
      <c r="C160" s="209" t="s">
        <v>78</v>
      </c>
      <c r="D160" s="209" t="s">
        <v>521</v>
      </c>
      <c r="E160" s="210" t="s">
        <v>2169</v>
      </c>
      <c r="F160" s="211" t="s">
        <v>2170</v>
      </c>
      <c r="G160" s="212" t="s">
        <v>1444</v>
      </c>
      <c r="H160" s="213">
        <v>8</v>
      </c>
      <c r="I160" s="214"/>
      <c r="J160" s="215">
        <f>ROUND(I160*H160,2)</f>
        <v>0</v>
      </c>
      <c r="K160" s="211" t="s">
        <v>1</v>
      </c>
      <c r="L160" s="216"/>
      <c r="M160" s="217" t="s">
        <v>1</v>
      </c>
      <c r="N160" s="218" t="s">
        <v>43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283</v>
      </c>
      <c r="AT160" s="194" t="s">
        <v>521</v>
      </c>
      <c r="AU160" s="194" t="s">
        <v>86</v>
      </c>
      <c r="AY160" s="14" t="s">
        <v>146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86</v>
      </c>
      <c r="BK160" s="195">
        <f>ROUND(I160*H160,2)</f>
        <v>0</v>
      </c>
      <c r="BL160" s="14" t="s">
        <v>223</v>
      </c>
      <c r="BM160" s="194" t="s">
        <v>283</v>
      </c>
    </row>
    <row r="161" spans="1:65" s="2" customFormat="1" ht="11.25">
      <c r="A161" s="31"/>
      <c r="B161" s="32"/>
      <c r="C161" s="33"/>
      <c r="D161" s="196" t="s">
        <v>155</v>
      </c>
      <c r="E161" s="33"/>
      <c r="F161" s="197" t="s">
        <v>2170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155</v>
      </c>
      <c r="AU161" s="14" t="s">
        <v>86</v>
      </c>
    </row>
    <row r="162" spans="1:65" s="2" customFormat="1" ht="16.5" customHeight="1">
      <c r="A162" s="31"/>
      <c r="B162" s="32"/>
      <c r="C162" s="209" t="s">
        <v>78</v>
      </c>
      <c r="D162" s="209" t="s">
        <v>521</v>
      </c>
      <c r="E162" s="210" t="s">
        <v>2171</v>
      </c>
      <c r="F162" s="211" t="s">
        <v>2172</v>
      </c>
      <c r="G162" s="212" t="s">
        <v>1444</v>
      </c>
      <c r="H162" s="213">
        <v>7</v>
      </c>
      <c r="I162" s="214"/>
      <c r="J162" s="215">
        <f>ROUND(I162*H162,2)</f>
        <v>0</v>
      </c>
      <c r="K162" s="211" t="s">
        <v>1</v>
      </c>
      <c r="L162" s="216"/>
      <c r="M162" s="217" t="s">
        <v>1</v>
      </c>
      <c r="N162" s="218" t="s">
        <v>43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283</v>
      </c>
      <c r="AT162" s="194" t="s">
        <v>521</v>
      </c>
      <c r="AU162" s="194" t="s">
        <v>86</v>
      </c>
      <c r="AY162" s="14" t="s">
        <v>146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86</v>
      </c>
      <c r="BK162" s="195">
        <f>ROUND(I162*H162,2)</f>
        <v>0</v>
      </c>
      <c r="BL162" s="14" t="s">
        <v>223</v>
      </c>
      <c r="BM162" s="194" t="s">
        <v>417</v>
      </c>
    </row>
    <row r="163" spans="1:65" s="2" customFormat="1" ht="11.25">
      <c r="A163" s="31"/>
      <c r="B163" s="32"/>
      <c r="C163" s="33"/>
      <c r="D163" s="196" t="s">
        <v>155</v>
      </c>
      <c r="E163" s="33"/>
      <c r="F163" s="197" t="s">
        <v>2172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155</v>
      </c>
      <c r="AU163" s="14" t="s">
        <v>86</v>
      </c>
    </row>
    <row r="164" spans="1:65" s="2" customFormat="1" ht="16.5" customHeight="1">
      <c r="A164" s="31"/>
      <c r="B164" s="32"/>
      <c r="C164" s="209" t="s">
        <v>78</v>
      </c>
      <c r="D164" s="209" t="s">
        <v>521</v>
      </c>
      <c r="E164" s="210" t="s">
        <v>2173</v>
      </c>
      <c r="F164" s="211" t="s">
        <v>2174</v>
      </c>
      <c r="G164" s="212" t="s">
        <v>1444</v>
      </c>
      <c r="H164" s="213">
        <v>12</v>
      </c>
      <c r="I164" s="214"/>
      <c r="J164" s="215">
        <f>ROUND(I164*H164,2)</f>
        <v>0</v>
      </c>
      <c r="K164" s="211" t="s">
        <v>1</v>
      </c>
      <c r="L164" s="216"/>
      <c r="M164" s="217" t="s">
        <v>1</v>
      </c>
      <c r="N164" s="218" t="s">
        <v>43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283</v>
      </c>
      <c r="AT164" s="194" t="s">
        <v>521</v>
      </c>
      <c r="AU164" s="194" t="s">
        <v>86</v>
      </c>
      <c r="AY164" s="14" t="s">
        <v>146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86</v>
      </c>
      <c r="BK164" s="195">
        <f>ROUND(I164*H164,2)</f>
        <v>0</v>
      </c>
      <c r="BL164" s="14" t="s">
        <v>223</v>
      </c>
      <c r="BM164" s="194" t="s">
        <v>404</v>
      </c>
    </row>
    <row r="165" spans="1:65" s="2" customFormat="1" ht="11.25">
      <c r="A165" s="31"/>
      <c r="B165" s="32"/>
      <c r="C165" s="33"/>
      <c r="D165" s="196" t="s">
        <v>155</v>
      </c>
      <c r="E165" s="33"/>
      <c r="F165" s="197" t="s">
        <v>2174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155</v>
      </c>
      <c r="AU165" s="14" t="s">
        <v>86</v>
      </c>
    </row>
    <row r="166" spans="1:65" s="2" customFormat="1" ht="24.2" customHeight="1">
      <c r="A166" s="31"/>
      <c r="B166" s="32"/>
      <c r="C166" s="209" t="s">
        <v>78</v>
      </c>
      <c r="D166" s="209" t="s">
        <v>521</v>
      </c>
      <c r="E166" s="210" t="s">
        <v>2175</v>
      </c>
      <c r="F166" s="211" t="s">
        <v>2176</v>
      </c>
      <c r="G166" s="212" t="s">
        <v>1444</v>
      </c>
      <c r="H166" s="213">
        <v>7</v>
      </c>
      <c r="I166" s="214"/>
      <c r="J166" s="215">
        <f>ROUND(I166*H166,2)</f>
        <v>0</v>
      </c>
      <c r="K166" s="211" t="s">
        <v>1</v>
      </c>
      <c r="L166" s="216"/>
      <c r="M166" s="217" t="s">
        <v>1</v>
      </c>
      <c r="N166" s="218" t="s">
        <v>43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283</v>
      </c>
      <c r="AT166" s="194" t="s">
        <v>521</v>
      </c>
      <c r="AU166" s="194" t="s">
        <v>86</v>
      </c>
      <c r="AY166" s="14" t="s">
        <v>146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86</v>
      </c>
      <c r="BK166" s="195">
        <f>ROUND(I166*H166,2)</f>
        <v>0</v>
      </c>
      <c r="BL166" s="14" t="s">
        <v>223</v>
      </c>
      <c r="BM166" s="194" t="s">
        <v>813</v>
      </c>
    </row>
    <row r="167" spans="1:65" s="2" customFormat="1" ht="11.25">
      <c r="A167" s="31"/>
      <c r="B167" s="32"/>
      <c r="C167" s="33"/>
      <c r="D167" s="196" t="s">
        <v>155</v>
      </c>
      <c r="E167" s="33"/>
      <c r="F167" s="197" t="s">
        <v>2176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155</v>
      </c>
      <c r="AU167" s="14" t="s">
        <v>86</v>
      </c>
    </row>
    <row r="168" spans="1:65" s="2" customFormat="1" ht="16.5" customHeight="1">
      <c r="A168" s="31"/>
      <c r="B168" s="32"/>
      <c r="C168" s="209" t="s">
        <v>78</v>
      </c>
      <c r="D168" s="209" t="s">
        <v>521</v>
      </c>
      <c r="E168" s="210" t="s">
        <v>2177</v>
      </c>
      <c r="F168" s="211" t="s">
        <v>2178</v>
      </c>
      <c r="G168" s="212" t="s">
        <v>612</v>
      </c>
      <c r="H168" s="213">
        <v>1</v>
      </c>
      <c r="I168" s="214"/>
      <c r="J168" s="215">
        <f>ROUND(I168*H168,2)</f>
        <v>0</v>
      </c>
      <c r="K168" s="211" t="s">
        <v>1</v>
      </c>
      <c r="L168" s="216"/>
      <c r="M168" s="217" t="s">
        <v>1</v>
      </c>
      <c r="N168" s="218" t="s">
        <v>43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283</v>
      </c>
      <c r="AT168" s="194" t="s">
        <v>521</v>
      </c>
      <c r="AU168" s="194" t="s">
        <v>86</v>
      </c>
      <c r="AY168" s="14" t="s">
        <v>146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86</v>
      </c>
      <c r="BK168" s="195">
        <f>ROUND(I168*H168,2)</f>
        <v>0</v>
      </c>
      <c r="BL168" s="14" t="s">
        <v>223</v>
      </c>
      <c r="BM168" s="194" t="s">
        <v>876</v>
      </c>
    </row>
    <row r="169" spans="1:65" s="2" customFormat="1" ht="11.25">
      <c r="A169" s="31"/>
      <c r="B169" s="32"/>
      <c r="C169" s="33"/>
      <c r="D169" s="196" t="s">
        <v>155</v>
      </c>
      <c r="E169" s="33"/>
      <c r="F169" s="197" t="s">
        <v>2178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155</v>
      </c>
      <c r="AU169" s="14" t="s">
        <v>86</v>
      </c>
    </row>
    <row r="170" spans="1:65" s="2" customFormat="1" ht="16.5" customHeight="1">
      <c r="A170" s="31"/>
      <c r="B170" s="32"/>
      <c r="C170" s="209" t="s">
        <v>78</v>
      </c>
      <c r="D170" s="209" t="s">
        <v>521</v>
      </c>
      <c r="E170" s="210" t="s">
        <v>2179</v>
      </c>
      <c r="F170" s="211" t="s">
        <v>2180</v>
      </c>
      <c r="G170" s="212" t="s">
        <v>612</v>
      </c>
      <c r="H170" s="213">
        <v>1</v>
      </c>
      <c r="I170" s="214"/>
      <c r="J170" s="215">
        <f>ROUND(I170*H170,2)</f>
        <v>0</v>
      </c>
      <c r="K170" s="211" t="s">
        <v>1</v>
      </c>
      <c r="L170" s="216"/>
      <c r="M170" s="217" t="s">
        <v>1</v>
      </c>
      <c r="N170" s="218" t="s">
        <v>43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283</v>
      </c>
      <c r="AT170" s="194" t="s">
        <v>521</v>
      </c>
      <c r="AU170" s="194" t="s">
        <v>86</v>
      </c>
      <c r="AY170" s="14" t="s">
        <v>146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86</v>
      </c>
      <c r="BK170" s="195">
        <f>ROUND(I170*H170,2)</f>
        <v>0</v>
      </c>
      <c r="BL170" s="14" t="s">
        <v>223</v>
      </c>
      <c r="BM170" s="194" t="s">
        <v>725</v>
      </c>
    </row>
    <row r="171" spans="1:65" s="2" customFormat="1" ht="11.25">
      <c r="A171" s="31"/>
      <c r="B171" s="32"/>
      <c r="C171" s="33"/>
      <c r="D171" s="196" t="s">
        <v>155</v>
      </c>
      <c r="E171" s="33"/>
      <c r="F171" s="197" t="s">
        <v>2180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155</v>
      </c>
      <c r="AU171" s="14" t="s">
        <v>86</v>
      </c>
    </row>
    <row r="172" spans="1:65" s="2" customFormat="1" ht="16.5" customHeight="1">
      <c r="A172" s="31"/>
      <c r="B172" s="32"/>
      <c r="C172" s="209" t="s">
        <v>78</v>
      </c>
      <c r="D172" s="209" t="s">
        <v>521</v>
      </c>
      <c r="E172" s="210" t="s">
        <v>2181</v>
      </c>
      <c r="F172" s="211" t="s">
        <v>2182</v>
      </c>
      <c r="G172" s="212" t="s">
        <v>612</v>
      </c>
      <c r="H172" s="213">
        <v>1</v>
      </c>
      <c r="I172" s="214"/>
      <c r="J172" s="215">
        <f>ROUND(I172*H172,2)</f>
        <v>0</v>
      </c>
      <c r="K172" s="211" t="s">
        <v>1</v>
      </c>
      <c r="L172" s="216"/>
      <c r="M172" s="217" t="s">
        <v>1</v>
      </c>
      <c r="N172" s="218" t="s">
        <v>43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283</v>
      </c>
      <c r="AT172" s="194" t="s">
        <v>521</v>
      </c>
      <c r="AU172" s="194" t="s">
        <v>86</v>
      </c>
      <c r="AY172" s="14" t="s">
        <v>146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86</v>
      </c>
      <c r="BK172" s="195">
        <f>ROUND(I172*H172,2)</f>
        <v>0</v>
      </c>
      <c r="BL172" s="14" t="s">
        <v>223</v>
      </c>
      <c r="BM172" s="194" t="s">
        <v>735</v>
      </c>
    </row>
    <row r="173" spans="1:65" s="2" customFormat="1" ht="11.25">
      <c r="A173" s="31"/>
      <c r="B173" s="32"/>
      <c r="C173" s="33"/>
      <c r="D173" s="196" t="s">
        <v>155</v>
      </c>
      <c r="E173" s="33"/>
      <c r="F173" s="197" t="s">
        <v>2182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155</v>
      </c>
      <c r="AU173" s="14" t="s">
        <v>86</v>
      </c>
    </row>
    <row r="174" spans="1:65" s="2" customFormat="1" ht="16.5" customHeight="1">
      <c r="A174" s="31"/>
      <c r="B174" s="32"/>
      <c r="C174" s="209" t="s">
        <v>78</v>
      </c>
      <c r="D174" s="209" t="s">
        <v>521</v>
      </c>
      <c r="E174" s="210" t="s">
        <v>2183</v>
      </c>
      <c r="F174" s="211" t="s">
        <v>2184</v>
      </c>
      <c r="G174" s="212" t="s">
        <v>612</v>
      </c>
      <c r="H174" s="213">
        <v>1</v>
      </c>
      <c r="I174" s="214"/>
      <c r="J174" s="215">
        <f>ROUND(I174*H174,2)</f>
        <v>0</v>
      </c>
      <c r="K174" s="211" t="s">
        <v>1</v>
      </c>
      <c r="L174" s="216"/>
      <c r="M174" s="217" t="s">
        <v>1</v>
      </c>
      <c r="N174" s="218" t="s">
        <v>43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283</v>
      </c>
      <c r="AT174" s="194" t="s">
        <v>521</v>
      </c>
      <c r="AU174" s="194" t="s">
        <v>86</v>
      </c>
      <c r="AY174" s="14" t="s">
        <v>146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86</v>
      </c>
      <c r="BK174" s="195">
        <f>ROUND(I174*H174,2)</f>
        <v>0</v>
      </c>
      <c r="BL174" s="14" t="s">
        <v>223</v>
      </c>
      <c r="BM174" s="194" t="s">
        <v>705</v>
      </c>
    </row>
    <row r="175" spans="1:65" s="2" customFormat="1" ht="11.25">
      <c r="A175" s="31"/>
      <c r="B175" s="32"/>
      <c r="C175" s="33"/>
      <c r="D175" s="196" t="s">
        <v>155</v>
      </c>
      <c r="E175" s="33"/>
      <c r="F175" s="197" t="s">
        <v>2184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155</v>
      </c>
      <c r="AU175" s="14" t="s">
        <v>86</v>
      </c>
    </row>
    <row r="176" spans="1:65" s="12" customFormat="1" ht="25.9" customHeight="1">
      <c r="B176" s="167"/>
      <c r="C176" s="168"/>
      <c r="D176" s="169" t="s">
        <v>77</v>
      </c>
      <c r="E176" s="170" t="s">
        <v>1499</v>
      </c>
      <c r="F176" s="170" t="s">
        <v>2185</v>
      </c>
      <c r="G176" s="168"/>
      <c r="H176" s="168"/>
      <c r="I176" s="171"/>
      <c r="J176" s="172">
        <f>BK176</f>
        <v>0</v>
      </c>
      <c r="K176" s="168"/>
      <c r="L176" s="173"/>
      <c r="M176" s="174"/>
      <c r="N176" s="175"/>
      <c r="O176" s="175"/>
      <c r="P176" s="176">
        <f>SUM(P177:P179)</f>
        <v>0</v>
      </c>
      <c r="Q176" s="175"/>
      <c r="R176" s="176">
        <f>SUM(R177:R179)</f>
        <v>0</v>
      </c>
      <c r="S176" s="175"/>
      <c r="T176" s="177">
        <f>SUM(T177:T179)</f>
        <v>0</v>
      </c>
      <c r="AR176" s="178" t="s">
        <v>86</v>
      </c>
      <c r="AT176" s="179" t="s">
        <v>77</v>
      </c>
      <c r="AU176" s="179" t="s">
        <v>78</v>
      </c>
      <c r="AY176" s="178" t="s">
        <v>146</v>
      </c>
      <c r="BK176" s="180">
        <f>SUM(BK177:BK179)</f>
        <v>0</v>
      </c>
    </row>
    <row r="177" spans="1:65" s="2" customFormat="1" ht="16.5" customHeight="1">
      <c r="A177" s="31"/>
      <c r="B177" s="32"/>
      <c r="C177" s="209" t="s">
        <v>78</v>
      </c>
      <c r="D177" s="209" t="s">
        <v>521</v>
      </c>
      <c r="E177" s="210" t="s">
        <v>2186</v>
      </c>
      <c r="F177" s="211" t="s">
        <v>2187</v>
      </c>
      <c r="G177" s="212" t="s">
        <v>2188</v>
      </c>
      <c r="H177" s="213">
        <v>133</v>
      </c>
      <c r="I177" s="214"/>
      <c r="J177" s="215">
        <f>ROUND(I177*H177,2)</f>
        <v>0</v>
      </c>
      <c r="K177" s="211" t="s">
        <v>1</v>
      </c>
      <c r="L177" s="216"/>
      <c r="M177" s="217" t="s">
        <v>1</v>
      </c>
      <c r="N177" s="218" t="s">
        <v>43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283</v>
      </c>
      <c r="AT177" s="194" t="s">
        <v>521</v>
      </c>
      <c r="AU177" s="194" t="s">
        <v>86</v>
      </c>
      <c r="AY177" s="14" t="s">
        <v>146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86</v>
      </c>
      <c r="BK177" s="195">
        <f>ROUND(I177*H177,2)</f>
        <v>0</v>
      </c>
      <c r="BL177" s="14" t="s">
        <v>223</v>
      </c>
      <c r="BM177" s="194" t="s">
        <v>551</v>
      </c>
    </row>
    <row r="178" spans="1:65" s="2" customFormat="1" ht="11.25">
      <c r="A178" s="31"/>
      <c r="B178" s="32"/>
      <c r="C178" s="33"/>
      <c r="D178" s="196" t="s">
        <v>155</v>
      </c>
      <c r="E178" s="33"/>
      <c r="F178" s="197" t="s">
        <v>2187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155</v>
      </c>
      <c r="AU178" s="14" t="s">
        <v>86</v>
      </c>
    </row>
    <row r="179" spans="1:65" s="2" customFormat="1" ht="19.5">
      <c r="A179" s="31"/>
      <c r="B179" s="32"/>
      <c r="C179" s="33"/>
      <c r="D179" s="196" t="s">
        <v>184</v>
      </c>
      <c r="E179" s="33"/>
      <c r="F179" s="202" t="s">
        <v>2189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184</v>
      </c>
      <c r="AU179" s="14" t="s">
        <v>86</v>
      </c>
    </row>
    <row r="180" spans="1:65" s="12" customFormat="1" ht="25.9" customHeight="1">
      <c r="B180" s="167"/>
      <c r="C180" s="168"/>
      <c r="D180" s="169" t="s">
        <v>77</v>
      </c>
      <c r="E180" s="170" t="s">
        <v>1531</v>
      </c>
      <c r="F180" s="170" t="s">
        <v>2190</v>
      </c>
      <c r="G180" s="168"/>
      <c r="H180" s="168"/>
      <c r="I180" s="171"/>
      <c r="J180" s="172">
        <f>BK180</f>
        <v>0</v>
      </c>
      <c r="K180" s="168"/>
      <c r="L180" s="173"/>
      <c r="M180" s="174"/>
      <c r="N180" s="175"/>
      <c r="O180" s="175"/>
      <c r="P180" s="176">
        <f>SUM(P181:P183)</f>
        <v>0</v>
      </c>
      <c r="Q180" s="175"/>
      <c r="R180" s="176">
        <f>SUM(R181:R183)</f>
        <v>0</v>
      </c>
      <c r="S180" s="175"/>
      <c r="T180" s="177">
        <f>SUM(T181:T183)</f>
        <v>0</v>
      </c>
      <c r="AR180" s="178" t="s">
        <v>86</v>
      </c>
      <c r="AT180" s="179" t="s">
        <v>77</v>
      </c>
      <c r="AU180" s="179" t="s">
        <v>78</v>
      </c>
      <c r="AY180" s="178" t="s">
        <v>146</v>
      </c>
      <c r="BK180" s="180">
        <f>SUM(BK181:BK183)</f>
        <v>0</v>
      </c>
    </row>
    <row r="181" spans="1:65" s="2" customFormat="1" ht="21.75" customHeight="1">
      <c r="A181" s="31"/>
      <c r="B181" s="32"/>
      <c r="C181" s="209" t="s">
        <v>78</v>
      </c>
      <c r="D181" s="209" t="s">
        <v>521</v>
      </c>
      <c r="E181" s="210" t="s">
        <v>2191</v>
      </c>
      <c r="F181" s="211" t="s">
        <v>2192</v>
      </c>
      <c r="G181" s="212" t="s">
        <v>2188</v>
      </c>
      <c r="H181" s="213">
        <v>37</v>
      </c>
      <c r="I181" s="214"/>
      <c r="J181" s="215">
        <f>ROUND(I181*H181,2)</f>
        <v>0</v>
      </c>
      <c r="K181" s="211" t="s">
        <v>1</v>
      </c>
      <c r="L181" s="216"/>
      <c r="M181" s="217" t="s">
        <v>1</v>
      </c>
      <c r="N181" s="218" t="s">
        <v>43</v>
      </c>
      <c r="O181" s="68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283</v>
      </c>
      <c r="AT181" s="194" t="s">
        <v>521</v>
      </c>
      <c r="AU181" s="194" t="s">
        <v>86</v>
      </c>
      <c r="AY181" s="14" t="s">
        <v>146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4" t="s">
        <v>86</v>
      </c>
      <c r="BK181" s="195">
        <f>ROUND(I181*H181,2)</f>
        <v>0</v>
      </c>
      <c r="BL181" s="14" t="s">
        <v>223</v>
      </c>
      <c r="BM181" s="194" t="s">
        <v>530</v>
      </c>
    </row>
    <row r="182" spans="1:65" s="2" customFormat="1" ht="11.25">
      <c r="A182" s="31"/>
      <c r="B182" s="32"/>
      <c r="C182" s="33"/>
      <c r="D182" s="196" t="s">
        <v>155</v>
      </c>
      <c r="E182" s="33"/>
      <c r="F182" s="197" t="s">
        <v>2192</v>
      </c>
      <c r="G182" s="33"/>
      <c r="H182" s="33"/>
      <c r="I182" s="198"/>
      <c r="J182" s="33"/>
      <c r="K182" s="33"/>
      <c r="L182" s="36"/>
      <c r="M182" s="199"/>
      <c r="N182" s="200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155</v>
      </c>
      <c r="AU182" s="14" t="s">
        <v>86</v>
      </c>
    </row>
    <row r="183" spans="1:65" s="2" customFormat="1" ht="19.5">
      <c r="A183" s="31"/>
      <c r="B183" s="32"/>
      <c r="C183" s="33"/>
      <c r="D183" s="196" t="s">
        <v>184</v>
      </c>
      <c r="E183" s="33"/>
      <c r="F183" s="202" t="s">
        <v>2189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184</v>
      </c>
      <c r="AU183" s="14" t="s">
        <v>86</v>
      </c>
    </row>
    <row r="184" spans="1:65" s="12" customFormat="1" ht="25.9" customHeight="1">
      <c r="B184" s="167"/>
      <c r="C184" s="168"/>
      <c r="D184" s="169" t="s">
        <v>77</v>
      </c>
      <c r="E184" s="170" t="s">
        <v>1552</v>
      </c>
      <c r="F184" s="170" t="s">
        <v>2193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SUM(P185:P216)</f>
        <v>0</v>
      </c>
      <c r="Q184" s="175"/>
      <c r="R184" s="176">
        <f>SUM(R185:R216)</f>
        <v>0</v>
      </c>
      <c r="S184" s="175"/>
      <c r="T184" s="177">
        <f>SUM(T185:T216)</f>
        <v>0</v>
      </c>
      <c r="AR184" s="178" t="s">
        <v>86</v>
      </c>
      <c r="AT184" s="179" t="s">
        <v>77</v>
      </c>
      <c r="AU184" s="179" t="s">
        <v>78</v>
      </c>
      <c r="AY184" s="178" t="s">
        <v>146</v>
      </c>
      <c r="BK184" s="180">
        <f>SUM(BK185:BK216)</f>
        <v>0</v>
      </c>
    </row>
    <row r="185" spans="1:65" s="2" customFormat="1" ht="24.2" customHeight="1">
      <c r="A185" s="31"/>
      <c r="B185" s="32"/>
      <c r="C185" s="209" t="s">
        <v>78</v>
      </c>
      <c r="D185" s="209" t="s">
        <v>521</v>
      </c>
      <c r="E185" s="210" t="s">
        <v>2194</v>
      </c>
      <c r="F185" s="211" t="s">
        <v>2195</v>
      </c>
      <c r="G185" s="212" t="s">
        <v>243</v>
      </c>
      <c r="H185" s="213">
        <v>1</v>
      </c>
      <c r="I185" s="214"/>
      <c r="J185" s="215">
        <f>ROUND(I185*H185,2)</f>
        <v>0</v>
      </c>
      <c r="K185" s="211" t="s">
        <v>1</v>
      </c>
      <c r="L185" s="216"/>
      <c r="M185" s="217" t="s">
        <v>1</v>
      </c>
      <c r="N185" s="218" t="s">
        <v>43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283</v>
      </c>
      <c r="AT185" s="194" t="s">
        <v>521</v>
      </c>
      <c r="AU185" s="194" t="s">
        <v>86</v>
      </c>
      <c r="AY185" s="14" t="s">
        <v>146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86</v>
      </c>
      <c r="BK185" s="195">
        <f>ROUND(I185*H185,2)</f>
        <v>0</v>
      </c>
      <c r="BL185" s="14" t="s">
        <v>223</v>
      </c>
      <c r="BM185" s="194" t="s">
        <v>560</v>
      </c>
    </row>
    <row r="186" spans="1:65" s="2" customFormat="1" ht="19.5">
      <c r="A186" s="31"/>
      <c r="B186" s="32"/>
      <c r="C186" s="33"/>
      <c r="D186" s="196" t="s">
        <v>155</v>
      </c>
      <c r="E186" s="33"/>
      <c r="F186" s="197" t="s">
        <v>2195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155</v>
      </c>
      <c r="AU186" s="14" t="s">
        <v>86</v>
      </c>
    </row>
    <row r="187" spans="1:65" s="2" customFormat="1" ht="19.5">
      <c r="A187" s="31"/>
      <c r="B187" s="32"/>
      <c r="C187" s="33"/>
      <c r="D187" s="196" t="s">
        <v>184</v>
      </c>
      <c r="E187" s="33"/>
      <c r="F187" s="202" t="s">
        <v>2189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184</v>
      </c>
      <c r="AU187" s="14" t="s">
        <v>86</v>
      </c>
    </row>
    <row r="188" spans="1:65" s="2" customFormat="1" ht="24.2" customHeight="1">
      <c r="A188" s="31"/>
      <c r="B188" s="32"/>
      <c r="C188" s="209" t="s">
        <v>78</v>
      </c>
      <c r="D188" s="209" t="s">
        <v>521</v>
      </c>
      <c r="E188" s="210" t="s">
        <v>2196</v>
      </c>
      <c r="F188" s="211" t="s">
        <v>2197</v>
      </c>
      <c r="G188" s="212" t="s">
        <v>243</v>
      </c>
      <c r="H188" s="213">
        <v>8</v>
      </c>
      <c r="I188" s="214"/>
      <c r="J188" s="215">
        <f>ROUND(I188*H188,2)</f>
        <v>0</v>
      </c>
      <c r="K188" s="211" t="s">
        <v>1</v>
      </c>
      <c r="L188" s="216"/>
      <c r="M188" s="217" t="s">
        <v>1</v>
      </c>
      <c r="N188" s="218" t="s">
        <v>43</v>
      </c>
      <c r="O188" s="68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283</v>
      </c>
      <c r="AT188" s="194" t="s">
        <v>521</v>
      </c>
      <c r="AU188" s="194" t="s">
        <v>86</v>
      </c>
      <c r="AY188" s="14" t="s">
        <v>146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86</v>
      </c>
      <c r="BK188" s="195">
        <f>ROUND(I188*H188,2)</f>
        <v>0</v>
      </c>
      <c r="BL188" s="14" t="s">
        <v>223</v>
      </c>
      <c r="BM188" s="194" t="s">
        <v>569</v>
      </c>
    </row>
    <row r="189" spans="1:65" s="2" customFormat="1" ht="19.5">
      <c r="A189" s="31"/>
      <c r="B189" s="32"/>
      <c r="C189" s="33"/>
      <c r="D189" s="196" t="s">
        <v>155</v>
      </c>
      <c r="E189" s="33"/>
      <c r="F189" s="197" t="s">
        <v>2197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155</v>
      </c>
      <c r="AU189" s="14" t="s">
        <v>86</v>
      </c>
    </row>
    <row r="190" spans="1:65" s="2" customFormat="1" ht="21.75" customHeight="1">
      <c r="A190" s="31"/>
      <c r="B190" s="32"/>
      <c r="C190" s="209" t="s">
        <v>78</v>
      </c>
      <c r="D190" s="209" t="s">
        <v>521</v>
      </c>
      <c r="E190" s="210" t="s">
        <v>2198</v>
      </c>
      <c r="F190" s="211" t="s">
        <v>2199</v>
      </c>
      <c r="G190" s="212" t="s">
        <v>243</v>
      </c>
      <c r="H190" s="213">
        <v>12</v>
      </c>
      <c r="I190" s="214"/>
      <c r="J190" s="215">
        <f>ROUND(I190*H190,2)</f>
        <v>0</v>
      </c>
      <c r="K190" s="211" t="s">
        <v>1</v>
      </c>
      <c r="L190" s="216"/>
      <c r="M190" s="217" t="s">
        <v>1</v>
      </c>
      <c r="N190" s="218" t="s">
        <v>43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283</v>
      </c>
      <c r="AT190" s="194" t="s">
        <v>521</v>
      </c>
      <c r="AU190" s="194" t="s">
        <v>86</v>
      </c>
      <c r="AY190" s="14" t="s">
        <v>146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86</v>
      </c>
      <c r="BK190" s="195">
        <f>ROUND(I190*H190,2)</f>
        <v>0</v>
      </c>
      <c r="BL190" s="14" t="s">
        <v>223</v>
      </c>
      <c r="BM190" s="194" t="s">
        <v>577</v>
      </c>
    </row>
    <row r="191" spans="1:65" s="2" customFormat="1" ht="11.25">
      <c r="A191" s="31"/>
      <c r="B191" s="32"/>
      <c r="C191" s="33"/>
      <c r="D191" s="196" t="s">
        <v>155</v>
      </c>
      <c r="E191" s="33"/>
      <c r="F191" s="197" t="s">
        <v>2199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155</v>
      </c>
      <c r="AU191" s="14" t="s">
        <v>86</v>
      </c>
    </row>
    <row r="192" spans="1:65" s="2" customFormat="1" ht="19.5">
      <c r="A192" s="31"/>
      <c r="B192" s="32"/>
      <c r="C192" s="33"/>
      <c r="D192" s="196" t="s">
        <v>184</v>
      </c>
      <c r="E192" s="33"/>
      <c r="F192" s="202" t="s">
        <v>2189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184</v>
      </c>
      <c r="AU192" s="14" t="s">
        <v>86</v>
      </c>
    </row>
    <row r="193" spans="1:65" s="2" customFormat="1" ht="24.2" customHeight="1">
      <c r="A193" s="31"/>
      <c r="B193" s="32"/>
      <c r="C193" s="209" t="s">
        <v>78</v>
      </c>
      <c r="D193" s="209" t="s">
        <v>521</v>
      </c>
      <c r="E193" s="210" t="s">
        <v>2200</v>
      </c>
      <c r="F193" s="211" t="s">
        <v>2201</v>
      </c>
      <c r="G193" s="212" t="s">
        <v>243</v>
      </c>
      <c r="H193" s="213">
        <v>18</v>
      </c>
      <c r="I193" s="214"/>
      <c r="J193" s="215">
        <f>ROUND(I193*H193,2)</f>
        <v>0</v>
      </c>
      <c r="K193" s="211" t="s">
        <v>1</v>
      </c>
      <c r="L193" s="216"/>
      <c r="M193" s="217" t="s">
        <v>1</v>
      </c>
      <c r="N193" s="218" t="s">
        <v>43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283</v>
      </c>
      <c r="AT193" s="194" t="s">
        <v>521</v>
      </c>
      <c r="AU193" s="194" t="s">
        <v>86</v>
      </c>
      <c r="AY193" s="14" t="s">
        <v>146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86</v>
      </c>
      <c r="BK193" s="195">
        <f>ROUND(I193*H193,2)</f>
        <v>0</v>
      </c>
      <c r="BL193" s="14" t="s">
        <v>223</v>
      </c>
      <c r="BM193" s="194" t="s">
        <v>1202</v>
      </c>
    </row>
    <row r="194" spans="1:65" s="2" customFormat="1" ht="19.5">
      <c r="A194" s="31"/>
      <c r="B194" s="32"/>
      <c r="C194" s="33"/>
      <c r="D194" s="196" t="s">
        <v>155</v>
      </c>
      <c r="E194" s="33"/>
      <c r="F194" s="197" t="s">
        <v>2201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155</v>
      </c>
      <c r="AU194" s="14" t="s">
        <v>86</v>
      </c>
    </row>
    <row r="195" spans="1:65" s="2" customFormat="1" ht="19.5">
      <c r="A195" s="31"/>
      <c r="B195" s="32"/>
      <c r="C195" s="33"/>
      <c r="D195" s="196" t="s">
        <v>184</v>
      </c>
      <c r="E195" s="33"/>
      <c r="F195" s="202" t="s">
        <v>2189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184</v>
      </c>
      <c r="AU195" s="14" t="s">
        <v>86</v>
      </c>
    </row>
    <row r="196" spans="1:65" s="2" customFormat="1" ht="24.2" customHeight="1">
      <c r="A196" s="31"/>
      <c r="B196" s="32"/>
      <c r="C196" s="209" t="s">
        <v>78</v>
      </c>
      <c r="D196" s="209" t="s">
        <v>521</v>
      </c>
      <c r="E196" s="210" t="s">
        <v>2202</v>
      </c>
      <c r="F196" s="211" t="s">
        <v>2203</v>
      </c>
      <c r="G196" s="212" t="s">
        <v>243</v>
      </c>
      <c r="H196" s="213">
        <v>4</v>
      </c>
      <c r="I196" s="214"/>
      <c r="J196" s="215">
        <f>ROUND(I196*H196,2)</f>
        <v>0</v>
      </c>
      <c r="K196" s="211" t="s">
        <v>1</v>
      </c>
      <c r="L196" s="216"/>
      <c r="M196" s="217" t="s">
        <v>1</v>
      </c>
      <c r="N196" s="218" t="s">
        <v>43</v>
      </c>
      <c r="O196" s="68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283</v>
      </c>
      <c r="AT196" s="194" t="s">
        <v>521</v>
      </c>
      <c r="AU196" s="194" t="s">
        <v>86</v>
      </c>
      <c r="AY196" s="14" t="s">
        <v>146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4" t="s">
        <v>86</v>
      </c>
      <c r="BK196" s="195">
        <f>ROUND(I196*H196,2)</f>
        <v>0</v>
      </c>
      <c r="BL196" s="14" t="s">
        <v>223</v>
      </c>
      <c r="BM196" s="194" t="s">
        <v>1507</v>
      </c>
    </row>
    <row r="197" spans="1:65" s="2" customFormat="1" ht="19.5">
      <c r="A197" s="31"/>
      <c r="B197" s="32"/>
      <c r="C197" s="33"/>
      <c r="D197" s="196" t="s">
        <v>155</v>
      </c>
      <c r="E197" s="33"/>
      <c r="F197" s="197" t="s">
        <v>2203</v>
      </c>
      <c r="G197" s="33"/>
      <c r="H197" s="33"/>
      <c r="I197" s="198"/>
      <c r="J197" s="33"/>
      <c r="K197" s="33"/>
      <c r="L197" s="36"/>
      <c r="M197" s="199"/>
      <c r="N197" s="200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155</v>
      </c>
      <c r="AU197" s="14" t="s">
        <v>86</v>
      </c>
    </row>
    <row r="198" spans="1:65" s="2" customFormat="1" ht="19.5">
      <c r="A198" s="31"/>
      <c r="B198" s="32"/>
      <c r="C198" s="33"/>
      <c r="D198" s="196" t="s">
        <v>184</v>
      </c>
      <c r="E198" s="33"/>
      <c r="F198" s="202" t="s">
        <v>2189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184</v>
      </c>
      <c r="AU198" s="14" t="s">
        <v>86</v>
      </c>
    </row>
    <row r="199" spans="1:65" s="2" customFormat="1" ht="24.2" customHeight="1">
      <c r="A199" s="31"/>
      <c r="B199" s="32"/>
      <c r="C199" s="209" t="s">
        <v>78</v>
      </c>
      <c r="D199" s="209" t="s">
        <v>521</v>
      </c>
      <c r="E199" s="210" t="s">
        <v>2204</v>
      </c>
      <c r="F199" s="211" t="s">
        <v>2205</v>
      </c>
      <c r="G199" s="212" t="s">
        <v>243</v>
      </c>
      <c r="H199" s="213">
        <v>2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43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283</v>
      </c>
      <c r="AT199" s="194" t="s">
        <v>521</v>
      </c>
      <c r="AU199" s="194" t="s">
        <v>86</v>
      </c>
      <c r="AY199" s="14" t="s">
        <v>146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86</v>
      </c>
      <c r="BK199" s="195">
        <f>ROUND(I199*H199,2)</f>
        <v>0</v>
      </c>
      <c r="BL199" s="14" t="s">
        <v>223</v>
      </c>
      <c r="BM199" s="194" t="s">
        <v>1190</v>
      </c>
    </row>
    <row r="200" spans="1:65" s="2" customFormat="1" ht="19.5">
      <c r="A200" s="31"/>
      <c r="B200" s="32"/>
      <c r="C200" s="33"/>
      <c r="D200" s="196" t="s">
        <v>155</v>
      </c>
      <c r="E200" s="33"/>
      <c r="F200" s="197" t="s">
        <v>2205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155</v>
      </c>
      <c r="AU200" s="14" t="s">
        <v>86</v>
      </c>
    </row>
    <row r="201" spans="1:65" s="2" customFormat="1" ht="19.5">
      <c r="A201" s="31"/>
      <c r="B201" s="32"/>
      <c r="C201" s="33"/>
      <c r="D201" s="196" t="s">
        <v>184</v>
      </c>
      <c r="E201" s="33"/>
      <c r="F201" s="202" t="s">
        <v>2189</v>
      </c>
      <c r="G201" s="33"/>
      <c r="H201" s="33"/>
      <c r="I201" s="198"/>
      <c r="J201" s="33"/>
      <c r="K201" s="33"/>
      <c r="L201" s="36"/>
      <c r="M201" s="199"/>
      <c r="N201" s="200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184</v>
      </c>
      <c r="AU201" s="14" t="s">
        <v>86</v>
      </c>
    </row>
    <row r="202" spans="1:65" s="2" customFormat="1" ht="24.2" customHeight="1">
      <c r="A202" s="31"/>
      <c r="B202" s="32"/>
      <c r="C202" s="209" t="s">
        <v>78</v>
      </c>
      <c r="D202" s="209" t="s">
        <v>521</v>
      </c>
      <c r="E202" s="210" t="s">
        <v>2206</v>
      </c>
      <c r="F202" s="211" t="s">
        <v>2207</v>
      </c>
      <c r="G202" s="212" t="s">
        <v>243</v>
      </c>
      <c r="H202" s="213">
        <v>7</v>
      </c>
      <c r="I202" s="214"/>
      <c r="J202" s="215">
        <f>ROUND(I202*H202,2)</f>
        <v>0</v>
      </c>
      <c r="K202" s="211" t="s">
        <v>1</v>
      </c>
      <c r="L202" s="216"/>
      <c r="M202" s="217" t="s">
        <v>1</v>
      </c>
      <c r="N202" s="218" t="s">
        <v>43</v>
      </c>
      <c r="O202" s="68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283</v>
      </c>
      <c r="AT202" s="194" t="s">
        <v>521</v>
      </c>
      <c r="AU202" s="194" t="s">
        <v>86</v>
      </c>
      <c r="AY202" s="14" t="s">
        <v>146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4" t="s">
        <v>86</v>
      </c>
      <c r="BK202" s="195">
        <f>ROUND(I202*H202,2)</f>
        <v>0</v>
      </c>
      <c r="BL202" s="14" t="s">
        <v>223</v>
      </c>
      <c r="BM202" s="194" t="s">
        <v>1209</v>
      </c>
    </row>
    <row r="203" spans="1:65" s="2" customFormat="1" ht="19.5">
      <c r="A203" s="31"/>
      <c r="B203" s="32"/>
      <c r="C203" s="33"/>
      <c r="D203" s="196" t="s">
        <v>155</v>
      </c>
      <c r="E203" s="33"/>
      <c r="F203" s="197" t="s">
        <v>2207</v>
      </c>
      <c r="G203" s="33"/>
      <c r="H203" s="33"/>
      <c r="I203" s="198"/>
      <c r="J203" s="33"/>
      <c r="K203" s="33"/>
      <c r="L203" s="36"/>
      <c r="M203" s="199"/>
      <c r="N203" s="200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155</v>
      </c>
      <c r="AU203" s="14" t="s">
        <v>86</v>
      </c>
    </row>
    <row r="204" spans="1:65" s="2" customFormat="1" ht="19.5">
      <c r="A204" s="31"/>
      <c r="B204" s="32"/>
      <c r="C204" s="33"/>
      <c r="D204" s="196" t="s">
        <v>184</v>
      </c>
      <c r="E204" s="33"/>
      <c r="F204" s="202" t="s">
        <v>2189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184</v>
      </c>
      <c r="AU204" s="14" t="s">
        <v>86</v>
      </c>
    </row>
    <row r="205" spans="1:65" s="2" customFormat="1" ht="21.75" customHeight="1">
      <c r="A205" s="31"/>
      <c r="B205" s="32"/>
      <c r="C205" s="209" t="s">
        <v>78</v>
      </c>
      <c r="D205" s="209" t="s">
        <v>521</v>
      </c>
      <c r="E205" s="210" t="s">
        <v>2208</v>
      </c>
      <c r="F205" s="211" t="s">
        <v>2209</v>
      </c>
      <c r="G205" s="212" t="s">
        <v>243</v>
      </c>
      <c r="H205" s="213">
        <v>16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43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283</v>
      </c>
      <c r="AT205" s="194" t="s">
        <v>521</v>
      </c>
      <c r="AU205" s="194" t="s">
        <v>86</v>
      </c>
      <c r="AY205" s="14" t="s">
        <v>146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86</v>
      </c>
      <c r="BK205" s="195">
        <f>ROUND(I205*H205,2)</f>
        <v>0</v>
      </c>
      <c r="BL205" s="14" t="s">
        <v>223</v>
      </c>
      <c r="BM205" s="194" t="s">
        <v>1164</v>
      </c>
    </row>
    <row r="206" spans="1:65" s="2" customFormat="1" ht="11.25">
      <c r="A206" s="31"/>
      <c r="B206" s="32"/>
      <c r="C206" s="33"/>
      <c r="D206" s="196" t="s">
        <v>155</v>
      </c>
      <c r="E206" s="33"/>
      <c r="F206" s="197" t="s">
        <v>2209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155</v>
      </c>
      <c r="AU206" s="14" t="s">
        <v>86</v>
      </c>
    </row>
    <row r="207" spans="1:65" s="2" customFormat="1" ht="19.5">
      <c r="A207" s="31"/>
      <c r="B207" s="32"/>
      <c r="C207" s="33"/>
      <c r="D207" s="196" t="s">
        <v>184</v>
      </c>
      <c r="E207" s="33"/>
      <c r="F207" s="202" t="s">
        <v>2189</v>
      </c>
      <c r="G207" s="33"/>
      <c r="H207" s="33"/>
      <c r="I207" s="198"/>
      <c r="J207" s="33"/>
      <c r="K207" s="33"/>
      <c r="L207" s="36"/>
      <c r="M207" s="199"/>
      <c r="N207" s="200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184</v>
      </c>
      <c r="AU207" s="14" t="s">
        <v>86</v>
      </c>
    </row>
    <row r="208" spans="1:65" s="2" customFormat="1" ht="24.2" customHeight="1">
      <c r="A208" s="31"/>
      <c r="B208" s="32"/>
      <c r="C208" s="209" t="s">
        <v>78</v>
      </c>
      <c r="D208" s="209" t="s">
        <v>521</v>
      </c>
      <c r="E208" s="210" t="s">
        <v>2210</v>
      </c>
      <c r="F208" s="211" t="s">
        <v>2211</v>
      </c>
      <c r="G208" s="212" t="s">
        <v>243</v>
      </c>
      <c r="H208" s="213">
        <v>7</v>
      </c>
      <c r="I208" s="214"/>
      <c r="J208" s="215">
        <f>ROUND(I208*H208,2)</f>
        <v>0</v>
      </c>
      <c r="K208" s="211" t="s">
        <v>1</v>
      </c>
      <c r="L208" s="216"/>
      <c r="M208" s="217" t="s">
        <v>1</v>
      </c>
      <c r="N208" s="218" t="s">
        <v>43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283</v>
      </c>
      <c r="AT208" s="194" t="s">
        <v>521</v>
      </c>
      <c r="AU208" s="194" t="s">
        <v>86</v>
      </c>
      <c r="AY208" s="14" t="s">
        <v>146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86</v>
      </c>
      <c r="BK208" s="195">
        <f>ROUND(I208*H208,2)</f>
        <v>0</v>
      </c>
      <c r="BL208" s="14" t="s">
        <v>223</v>
      </c>
      <c r="BM208" s="194" t="s">
        <v>1174</v>
      </c>
    </row>
    <row r="209" spans="1:65" s="2" customFormat="1" ht="19.5">
      <c r="A209" s="31"/>
      <c r="B209" s="32"/>
      <c r="C209" s="33"/>
      <c r="D209" s="196" t="s">
        <v>155</v>
      </c>
      <c r="E209" s="33"/>
      <c r="F209" s="197" t="s">
        <v>2211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155</v>
      </c>
      <c r="AU209" s="14" t="s">
        <v>86</v>
      </c>
    </row>
    <row r="210" spans="1:65" s="2" customFormat="1" ht="19.5">
      <c r="A210" s="31"/>
      <c r="B210" s="32"/>
      <c r="C210" s="33"/>
      <c r="D210" s="196" t="s">
        <v>184</v>
      </c>
      <c r="E210" s="33"/>
      <c r="F210" s="202" t="s">
        <v>2189</v>
      </c>
      <c r="G210" s="33"/>
      <c r="H210" s="33"/>
      <c r="I210" s="198"/>
      <c r="J210" s="33"/>
      <c r="K210" s="33"/>
      <c r="L210" s="36"/>
      <c r="M210" s="199"/>
      <c r="N210" s="200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184</v>
      </c>
      <c r="AU210" s="14" t="s">
        <v>86</v>
      </c>
    </row>
    <row r="211" spans="1:65" s="2" customFormat="1" ht="24.2" customHeight="1">
      <c r="A211" s="31"/>
      <c r="B211" s="32"/>
      <c r="C211" s="209" t="s">
        <v>78</v>
      </c>
      <c r="D211" s="209" t="s">
        <v>521</v>
      </c>
      <c r="E211" s="210" t="s">
        <v>2212</v>
      </c>
      <c r="F211" s="211" t="s">
        <v>2213</v>
      </c>
      <c r="G211" s="212" t="s">
        <v>243</v>
      </c>
      <c r="H211" s="213">
        <v>3</v>
      </c>
      <c r="I211" s="214"/>
      <c r="J211" s="215">
        <f>ROUND(I211*H211,2)</f>
        <v>0</v>
      </c>
      <c r="K211" s="211" t="s">
        <v>1</v>
      </c>
      <c r="L211" s="216"/>
      <c r="M211" s="217" t="s">
        <v>1</v>
      </c>
      <c r="N211" s="218" t="s">
        <v>43</v>
      </c>
      <c r="O211" s="68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283</v>
      </c>
      <c r="AT211" s="194" t="s">
        <v>521</v>
      </c>
      <c r="AU211" s="194" t="s">
        <v>86</v>
      </c>
      <c r="AY211" s="14" t="s">
        <v>146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4" t="s">
        <v>86</v>
      </c>
      <c r="BK211" s="195">
        <f>ROUND(I211*H211,2)</f>
        <v>0</v>
      </c>
      <c r="BL211" s="14" t="s">
        <v>223</v>
      </c>
      <c r="BM211" s="194" t="s">
        <v>1226</v>
      </c>
    </row>
    <row r="212" spans="1:65" s="2" customFormat="1" ht="19.5">
      <c r="A212" s="31"/>
      <c r="B212" s="32"/>
      <c r="C212" s="33"/>
      <c r="D212" s="196" t="s">
        <v>155</v>
      </c>
      <c r="E212" s="33"/>
      <c r="F212" s="197" t="s">
        <v>2213</v>
      </c>
      <c r="G212" s="33"/>
      <c r="H212" s="33"/>
      <c r="I212" s="198"/>
      <c r="J212" s="33"/>
      <c r="K212" s="33"/>
      <c r="L212" s="36"/>
      <c r="M212" s="199"/>
      <c r="N212" s="200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155</v>
      </c>
      <c r="AU212" s="14" t="s">
        <v>86</v>
      </c>
    </row>
    <row r="213" spans="1:65" s="2" customFormat="1" ht="19.5">
      <c r="A213" s="31"/>
      <c r="B213" s="32"/>
      <c r="C213" s="33"/>
      <c r="D213" s="196" t="s">
        <v>184</v>
      </c>
      <c r="E213" s="33"/>
      <c r="F213" s="202" t="s">
        <v>2189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184</v>
      </c>
      <c r="AU213" s="14" t="s">
        <v>86</v>
      </c>
    </row>
    <row r="214" spans="1:65" s="2" customFormat="1" ht="24.2" customHeight="1">
      <c r="A214" s="31"/>
      <c r="B214" s="32"/>
      <c r="C214" s="209" t="s">
        <v>78</v>
      </c>
      <c r="D214" s="209" t="s">
        <v>521</v>
      </c>
      <c r="E214" s="210" t="s">
        <v>2214</v>
      </c>
      <c r="F214" s="211" t="s">
        <v>2215</v>
      </c>
      <c r="G214" s="212" t="s">
        <v>243</v>
      </c>
      <c r="H214" s="213">
        <v>1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43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283</v>
      </c>
      <c r="AT214" s="194" t="s">
        <v>521</v>
      </c>
      <c r="AU214" s="194" t="s">
        <v>86</v>
      </c>
      <c r="AY214" s="14" t="s">
        <v>146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86</v>
      </c>
      <c r="BK214" s="195">
        <f>ROUND(I214*H214,2)</f>
        <v>0</v>
      </c>
      <c r="BL214" s="14" t="s">
        <v>223</v>
      </c>
      <c r="BM214" s="194" t="s">
        <v>843</v>
      </c>
    </row>
    <row r="215" spans="1:65" s="2" customFormat="1" ht="19.5">
      <c r="A215" s="31"/>
      <c r="B215" s="32"/>
      <c r="C215" s="33"/>
      <c r="D215" s="196" t="s">
        <v>155</v>
      </c>
      <c r="E215" s="33"/>
      <c r="F215" s="197" t="s">
        <v>2215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155</v>
      </c>
      <c r="AU215" s="14" t="s">
        <v>86</v>
      </c>
    </row>
    <row r="216" spans="1:65" s="2" customFormat="1" ht="19.5">
      <c r="A216" s="31"/>
      <c r="B216" s="32"/>
      <c r="C216" s="33"/>
      <c r="D216" s="196" t="s">
        <v>184</v>
      </c>
      <c r="E216" s="33"/>
      <c r="F216" s="202" t="s">
        <v>2189</v>
      </c>
      <c r="G216" s="33"/>
      <c r="H216" s="33"/>
      <c r="I216" s="198"/>
      <c r="J216" s="33"/>
      <c r="K216" s="33"/>
      <c r="L216" s="36"/>
      <c r="M216" s="199"/>
      <c r="N216" s="200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184</v>
      </c>
      <c r="AU216" s="14" t="s">
        <v>86</v>
      </c>
    </row>
    <row r="217" spans="1:65" s="12" customFormat="1" ht="25.9" customHeight="1">
      <c r="B217" s="167"/>
      <c r="C217" s="168"/>
      <c r="D217" s="169" t="s">
        <v>77</v>
      </c>
      <c r="E217" s="170" t="s">
        <v>1563</v>
      </c>
      <c r="F217" s="170" t="s">
        <v>2216</v>
      </c>
      <c r="G217" s="168"/>
      <c r="H217" s="168"/>
      <c r="I217" s="171"/>
      <c r="J217" s="172">
        <f>BK217</f>
        <v>0</v>
      </c>
      <c r="K217" s="168"/>
      <c r="L217" s="173"/>
      <c r="M217" s="174"/>
      <c r="N217" s="175"/>
      <c r="O217" s="175"/>
      <c r="P217" s="176">
        <f>SUM(P218:P237)</f>
        <v>0</v>
      </c>
      <c r="Q217" s="175"/>
      <c r="R217" s="176">
        <f>SUM(R218:R237)</f>
        <v>0</v>
      </c>
      <c r="S217" s="175"/>
      <c r="T217" s="177">
        <f>SUM(T218:T237)</f>
        <v>0</v>
      </c>
      <c r="AR217" s="178" t="s">
        <v>86</v>
      </c>
      <c r="AT217" s="179" t="s">
        <v>77</v>
      </c>
      <c r="AU217" s="179" t="s">
        <v>78</v>
      </c>
      <c r="AY217" s="178" t="s">
        <v>146</v>
      </c>
      <c r="BK217" s="180">
        <f>SUM(BK218:BK237)</f>
        <v>0</v>
      </c>
    </row>
    <row r="218" spans="1:65" s="2" customFormat="1" ht="21.75" customHeight="1">
      <c r="A218" s="31"/>
      <c r="B218" s="32"/>
      <c r="C218" s="209" t="s">
        <v>78</v>
      </c>
      <c r="D218" s="209" t="s">
        <v>521</v>
      </c>
      <c r="E218" s="210" t="s">
        <v>2217</v>
      </c>
      <c r="F218" s="211" t="s">
        <v>2218</v>
      </c>
      <c r="G218" s="212" t="s">
        <v>243</v>
      </c>
      <c r="H218" s="213">
        <v>1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43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283</v>
      </c>
      <c r="AT218" s="194" t="s">
        <v>521</v>
      </c>
      <c r="AU218" s="194" t="s">
        <v>86</v>
      </c>
      <c r="AY218" s="14" t="s">
        <v>146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86</v>
      </c>
      <c r="BK218" s="195">
        <f>ROUND(I218*H218,2)</f>
        <v>0</v>
      </c>
      <c r="BL218" s="14" t="s">
        <v>223</v>
      </c>
      <c r="BM218" s="194" t="s">
        <v>851</v>
      </c>
    </row>
    <row r="219" spans="1:65" s="2" customFormat="1" ht="11.25">
      <c r="A219" s="31"/>
      <c r="B219" s="32"/>
      <c r="C219" s="33"/>
      <c r="D219" s="196" t="s">
        <v>155</v>
      </c>
      <c r="E219" s="33"/>
      <c r="F219" s="197" t="s">
        <v>2218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155</v>
      </c>
      <c r="AU219" s="14" t="s">
        <v>86</v>
      </c>
    </row>
    <row r="220" spans="1:65" s="2" customFormat="1" ht="21.75" customHeight="1">
      <c r="A220" s="31"/>
      <c r="B220" s="32"/>
      <c r="C220" s="209" t="s">
        <v>78</v>
      </c>
      <c r="D220" s="209" t="s">
        <v>521</v>
      </c>
      <c r="E220" s="210" t="s">
        <v>2219</v>
      </c>
      <c r="F220" s="211" t="s">
        <v>2220</v>
      </c>
      <c r="G220" s="212" t="s">
        <v>243</v>
      </c>
      <c r="H220" s="213">
        <v>11</v>
      </c>
      <c r="I220" s="214"/>
      <c r="J220" s="215">
        <f>ROUND(I220*H220,2)</f>
        <v>0</v>
      </c>
      <c r="K220" s="211" t="s">
        <v>1</v>
      </c>
      <c r="L220" s="216"/>
      <c r="M220" s="217" t="s">
        <v>1</v>
      </c>
      <c r="N220" s="218" t="s">
        <v>43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283</v>
      </c>
      <c r="AT220" s="194" t="s">
        <v>521</v>
      </c>
      <c r="AU220" s="194" t="s">
        <v>86</v>
      </c>
      <c r="AY220" s="14" t="s">
        <v>146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86</v>
      </c>
      <c r="BK220" s="195">
        <f>ROUND(I220*H220,2)</f>
        <v>0</v>
      </c>
      <c r="BL220" s="14" t="s">
        <v>223</v>
      </c>
      <c r="BM220" s="194" t="s">
        <v>861</v>
      </c>
    </row>
    <row r="221" spans="1:65" s="2" customFormat="1" ht="11.25">
      <c r="A221" s="31"/>
      <c r="B221" s="32"/>
      <c r="C221" s="33"/>
      <c r="D221" s="196" t="s">
        <v>155</v>
      </c>
      <c r="E221" s="33"/>
      <c r="F221" s="197" t="s">
        <v>2220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155</v>
      </c>
      <c r="AU221" s="14" t="s">
        <v>86</v>
      </c>
    </row>
    <row r="222" spans="1:65" s="2" customFormat="1" ht="21.75" customHeight="1">
      <c r="A222" s="31"/>
      <c r="B222" s="32"/>
      <c r="C222" s="209" t="s">
        <v>78</v>
      </c>
      <c r="D222" s="209" t="s">
        <v>521</v>
      </c>
      <c r="E222" s="210" t="s">
        <v>2221</v>
      </c>
      <c r="F222" s="211" t="s">
        <v>2222</v>
      </c>
      <c r="G222" s="212" t="s">
        <v>243</v>
      </c>
      <c r="H222" s="213">
        <v>21</v>
      </c>
      <c r="I222" s="214"/>
      <c r="J222" s="215">
        <f>ROUND(I222*H222,2)</f>
        <v>0</v>
      </c>
      <c r="K222" s="211" t="s">
        <v>1</v>
      </c>
      <c r="L222" s="216"/>
      <c r="M222" s="217" t="s">
        <v>1</v>
      </c>
      <c r="N222" s="218" t="s">
        <v>43</v>
      </c>
      <c r="O222" s="68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283</v>
      </c>
      <c r="AT222" s="194" t="s">
        <v>521</v>
      </c>
      <c r="AU222" s="194" t="s">
        <v>86</v>
      </c>
      <c r="AY222" s="14" t="s">
        <v>146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4" t="s">
        <v>86</v>
      </c>
      <c r="BK222" s="195">
        <f>ROUND(I222*H222,2)</f>
        <v>0</v>
      </c>
      <c r="BL222" s="14" t="s">
        <v>223</v>
      </c>
      <c r="BM222" s="194" t="s">
        <v>865</v>
      </c>
    </row>
    <row r="223" spans="1:65" s="2" customFormat="1" ht="11.25">
      <c r="A223" s="31"/>
      <c r="B223" s="32"/>
      <c r="C223" s="33"/>
      <c r="D223" s="196" t="s">
        <v>155</v>
      </c>
      <c r="E223" s="33"/>
      <c r="F223" s="197" t="s">
        <v>2222</v>
      </c>
      <c r="G223" s="33"/>
      <c r="H223" s="33"/>
      <c r="I223" s="198"/>
      <c r="J223" s="33"/>
      <c r="K223" s="33"/>
      <c r="L223" s="36"/>
      <c r="M223" s="199"/>
      <c r="N223" s="200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155</v>
      </c>
      <c r="AU223" s="14" t="s">
        <v>86</v>
      </c>
    </row>
    <row r="224" spans="1:65" s="2" customFormat="1" ht="21.75" customHeight="1">
      <c r="A224" s="31"/>
      <c r="B224" s="32"/>
      <c r="C224" s="209" t="s">
        <v>78</v>
      </c>
      <c r="D224" s="209" t="s">
        <v>521</v>
      </c>
      <c r="E224" s="210" t="s">
        <v>2223</v>
      </c>
      <c r="F224" s="211" t="s">
        <v>2224</v>
      </c>
      <c r="G224" s="212" t="s">
        <v>243</v>
      </c>
      <c r="H224" s="213">
        <v>10</v>
      </c>
      <c r="I224" s="214"/>
      <c r="J224" s="215">
        <f>ROUND(I224*H224,2)</f>
        <v>0</v>
      </c>
      <c r="K224" s="211" t="s">
        <v>1</v>
      </c>
      <c r="L224" s="216"/>
      <c r="M224" s="217" t="s">
        <v>1</v>
      </c>
      <c r="N224" s="218" t="s">
        <v>43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283</v>
      </c>
      <c r="AT224" s="194" t="s">
        <v>521</v>
      </c>
      <c r="AU224" s="194" t="s">
        <v>86</v>
      </c>
      <c r="AY224" s="14" t="s">
        <v>146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86</v>
      </c>
      <c r="BK224" s="195">
        <f>ROUND(I224*H224,2)</f>
        <v>0</v>
      </c>
      <c r="BL224" s="14" t="s">
        <v>223</v>
      </c>
      <c r="BM224" s="194" t="s">
        <v>910</v>
      </c>
    </row>
    <row r="225" spans="1:65" s="2" customFormat="1" ht="11.25">
      <c r="A225" s="31"/>
      <c r="B225" s="32"/>
      <c r="C225" s="33"/>
      <c r="D225" s="196" t="s">
        <v>155</v>
      </c>
      <c r="E225" s="33"/>
      <c r="F225" s="197" t="s">
        <v>2224</v>
      </c>
      <c r="G225" s="33"/>
      <c r="H225" s="33"/>
      <c r="I225" s="198"/>
      <c r="J225" s="33"/>
      <c r="K225" s="33"/>
      <c r="L225" s="36"/>
      <c r="M225" s="199"/>
      <c r="N225" s="200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155</v>
      </c>
      <c r="AU225" s="14" t="s">
        <v>86</v>
      </c>
    </row>
    <row r="226" spans="1:65" s="2" customFormat="1" ht="21.75" customHeight="1">
      <c r="A226" s="31"/>
      <c r="B226" s="32"/>
      <c r="C226" s="209" t="s">
        <v>78</v>
      </c>
      <c r="D226" s="209" t="s">
        <v>521</v>
      </c>
      <c r="E226" s="210" t="s">
        <v>2225</v>
      </c>
      <c r="F226" s="211" t="s">
        <v>2226</v>
      </c>
      <c r="G226" s="212" t="s">
        <v>243</v>
      </c>
      <c r="H226" s="213">
        <v>6</v>
      </c>
      <c r="I226" s="214"/>
      <c r="J226" s="215">
        <f>ROUND(I226*H226,2)</f>
        <v>0</v>
      </c>
      <c r="K226" s="211" t="s">
        <v>1</v>
      </c>
      <c r="L226" s="216"/>
      <c r="M226" s="217" t="s">
        <v>1</v>
      </c>
      <c r="N226" s="218" t="s">
        <v>43</v>
      </c>
      <c r="O226" s="68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283</v>
      </c>
      <c r="AT226" s="194" t="s">
        <v>521</v>
      </c>
      <c r="AU226" s="194" t="s">
        <v>86</v>
      </c>
      <c r="AY226" s="14" t="s">
        <v>146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86</v>
      </c>
      <c r="BK226" s="195">
        <f>ROUND(I226*H226,2)</f>
        <v>0</v>
      </c>
      <c r="BL226" s="14" t="s">
        <v>223</v>
      </c>
      <c r="BM226" s="194" t="s">
        <v>899</v>
      </c>
    </row>
    <row r="227" spans="1:65" s="2" customFormat="1" ht="11.25">
      <c r="A227" s="31"/>
      <c r="B227" s="32"/>
      <c r="C227" s="33"/>
      <c r="D227" s="196" t="s">
        <v>155</v>
      </c>
      <c r="E227" s="33"/>
      <c r="F227" s="197" t="s">
        <v>2226</v>
      </c>
      <c r="G227" s="33"/>
      <c r="H227" s="33"/>
      <c r="I227" s="198"/>
      <c r="J227" s="33"/>
      <c r="K227" s="33"/>
      <c r="L227" s="36"/>
      <c r="M227" s="199"/>
      <c r="N227" s="200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155</v>
      </c>
      <c r="AU227" s="14" t="s">
        <v>86</v>
      </c>
    </row>
    <row r="228" spans="1:65" s="2" customFormat="1" ht="21.75" customHeight="1">
      <c r="A228" s="31"/>
      <c r="B228" s="32"/>
      <c r="C228" s="209" t="s">
        <v>78</v>
      </c>
      <c r="D228" s="209" t="s">
        <v>521</v>
      </c>
      <c r="E228" s="210" t="s">
        <v>2227</v>
      </c>
      <c r="F228" s="211" t="s">
        <v>2228</v>
      </c>
      <c r="G228" s="212" t="s">
        <v>243</v>
      </c>
      <c r="H228" s="213">
        <v>5</v>
      </c>
      <c r="I228" s="214"/>
      <c r="J228" s="215">
        <f>ROUND(I228*H228,2)</f>
        <v>0</v>
      </c>
      <c r="K228" s="211" t="s">
        <v>1</v>
      </c>
      <c r="L228" s="216"/>
      <c r="M228" s="217" t="s">
        <v>1</v>
      </c>
      <c r="N228" s="218" t="s">
        <v>43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283</v>
      </c>
      <c r="AT228" s="194" t="s">
        <v>521</v>
      </c>
      <c r="AU228" s="194" t="s">
        <v>86</v>
      </c>
      <c r="AY228" s="14" t="s">
        <v>146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4" t="s">
        <v>86</v>
      </c>
      <c r="BK228" s="195">
        <f>ROUND(I228*H228,2)</f>
        <v>0</v>
      </c>
      <c r="BL228" s="14" t="s">
        <v>223</v>
      </c>
      <c r="BM228" s="194" t="s">
        <v>1021</v>
      </c>
    </row>
    <row r="229" spans="1:65" s="2" customFormat="1" ht="11.25">
      <c r="A229" s="31"/>
      <c r="B229" s="32"/>
      <c r="C229" s="33"/>
      <c r="D229" s="196" t="s">
        <v>155</v>
      </c>
      <c r="E229" s="33"/>
      <c r="F229" s="197" t="s">
        <v>2228</v>
      </c>
      <c r="G229" s="33"/>
      <c r="H229" s="33"/>
      <c r="I229" s="198"/>
      <c r="J229" s="33"/>
      <c r="K229" s="33"/>
      <c r="L229" s="36"/>
      <c r="M229" s="199"/>
      <c r="N229" s="200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155</v>
      </c>
      <c r="AU229" s="14" t="s">
        <v>86</v>
      </c>
    </row>
    <row r="230" spans="1:65" s="2" customFormat="1" ht="21.75" customHeight="1">
      <c r="A230" s="31"/>
      <c r="B230" s="32"/>
      <c r="C230" s="209" t="s">
        <v>78</v>
      </c>
      <c r="D230" s="209" t="s">
        <v>521</v>
      </c>
      <c r="E230" s="210" t="s">
        <v>2229</v>
      </c>
      <c r="F230" s="211" t="s">
        <v>2230</v>
      </c>
      <c r="G230" s="212" t="s">
        <v>243</v>
      </c>
      <c r="H230" s="213">
        <v>4</v>
      </c>
      <c r="I230" s="214"/>
      <c r="J230" s="215">
        <f>ROUND(I230*H230,2)</f>
        <v>0</v>
      </c>
      <c r="K230" s="211" t="s">
        <v>1</v>
      </c>
      <c r="L230" s="216"/>
      <c r="M230" s="217" t="s">
        <v>1</v>
      </c>
      <c r="N230" s="218" t="s">
        <v>43</v>
      </c>
      <c r="O230" s="68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283</v>
      </c>
      <c r="AT230" s="194" t="s">
        <v>521</v>
      </c>
      <c r="AU230" s="194" t="s">
        <v>86</v>
      </c>
      <c r="AY230" s="14" t="s">
        <v>146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4" t="s">
        <v>86</v>
      </c>
      <c r="BK230" s="195">
        <f>ROUND(I230*H230,2)</f>
        <v>0</v>
      </c>
      <c r="BL230" s="14" t="s">
        <v>223</v>
      </c>
      <c r="BM230" s="194" t="s">
        <v>490</v>
      </c>
    </row>
    <row r="231" spans="1:65" s="2" customFormat="1" ht="11.25">
      <c r="A231" s="31"/>
      <c r="B231" s="32"/>
      <c r="C231" s="33"/>
      <c r="D231" s="196" t="s">
        <v>155</v>
      </c>
      <c r="E231" s="33"/>
      <c r="F231" s="197" t="s">
        <v>2230</v>
      </c>
      <c r="G231" s="33"/>
      <c r="H231" s="33"/>
      <c r="I231" s="198"/>
      <c r="J231" s="33"/>
      <c r="K231" s="33"/>
      <c r="L231" s="36"/>
      <c r="M231" s="199"/>
      <c r="N231" s="200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155</v>
      </c>
      <c r="AU231" s="14" t="s">
        <v>86</v>
      </c>
    </row>
    <row r="232" spans="1:65" s="2" customFormat="1" ht="21.75" customHeight="1">
      <c r="A232" s="31"/>
      <c r="B232" s="32"/>
      <c r="C232" s="209" t="s">
        <v>78</v>
      </c>
      <c r="D232" s="209" t="s">
        <v>521</v>
      </c>
      <c r="E232" s="210" t="s">
        <v>2231</v>
      </c>
      <c r="F232" s="211" t="s">
        <v>2232</v>
      </c>
      <c r="G232" s="212" t="s">
        <v>243</v>
      </c>
      <c r="H232" s="213">
        <v>23</v>
      </c>
      <c r="I232" s="214"/>
      <c r="J232" s="215">
        <f>ROUND(I232*H232,2)</f>
        <v>0</v>
      </c>
      <c r="K232" s="211" t="s">
        <v>1</v>
      </c>
      <c r="L232" s="216"/>
      <c r="M232" s="217" t="s">
        <v>1</v>
      </c>
      <c r="N232" s="218" t="s">
        <v>43</v>
      </c>
      <c r="O232" s="68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283</v>
      </c>
      <c r="AT232" s="194" t="s">
        <v>521</v>
      </c>
      <c r="AU232" s="194" t="s">
        <v>86</v>
      </c>
      <c r="AY232" s="14" t="s">
        <v>146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4" t="s">
        <v>86</v>
      </c>
      <c r="BK232" s="195">
        <f>ROUND(I232*H232,2)</f>
        <v>0</v>
      </c>
      <c r="BL232" s="14" t="s">
        <v>223</v>
      </c>
      <c r="BM232" s="194" t="s">
        <v>1060</v>
      </c>
    </row>
    <row r="233" spans="1:65" s="2" customFormat="1" ht="11.25">
      <c r="A233" s="31"/>
      <c r="B233" s="32"/>
      <c r="C233" s="33"/>
      <c r="D233" s="196" t="s">
        <v>155</v>
      </c>
      <c r="E233" s="33"/>
      <c r="F233" s="197" t="s">
        <v>2232</v>
      </c>
      <c r="G233" s="33"/>
      <c r="H233" s="33"/>
      <c r="I233" s="198"/>
      <c r="J233" s="33"/>
      <c r="K233" s="33"/>
      <c r="L233" s="36"/>
      <c r="M233" s="199"/>
      <c r="N233" s="200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155</v>
      </c>
      <c r="AU233" s="14" t="s">
        <v>86</v>
      </c>
    </row>
    <row r="234" spans="1:65" s="2" customFormat="1" ht="21.75" customHeight="1">
      <c r="A234" s="31"/>
      <c r="B234" s="32"/>
      <c r="C234" s="209" t="s">
        <v>78</v>
      </c>
      <c r="D234" s="209" t="s">
        <v>521</v>
      </c>
      <c r="E234" s="210" t="s">
        <v>2233</v>
      </c>
      <c r="F234" s="211" t="s">
        <v>2234</v>
      </c>
      <c r="G234" s="212" t="s">
        <v>243</v>
      </c>
      <c r="H234" s="213">
        <v>7</v>
      </c>
      <c r="I234" s="214"/>
      <c r="J234" s="215">
        <f>ROUND(I234*H234,2)</f>
        <v>0</v>
      </c>
      <c r="K234" s="211" t="s">
        <v>1</v>
      </c>
      <c r="L234" s="216"/>
      <c r="M234" s="217" t="s">
        <v>1</v>
      </c>
      <c r="N234" s="218" t="s">
        <v>43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283</v>
      </c>
      <c r="AT234" s="194" t="s">
        <v>521</v>
      </c>
      <c r="AU234" s="194" t="s">
        <v>86</v>
      </c>
      <c r="AY234" s="14" t="s">
        <v>146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86</v>
      </c>
      <c r="BK234" s="195">
        <f>ROUND(I234*H234,2)</f>
        <v>0</v>
      </c>
      <c r="BL234" s="14" t="s">
        <v>223</v>
      </c>
      <c r="BM234" s="194" t="s">
        <v>1069</v>
      </c>
    </row>
    <row r="235" spans="1:65" s="2" customFormat="1" ht="11.25">
      <c r="A235" s="31"/>
      <c r="B235" s="32"/>
      <c r="C235" s="33"/>
      <c r="D235" s="196" t="s">
        <v>155</v>
      </c>
      <c r="E235" s="33"/>
      <c r="F235" s="197" t="s">
        <v>2234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155</v>
      </c>
      <c r="AU235" s="14" t="s">
        <v>86</v>
      </c>
    </row>
    <row r="236" spans="1:65" s="2" customFormat="1" ht="21.75" customHeight="1">
      <c r="A236" s="31"/>
      <c r="B236" s="32"/>
      <c r="C236" s="209" t="s">
        <v>78</v>
      </c>
      <c r="D236" s="209" t="s">
        <v>521</v>
      </c>
      <c r="E236" s="210" t="s">
        <v>2235</v>
      </c>
      <c r="F236" s="211" t="s">
        <v>2236</v>
      </c>
      <c r="G236" s="212" t="s">
        <v>243</v>
      </c>
      <c r="H236" s="213">
        <v>2</v>
      </c>
      <c r="I236" s="214"/>
      <c r="J236" s="215">
        <f>ROUND(I236*H236,2)</f>
        <v>0</v>
      </c>
      <c r="K236" s="211" t="s">
        <v>1</v>
      </c>
      <c r="L236" s="216"/>
      <c r="M236" s="217" t="s">
        <v>1</v>
      </c>
      <c r="N236" s="218" t="s">
        <v>43</v>
      </c>
      <c r="O236" s="68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283</v>
      </c>
      <c r="AT236" s="194" t="s">
        <v>521</v>
      </c>
      <c r="AU236" s="194" t="s">
        <v>86</v>
      </c>
      <c r="AY236" s="14" t="s">
        <v>146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4" t="s">
        <v>86</v>
      </c>
      <c r="BK236" s="195">
        <f>ROUND(I236*H236,2)</f>
        <v>0</v>
      </c>
      <c r="BL236" s="14" t="s">
        <v>223</v>
      </c>
      <c r="BM236" s="194" t="s">
        <v>959</v>
      </c>
    </row>
    <row r="237" spans="1:65" s="2" customFormat="1" ht="11.25">
      <c r="A237" s="31"/>
      <c r="B237" s="32"/>
      <c r="C237" s="33"/>
      <c r="D237" s="196" t="s">
        <v>155</v>
      </c>
      <c r="E237" s="33"/>
      <c r="F237" s="197" t="s">
        <v>2236</v>
      </c>
      <c r="G237" s="33"/>
      <c r="H237" s="33"/>
      <c r="I237" s="198"/>
      <c r="J237" s="33"/>
      <c r="K237" s="33"/>
      <c r="L237" s="36"/>
      <c r="M237" s="199"/>
      <c r="N237" s="200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155</v>
      </c>
      <c r="AU237" s="14" t="s">
        <v>86</v>
      </c>
    </row>
    <row r="238" spans="1:65" s="12" customFormat="1" ht="25.9" customHeight="1">
      <c r="B238" s="167"/>
      <c r="C238" s="168"/>
      <c r="D238" s="169" t="s">
        <v>77</v>
      </c>
      <c r="E238" s="170" t="s">
        <v>1600</v>
      </c>
      <c r="F238" s="170" t="s">
        <v>1841</v>
      </c>
      <c r="G238" s="168"/>
      <c r="H238" s="168"/>
      <c r="I238" s="171"/>
      <c r="J238" s="172">
        <f>BK238</f>
        <v>0</v>
      </c>
      <c r="K238" s="168"/>
      <c r="L238" s="173"/>
      <c r="M238" s="174"/>
      <c r="N238" s="175"/>
      <c r="O238" s="175"/>
      <c r="P238" s="176">
        <f>SUM(P239:P246)</f>
        <v>0</v>
      </c>
      <c r="Q238" s="175"/>
      <c r="R238" s="176">
        <f>SUM(R239:R246)</f>
        <v>0</v>
      </c>
      <c r="S238" s="175"/>
      <c r="T238" s="177">
        <f>SUM(T239:T246)</f>
        <v>0</v>
      </c>
      <c r="AR238" s="178" t="s">
        <v>86</v>
      </c>
      <c r="AT238" s="179" t="s">
        <v>77</v>
      </c>
      <c r="AU238" s="179" t="s">
        <v>78</v>
      </c>
      <c r="AY238" s="178" t="s">
        <v>146</v>
      </c>
      <c r="BK238" s="180">
        <f>SUM(BK239:BK246)</f>
        <v>0</v>
      </c>
    </row>
    <row r="239" spans="1:65" s="2" customFormat="1" ht="16.5" customHeight="1">
      <c r="A239" s="31"/>
      <c r="B239" s="32"/>
      <c r="C239" s="183" t="s">
        <v>78</v>
      </c>
      <c r="D239" s="183" t="s">
        <v>148</v>
      </c>
      <c r="E239" s="184" t="s">
        <v>2237</v>
      </c>
      <c r="F239" s="185" t="s">
        <v>1851</v>
      </c>
      <c r="G239" s="186" t="s">
        <v>612</v>
      </c>
      <c r="H239" s="187">
        <v>1</v>
      </c>
      <c r="I239" s="188"/>
      <c r="J239" s="189">
        <f>ROUND(I239*H239,2)</f>
        <v>0</v>
      </c>
      <c r="K239" s="185" t="s">
        <v>1</v>
      </c>
      <c r="L239" s="36"/>
      <c r="M239" s="190" t="s">
        <v>1</v>
      </c>
      <c r="N239" s="191" t="s">
        <v>43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223</v>
      </c>
      <c r="AT239" s="194" t="s">
        <v>148</v>
      </c>
      <c r="AU239" s="194" t="s">
        <v>86</v>
      </c>
      <c r="AY239" s="14" t="s">
        <v>146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4" t="s">
        <v>86</v>
      </c>
      <c r="BK239" s="195">
        <f>ROUND(I239*H239,2)</f>
        <v>0</v>
      </c>
      <c r="BL239" s="14" t="s">
        <v>223</v>
      </c>
      <c r="BM239" s="194" t="s">
        <v>963</v>
      </c>
    </row>
    <row r="240" spans="1:65" s="2" customFormat="1" ht="11.25">
      <c r="A240" s="31"/>
      <c r="B240" s="32"/>
      <c r="C240" s="33"/>
      <c r="D240" s="196" t="s">
        <v>155</v>
      </c>
      <c r="E240" s="33"/>
      <c r="F240" s="197" t="s">
        <v>1851</v>
      </c>
      <c r="G240" s="33"/>
      <c r="H240" s="33"/>
      <c r="I240" s="198"/>
      <c r="J240" s="33"/>
      <c r="K240" s="33"/>
      <c r="L240" s="36"/>
      <c r="M240" s="199"/>
      <c r="N240" s="200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155</v>
      </c>
      <c r="AU240" s="14" t="s">
        <v>86</v>
      </c>
    </row>
    <row r="241" spans="1:65" s="2" customFormat="1" ht="16.5" customHeight="1">
      <c r="A241" s="31"/>
      <c r="B241" s="32"/>
      <c r="C241" s="183" t="s">
        <v>78</v>
      </c>
      <c r="D241" s="183" t="s">
        <v>148</v>
      </c>
      <c r="E241" s="184" t="s">
        <v>2238</v>
      </c>
      <c r="F241" s="185" t="s">
        <v>1615</v>
      </c>
      <c r="G241" s="186" t="s">
        <v>612</v>
      </c>
      <c r="H241" s="187">
        <v>1</v>
      </c>
      <c r="I241" s="188"/>
      <c r="J241" s="189">
        <f>ROUND(I241*H241,2)</f>
        <v>0</v>
      </c>
      <c r="K241" s="185" t="s">
        <v>1</v>
      </c>
      <c r="L241" s="36"/>
      <c r="M241" s="190" t="s">
        <v>1</v>
      </c>
      <c r="N241" s="191" t="s">
        <v>43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223</v>
      </c>
      <c r="AT241" s="194" t="s">
        <v>148</v>
      </c>
      <c r="AU241" s="194" t="s">
        <v>86</v>
      </c>
      <c r="AY241" s="14" t="s">
        <v>146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4" t="s">
        <v>86</v>
      </c>
      <c r="BK241" s="195">
        <f>ROUND(I241*H241,2)</f>
        <v>0</v>
      </c>
      <c r="BL241" s="14" t="s">
        <v>223</v>
      </c>
      <c r="BM241" s="194" t="s">
        <v>968</v>
      </c>
    </row>
    <row r="242" spans="1:65" s="2" customFormat="1" ht="11.25">
      <c r="A242" s="31"/>
      <c r="B242" s="32"/>
      <c r="C242" s="33"/>
      <c r="D242" s="196" t="s">
        <v>155</v>
      </c>
      <c r="E242" s="33"/>
      <c r="F242" s="197" t="s">
        <v>1615</v>
      </c>
      <c r="G242" s="33"/>
      <c r="H242" s="33"/>
      <c r="I242" s="198"/>
      <c r="J242" s="33"/>
      <c r="K242" s="33"/>
      <c r="L242" s="36"/>
      <c r="M242" s="199"/>
      <c r="N242" s="200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155</v>
      </c>
      <c r="AU242" s="14" t="s">
        <v>86</v>
      </c>
    </row>
    <row r="243" spans="1:65" s="2" customFormat="1" ht="16.5" customHeight="1">
      <c r="A243" s="31"/>
      <c r="B243" s="32"/>
      <c r="C243" s="183" t="s">
        <v>78</v>
      </c>
      <c r="D243" s="183" t="s">
        <v>148</v>
      </c>
      <c r="E243" s="184" t="s">
        <v>2239</v>
      </c>
      <c r="F243" s="185" t="s">
        <v>1858</v>
      </c>
      <c r="G243" s="186" t="s">
        <v>612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43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223</v>
      </c>
      <c r="AT243" s="194" t="s">
        <v>148</v>
      </c>
      <c r="AU243" s="194" t="s">
        <v>86</v>
      </c>
      <c r="AY243" s="14" t="s">
        <v>146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86</v>
      </c>
      <c r="BK243" s="195">
        <f>ROUND(I243*H243,2)</f>
        <v>0</v>
      </c>
      <c r="BL243" s="14" t="s">
        <v>223</v>
      </c>
      <c r="BM243" s="194" t="s">
        <v>1547</v>
      </c>
    </row>
    <row r="244" spans="1:65" s="2" customFormat="1" ht="11.25">
      <c r="A244" s="31"/>
      <c r="B244" s="32"/>
      <c r="C244" s="33"/>
      <c r="D244" s="196" t="s">
        <v>155</v>
      </c>
      <c r="E244" s="33"/>
      <c r="F244" s="197" t="s">
        <v>1858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155</v>
      </c>
      <c r="AU244" s="14" t="s">
        <v>86</v>
      </c>
    </row>
    <row r="245" spans="1:65" s="2" customFormat="1" ht="16.5" customHeight="1">
      <c r="A245" s="31"/>
      <c r="B245" s="32"/>
      <c r="C245" s="183" t="s">
        <v>78</v>
      </c>
      <c r="D245" s="183" t="s">
        <v>148</v>
      </c>
      <c r="E245" s="184" t="s">
        <v>2240</v>
      </c>
      <c r="F245" s="185" t="s">
        <v>1860</v>
      </c>
      <c r="G245" s="186" t="s">
        <v>612</v>
      </c>
      <c r="H245" s="187">
        <v>1</v>
      </c>
      <c r="I245" s="188"/>
      <c r="J245" s="189">
        <f>ROUND(I245*H245,2)</f>
        <v>0</v>
      </c>
      <c r="K245" s="185" t="s">
        <v>1</v>
      </c>
      <c r="L245" s="36"/>
      <c r="M245" s="190" t="s">
        <v>1</v>
      </c>
      <c r="N245" s="191" t="s">
        <v>43</v>
      </c>
      <c r="O245" s="68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223</v>
      </c>
      <c r="AT245" s="194" t="s">
        <v>148</v>
      </c>
      <c r="AU245" s="194" t="s">
        <v>86</v>
      </c>
      <c r="AY245" s="14" t="s">
        <v>146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4" t="s">
        <v>86</v>
      </c>
      <c r="BK245" s="195">
        <f>ROUND(I245*H245,2)</f>
        <v>0</v>
      </c>
      <c r="BL245" s="14" t="s">
        <v>223</v>
      </c>
      <c r="BM245" s="194" t="s">
        <v>935</v>
      </c>
    </row>
    <row r="246" spans="1:65" s="2" customFormat="1" ht="11.25">
      <c r="A246" s="31"/>
      <c r="B246" s="32"/>
      <c r="C246" s="33"/>
      <c r="D246" s="196" t="s">
        <v>155</v>
      </c>
      <c r="E246" s="33"/>
      <c r="F246" s="197" t="s">
        <v>1860</v>
      </c>
      <c r="G246" s="33"/>
      <c r="H246" s="33"/>
      <c r="I246" s="198"/>
      <c r="J246" s="33"/>
      <c r="K246" s="33"/>
      <c r="L246" s="36"/>
      <c r="M246" s="199"/>
      <c r="N246" s="200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155</v>
      </c>
      <c r="AU246" s="14" t="s">
        <v>86</v>
      </c>
    </row>
    <row r="247" spans="1:65" s="12" customFormat="1" ht="25.9" customHeight="1">
      <c r="B247" s="167"/>
      <c r="C247" s="168"/>
      <c r="D247" s="169" t="s">
        <v>77</v>
      </c>
      <c r="E247" s="170" t="s">
        <v>229</v>
      </c>
      <c r="F247" s="170" t="s">
        <v>230</v>
      </c>
      <c r="G247" s="168"/>
      <c r="H247" s="168"/>
      <c r="I247" s="171"/>
      <c r="J247" s="172">
        <f>BK247</f>
        <v>0</v>
      </c>
      <c r="K247" s="168"/>
      <c r="L247" s="173"/>
      <c r="M247" s="174"/>
      <c r="N247" s="175"/>
      <c r="O247" s="175"/>
      <c r="P247" s="176">
        <f>P248</f>
        <v>0</v>
      </c>
      <c r="Q247" s="175"/>
      <c r="R247" s="176">
        <f>R248</f>
        <v>0</v>
      </c>
      <c r="S247" s="175"/>
      <c r="T247" s="177">
        <f>T248</f>
        <v>0</v>
      </c>
      <c r="AR247" s="178" t="s">
        <v>88</v>
      </c>
      <c r="AT247" s="179" t="s">
        <v>77</v>
      </c>
      <c r="AU247" s="179" t="s">
        <v>78</v>
      </c>
      <c r="AY247" s="178" t="s">
        <v>146</v>
      </c>
      <c r="BK247" s="180">
        <f>BK248</f>
        <v>0</v>
      </c>
    </row>
    <row r="248" spans="1:65" s="12" customFormat="1" ht="22.9" customHeight="1">
      <c r="B248" s="167"/>
      <c r="C248" s="168"/>
      <c r="D248" s="169" t="s">
        <v>77</v>
      </c>
      <c r="E248" s="181" t="s">
        <v>2241</v>
      </c>
      <c r="F248" s="181" t="s">
        <v>2242</v>
      </c>
      <c r="G248" s="168"/>
      <c r="H248" s="168"/>
      <c r="I248" s="171"/>
      <c r="J248" s="182">
        <f>BK248</f>
        <v>0</v>
      </c>
      <c r="K248" s="168"/>
      <c r="L248" s="173"/>
      <c r="M248" s="174"/>
      <c r="N248" s="175"/>
      <c r="O248" s="175"/>
      <c r="P248" s="176">
        <f>SUM(P249:P250)</f>
        <v>0</v>
      </c>
      <c r="Q248" s="175"/>
      <c r="R248" s="176">
        <f>SUM(R249:R250)</f>
        <v>0</v>
      </c>
      <c r="S248" s="175"/>
      <c r="T248" s="177">
        <f>SUM(T249:T250)</f>
        <v>0</v>
      </c>
      <c r="AR248" s="178" t="s">
        <v>88</v>
      </c>
      <c r="AT248" s="179" t="s">
        <v>77</v>
      </c>
      <c r="AU248" s="179" t="s">
        <v>86</v>
      </c>
      <c r="AY248" s="178" t="s">
        <v>146</v>
      </c>
      <c r="BK248" s="180">
        <f>SUM(BK249:BK250)</f>
        <v>0</v>
      </c>
    </row>
    <row r="249" spans="1:65" s="2" customFormat="1" ht="24.2" customHeight="1">
      <c r="A249" s="31"/>
      <c r="B249" s="32"/>
      <c r="C249" s="183" t="s">
        <v>86</v>
      </c>
      <c r="D249" s="183" t="s">
        <v>148</v>
      </c>
      <c r="E249" s="184" t="s">
        <v>2243</v>
      </c>
      <c r="F249" s="185" t="s">
        <v>2244</v>
      </c>
      <c r="G249" s="186" t="s">
        <v>2123</v>
      </c>
      <c r="H249" s="222"/>
      <c r="I249" s="188"/>
      <c r="J249" s="189">
        <f>ROUND(I249*H249,2)</f>
        <v>0</v>
      </c>
      <c r="K249" s="185" t="s">
        <v>152</v>
      </c>
      <c r="L249" s="36"/>
      <c r="M249" s="190" t="s">
        <v>1</v>
      </c>
      <c r="N249" s="191" t="s">
        <v>43</v>
      </c>
      <c r="O249" s="68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223</v>
      </c>
      <c r="AT249" s="194" t="s">
        <v>148</v>
      </c>
      <c r="AU249" s="194" t="s">
        <v>88</v>
      </c>
      <c r="AY249" s="14" t="s">
        <v>146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4" t="s">
        <v>86</v>
      </c>
      <c r="BK249" s="195">
        <f>ROUND(I249*H249,2)</f>
        <v>0</v>
      </c>
      <c r="BL249" s="14" t="s">
        <v>223</v>
      </c>
      <c r="BM249" s="194" t="s">
        <v>2245</v>
      </c>
    </row>
    <row r="250" spans="1:65" s="2" customFormat="1" ht="29.25">
      <c r="A250" s="31"/>
      <c r="B250" s="32"/>
      <c r="C250" s="33"/>
      <c r="D250" s="196" t="s">
        <v>155</v>
      </c>
      <c r="E250" s="33"/>
      <c r="F250" s="197" t="s">
        <v>2246</v>
      </c>
      <c r="G250" s="33"/>
      <c r="H250" s="33"/>
      <c r="I250" s="198"/>
      <c r="J250" s="33"/>
      <c r="K250" s="33"/>
      <c r="L250" s="36"/>
      <c r="M250" s="204"/>
      <c r="N250" s="205"/>
      <c r="O250" s="206"/>
      <c r="P250" s="206"/>
      <c r="Q250" s="206"/>
      <c r="R250" s="206"/>
      <c r="S250" s="206"/>
      <c r="T250" s="207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155</v>
      </c>
      <c r="AU250" s="14" t="s">
        <v>88</v>
      </c>
    </row>
    <row r="251" spans="1:65" s="2" customFormat="1" ht="6.95" customHeight="1">
      <c r="A251" s="31"/>
      <c r="B251" s="51"/>
      <c r="C251" s="52"/>
      <c r="D251" s="52"/>
      <c r="E251" s="52"/>
      <c r="F251" s="52"/>
      <c r="G251" s="52"/>
      <c r="H251" s="52"/>
      <c r="I251" s="52"/>
      <c r="J251" s="52"/>
      <c r="K251" s="52"/>
      <c r="L251" s="36"/>
      <c r="M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</sheetData>
  <sheetProtection algorithmName="SHA-512" hashValue="koFqWfB2SmjHV2zOSpVa43VlwZ22/xrIZbXcvFXrwzO3eGnwMo2WQE1zwbe2GtgiuzjSOLXXT/KbEbw0C9ZwqA==" saltValue="u9VaQ9H0H4spe0o4Z4rZyA==" spinCount="100000" sheet="1" objects="1" scenarios="1" formatColumns="0" formatRows="0" autoFilter="0"/>
  <autoFilter ref="C125:K25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Bourání</vt:lpstr>
      <vt:lpstr>02 - Stavební úpravy</vt:lpstr>
      <vt:lpstr>03 -  VRN</vt:lpstr>
      <vt:lpstr>04 - Zpevněné plochy</vt:lpstr>
      <vt:lpstr>05a - Silnoproudé instalace</vt:lpstr>
      <vt:lpstr>05b - Slaboproudé instalace</vt:lpstr>
      <vt:lpstr>06 - Vytápění</vt:lpstr>
      <vt:lpstr>07 -  ZTI</vt:lpstr>
      <vt:lpstr>08 -  VZT</vt:lpstr>
      <vt:lpstr>'01 - Bourání'!Názvy_tisku</vt:lpstr>
      <vt:lpstr>'02 - Stavební úpravy'!Názvy_tisku</vt:lpstr>
      <vt:lpstr>'03 -  VRN'!Názvy_tisku</vt:lpstr>
      <vt:lpstr>'04 - Zpevněné plochy'!Názvy_tisku</vt:lpstr>
      <vt:lpstr>'05a - Silnoproudé instalace'!Názvy_tisku</vt:lpstr>
      <vt:lpstr>'05b - Slaboproudé instalace'!Názvy_tisku</vt:lpstr>
      <vt:lpstr>'06 - Vytápění'!Názvy_tisku</vt:lpstr>
      <vt:lpstr>'07 -  ZTI'!Názvy_tisku</vt:lpstr>
      <vt:lpstr>'08 -  VZT'!Názvy_tisku</vt:lpstr>
      <vt:lpstr>'Rekapitulace stavby'!Názvy_tisku</vt:lpstr>
      <vt:lpstr>'01 - Bourání'!Oblast_tisku</vt:lpstr>
      <vt:lpstr>'02 - Stavební úpravy'!Oblast_tisku</vt:lpstr>
      <vt:lpstr>'03 -  VRN'!Oblast_tisku</vt:lpstr>
      <vt:lpstr>'04 - Zpevněné plochy'!Oblast_tisku</vt:lpstr>
      <vt:lpstr>'05a - Silnoproudé instalace'!Oblast_tisku</vt:lpstr>
      <vt:lpstr>'05b - Slaboproudé instalace'!Oblast_tisku</vt:lpstr>
      <vt:lpstr>'06 - Vytápění'!Oblast_tisku</vt:lpstr>
      <vt:lpstr>'07 -  ZTI'!Oblast_tisku</vt:lpstr>
      <vt:lpstr>'08 - 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Brožek</dc:creator>
  <cp:lastModifiedBy>Ing. Jan Brožek</cp:lastModifiedBy>
  <dcterms:created xsi:type="dcterms:W3CDTF">2023-11-13T07:45:44Z</dcterms:created>
  <dcterms:modified xsi:type="dcterms:W3CDTF">2023-11-13T09:10:23Z</dcterms:modified>
</cp:coreProperties>
</file>