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xr:revisionPtr revIDLastSave="0" documentId="13_ncr:1_{273B1CB5-5C6B-4FE0-9B0B-49A3B16A3B95}" xr6:coauthVersionLast="47" xr6:coauthVersionMax="47" xr10:uidLastSave="{00000000-0000-0000-0000-000000000000}"/>
  <bookViews>
    <workbookView xWindow="-108" yWindow="-108" windowWidth="23256" windowHeight="12576" xr2:uid="{00000000-000D-0000-FFFF-FFFF00000000}"/>
  </bookViews>
  <sheets>
    <sheet name="suma" sheetId="2" r:id="rId1"/>
    <sheet name="rozvaděče Beroun" sheetId="1" r:id="rId2"/>
    <sheet name="síťové vybavení" sheetId="3" r:id="rId3"/>
    <sheet name="server" sheetId="5" r:id="rId4"/>
    <sheet name="koncová zařízení" sheetId="6" r:id="rId5"/>
    <sheet name="servisní podpora" sheetId="9" r:id="rId6"/>
  </sheets>
  <definedNames>
    <definedName name="_xlnm.Print_Area" localSheetId="1">'rozvaděče Beroun'!$A$1:$F$54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1" l="1"/>
  <c r="E12" i="3"/>
  <c r="E13" i="3"/>
  <c r="C6" i="5"/>
  <c r="E6" i="5"/>
  <c r="F6" i="5" s="1"/>
  <c r="E16" i="3"/>
  <c r="C16" i="3"/>
  <c r="F4" i="9"/>
  <c r="D4" i="9"/>
  <c r="E15" i="3"/>
  <c r="F15" i="3" s="1"/>
  <c r="C15" i="3"/>
  <c r="E14" i="3"/>
  <c r="F14" i="3" s="1"/>
  <c r="C14" i="3"/>
  <c r="C8" i="6"/>
  <c r="E8" i="6"/>
  <c r="F8" i="6" s="1"/>
  <c r="E5" i="6"/>
  <c r="F5" i="6" s="1"/>
  <c r="E6" i="6"/>
  <c r="F6" i="6" s="1"/>
  <c r="E7" i="6"/>
  <c r="F7" i="6"/>
  <c r="E9" i="6"/>
  <c r="F9" i="6"/>
  <c r="E10" i="6"/>
  <c r="F10" i="6" s="1"/>
  <c r="E11" i="6"/>
  <c r="F11" i="6" s="1"/>
  <c r="C5" i="6"/>
  <c r="C6" i="6"/>
  <c r="C7" i="6"/>
  <c r="C9" i="6"/>
  <c r="C10" i="6"/>
  <c r="C11" i="6"/>
  <c r="F16" i="3" l="1"/>
  <c r="G6" i="9"/>
  <c r="B11" i="2" s="1"/>
  <c r="C11" i="2" s="1"/>
  <c r="G4" i="9"/>
  <c r="E4" i="6"/>
  <c r="C4" i="6"/>
  <c r="E5" i="5"/>
  <c r="F5" i="5" s="1"/>
  <c r="C5" i="5"/>
  <c r="E4" i="5"/>
  <c r="C4" i="5"/>
  <c r="F12" i="3"/>
  <c r="E11" i="3"/>
  <c r="F11" i="3" s="1"/>
  <c r="C67" i="1"/>
  <c r="E67" i="1"/>
  <c r="F67" i="1" s="1"/>
  <c r="F13" i="3"/>
  <c r="C13" i="3"/>
  <c r="C12" i="3"/>
  <c r="C11" i="3"/>
  <c r="E10" i="3"/>
  <c r="F10" i="3" s="1"/>
  <c r="C10" i="3"/>
  <c r="E9" i="3"/>
  <c r="F9" i="3" s="1"/>
  <c r="C9" i="3"/>
  <c r="E8" i="3"/>
  <c r="F8" i="3" s="1"/>
  <c r="C8" i="3"/>
  <c r="E7" i="3"/>
  <c r="F7" i="3" s="1"/>
  <c r="C7" i="3"/>
  <c r="E6" i="3"/>
  <c r="F6" i="3" s="1"/>
  <c r="C6" i="3"/>
  <c r="E5" i="3"/>
  <c r="F5" i="3" s="1"/>
  <c r="C5" i="3"/>
  <c r="E4" i="3"/>
  <c r="C4" i="3"/>
  <c r="E66" i="1"/>
  <c r="F66" i="1" s="1"/>
  <c r="C66" i="1"/>
  <c r="E65" i="1"/>
  <c r="F65" i="1" s="1"/>
  <c r="C65" i="1"/>
  <c r="E64" i="1"/>
  <c r="F64" i="1" s="1"/>
  <c r="C64" i="1"/>
  <c r="E63" i="1"/>
  <c r="F63" i="1" s="1"/>
  <c r="C63" i="1"/>
  <c r="E62" i="1"/>
  <c r="F62" i="1" s="1"/>
  <c r="C62" i="1"/>
  <c r="E61" i="1"/>
  <c r="F61" i="1" s="1"/>
  <c r="C61" i="1"/>
  <c r="E60" i="1"/>
  <c r="F60" i="1" s="1"/>
  <c r="C60" i="1"/>
  <c r="E59" i="1"/>
  <c r="F59" i="1" s="1"/>
  <c r="C59" i="1"/>
  <c r="E58" i="1"/>
  <c r="F58" i="1" s="1"/>
  <c r="C58" i="1"/>
  <c r="E57" i="1"/>
  <c r="C57" i="1"/>
  <c r="E49" i="1"/>
  <c r="F49" i="1" s="1"/>
  <c r="C49" i="1"/>
  <c r="E48" i="1"/>
  <c r="F48" i="1" s="1"/>
  <c r="C48" i="1"/>
  <c r="E47" i="1"/>
  <c r="F47" i="1" s="1"/>
  <c r="C47" i="1"/>
  <c r="E46" i="1"/>
  <c r="F46" i="1" s="1"/>
  <c r="C46" i="1"/>
  <c r="E45" i="1"/>
  <c r="F45" i="1" s="1"/>
  <c r="C45" i="1"/>
  <c r="E44" i="1"/>
  <c r="F44" i="1" s="1"/>
  <c r="C44" i="1"/>
  <c r="E43" i="1"/>
  <c r="F43" i="1" s="1"/>
  <c r="C43" i="1"/>
  <c r="E42" i="1"/>
  <c r="F42" i="1" s="1"/>
  <c r="C42" i="1"/>
  <c r="E41" i="1"/>
  <c r="F41" i="1" s="1"/>
  <c r="C41" i="1"/>
  <c r="E40" i="1"/>
  <c r="F40" i="1" s="1"/>
  <c r="C40" i="1"/>
  <c r="C32" i="1"/>
  <c r="C31" i="1"/>
  <c r="C30" i="1"/>
  <c r="C29" i="1"/>
  <c r="C28" i="1"/>
  <c r="C27" i="1"/>
  <c r="C26" i="1"/>
  <c r="C25" i="1"/>
  <c r="C24" i="1"/>
  <c r="C23" i="1"/>
  <c r="C22" i="1"/>
  <c r="E32" i="1"/>
  <c r="F32" i="1" s="1"/>
  <c r="E31" i="1"/>
  <c r="F31" i="1" s="1"/>
  <c r="E30" i="1"/>
  <c r="F30" i="1" s="1"/>
  <c r="E29" i="1"/>
  <c r="F29" i="1" s="1"/>
  <c r="E28" i="1"/>
  <c r="F28" i="1" s="1"/>
  <c r="E27" i="1"/>
  <c r="F27" i="1" s="1"/>
  <c r="E26" i="1"/>
  <c r="F26" i="1" s="1"/>
  <c r="E25" i="1"/>
  <c r="F25" i="1" s="1"/>
  <c r="E24" i="1"/>
  <c r="F24" i="1" s="1"/>
  <c r="E23" i="1"/>
  <c r="F23" i="1" s="1"/>
  <c r="E22" i="1"/>
  <c r="F22" i="1" s="1"/>
  <c r="E14" i="1"/>
  <c r="F14" i="1" s="1"/>
  <c r="C14" i="1"/>
  <c r="E13" i="1"/>
  <c r="F13" i="1" s="1"/>
  <c r="C13" i="1"/>
  <c r="E12" i="1"/>
  <c r="F12" i="1" s="1"/>
  <c r="C12" i="1"/>
  <c r="E11" i="1"/>
  <c r="F11" i="1" s="1"/>
  <c r="C11" i="1"/>
  <c r="E10" i="1"/>
  <c r="F10" i="1" s="1"/>
  <c r="C10" i="1"/>
  <c r="E9" i="1"/>
  <c r="F9" i="1" s="1"/>
  <c r="C9" i="1"/>
  <c r="E8" i="1"/>
  <c r="F8" i="1" s="1"/>
  <c r="C8" i="1"/>
  <c r="E7" i="1"/>
  <c r="F7" i="1" s="1"/>
  <c r="C7" i="1"/>
  <c r="E6" i="1"/>
  <c r="F6" i="1" s="1"/>
  <c r="C6" i="1"/>
  <c r="E5" i="1"/>
  <c r="F5" i="1" s="1"/>
  <c r="C5" i="1"/>
  <c r="E4" i="1"/>
  <c r="F4" i="1" s="1"/>
  <c r="C4" i="1"/>
  <c r="E11" i="2" l="1"/>
  <c r="F11" i="2" s="1"/>
  <c r="F7" i="5"/>
  <c r="F17" i="3"/>
  <c r="F18" i="3" s="1"/>
  <c r="F19" i="3" s="1"/>
  <c r="F4" i="3"/>
  <c r="G7" i="9"/>
  <c r="G8" i="9" s="1"/>
  <c r="F12" i="6"/>
  <c r="B10" i="2" s="1"/>
  <c r="F4" i="6"/>
  <c r="F4" i="5"/>
  <c r="F68" i="1"/>
  <c r="B7" i="2" s="1"/>
  <c r="F57" i="1"/>
  <c r="F51" i="1"/>
  <c r="F34" i="1"/>
  <c r="B4" i="2"/>
  <c r="F13" i="6" l="1"/>
  <c r="F14" i="6" s="1"/>
  <c r="F69" i="1"/>
  <c r="F70" i="1" s="1"/>
  <c r="B8" i="2"/>
  <c r="E8" i="2" s="1"/>
  <c r="C7" i="2"/>
  <c r="E7" i="2"/>
  <c r="F7" i="2" s="1"/>
  <c r="E4" i="2"/>
  <c r="F4" i="2" s="1"/>
  <c r="C4" i="2"/>
  <c r="F35" i="1"/>
  <c r="F36" i="1" s="1"/>
  <c r="B5" i="2"/>
  <c r="F52" i="1"/>
  <c r="F53" i="1" s="1"/>
  <c r="B6" i="2"/>
  <c r="F8" i="5"/>
  <c r="F9" i="5" s="1"/>
  <c r="B9" i="2"/>
  <c r="E10" i="2"/>
  <c r="F10" i="2" s="1"/>
  <c r="C10" i="2"/>
  <c r="C8" i="2" l="1"/>
  <c r="E5" i="2"/>
  <c r="F5" i="2" s="1"/>
  <c r="C5" i="2"/>
  <c r="C6" i="2"/>
  <c r="E6" i="2"/>
  <c r="F6" i="2" s="1"/>
  <c r="E9" i="2"/>
  <c r="F9" i="2" s="1"/>
  <c r="C9" i="2"/>
  <c r="F8" i="2"/>
  <c r="F17" i="1"/>
  <c r="F18" i="1" s="1"/>
  <c r="F15" i="2" l="1"/>
  <c r="F16" i="2" s="1"/>
  <c r="F17" i="2" s="1"/>
</calcChain>
</file>

<file path=xl/sharedStrings.xml><?xml version="1.0" encoding="utf-8"?>
<sst xmlns="http://schemas.openxmlformats.org/spreadsheetml/2006/main" count="281" uniqueCount="121">
  <si>
    <t>Cenová rekapitulace</t>
  </si>
  <si>
    <t>List / položka</t>
  </si>
  <si>
    <t>cena/ks bez DPH</t>
  </si>
  <si>
    <t>cena/ks s DPH</t>
  </si>
  <si>
    <t>počet ks</t>
  </si>
  <si>
    <t>cena celkem bez DPH</t>
  </si>
  <si>
    <t>cena celkem vč. DPH</t>
  </si>
  <si>
    <t>Splňuje ANO / NE</t>
  </si>
  <si>
    <t>Rozvaděče Beroun: rozvaděč kancelář</t>
  </si>
  <si>
    <t>Rozvaděče Beroun: rozvaděč serverovna</t>
  </si>
  <si>
    <t>Rozvaděče Beroun: rozvaděč vchod</t>
  </si>
  <si>
    <t>Rozvaděče Beroun: rozvaděč restaurátor</t>
  </si>
  <si>
    <t>Fyzický server</t>
  </si>
  <si>
    <t>Koncová zařízení</t>
  </si>
  <si>
    <t>Cena celkem bez DPH</t>
  </si>
  <si>
    <t> DPH</t>
  </si>
  <si>
    <t> Cena celkem s DPH</t>
  </si>
  <si>
    <t>Datový rozvaděč "kancelář"</t>
  </si>
  <si>
    <t>Parametry</t>
  </si>
  <si>
    <t>Racková skříň  12U 500mm hloubka, prosklené dveře, šedá</t>
  </si>
  <si>
    <t>Velikost rack skříně 12U, Umístění Na stěnu, Barva Šedá, Dveře Skleněné, Rozměry
Šířka 600 mm (60 cm)
Výška 635 mm (63,5 cm)
Hloubka 495 mm (49,5 cm)</t>
  </si>
  <si>
    <t>Switch s funkcí POE, managovatelný</t>
  </si>
  <si>
    <t>Přenosová rychlost LAN portů 10 Gbit, Typ Rack, Funkce PoE (Power over Ethernet), Spravovatelnost (smart switch, web manageable), VLAN (virtual local area network), Porty: 
RJ-45 48 ks,
SFP+ 4 ks,
10/100/1000Base-T 48 ks
100% kompatibila s produkty Ubiquiti</t>
  </si>
  <si>
    <t xml:space="preserve">19" Patch panel 24port, UTP, Cat5E, 30μm, </t>
  </si>
  <si>
    <t>Rozměr: 19", Počet portů 24, Typ: Cat5E, Provedení 1U</t>
  </si>
  <si>
    <t>19`` vyvazovací panel 1U jednostranná, plastová lišta, průchozí</t>
  </si>
  <si>
    <t>Rozměr: 19", Vyvazovací panel pro 19“ rack, kovové provedení s průchozí lištou pro kabely + plastový kryt. Velikost 1U</t>
  </si>
  <si>
    <t>19" police s perforací 1U/350mm, nosnost 45kg,</t>
  </si>
  <si>
    <t>Rozměr: 19", Výška: 1U, hloubka: 350mm</t>
  </si>
  <si>
    <t>Panel napájecí do 19" racku 1U, 8x230V, 2m kabel, vypínač</t>
  </si>
  <si>
    <t>Rozměr: 19", Výška: 1U, Počet zásuvek: 8x230V, Vypínač: ano</t>
  </si>
  <si>
    <t>Záložní zdroj v rackovém provedení</t>
  </si>
  <si>
    <t>Provedení: Rack, Ochrana RJ-11 (TEL): ano, Ochrana RJ-45 (NET): 
ano, Výška [mm]: 44
Šířka [mm]: 433
Hloubka [mm]: 235, Výkon [W]: 
360
Kapacita [VA]: 600, Automatická regulace napětí (AVR): ano,   Ochrana proti přetížení: ano,   Baterie vyměnitelné za provozu: ano, Ochrana proti rázům a špičkám: ano, LCD stavový displej: ano, SW: Software PowerPanel pro správu napájení, Možnost vzdálené správy protokolem SNMP / HTTP</t>
  </si>
  <si>
    <t>Modulární dvojzásuvka CAT5E, stíněná, na omítku, bílá, LSA</t>
  </si>
  <si>
    <t>Barva: bílá, Stíněná: ano, Kategorie: CAT5E, Provedení: na omítku</t>
  </si>
  <si>
    <t>Instalační kabel UTP, Cat5E, drát, PVC, box 305m</t>
  </si>
  <si>
    <t>Kabeláž</t>
  </si>
  <si>
    <t>Typ kabelu: UTP, Kategorie: CAT5E, délka: 915m</t>
  </si>
  <si>
    <t>Přístupový bod s porporou WiFi 6</t>
  </si>
  <si>
    <t>WiFi Acces Point a WiFi 6, dvoupásmový, vhodný do venkovního prostředí, pracuje na bezdrátových frekvencích 2,4 GHz (2x2 MIMO) až 574 Mbps + 5 GHz (4x4 MU-MIMO) až 4800 Mbps GHz (WiFi standardy: 802.11ac, 802.11ax, 802.11n, 802.11a, 802.11b/g). Rozhraní: 1 x 10/100/1000 Mbps LAN. Napájení přes 802.3at nebo pasivní 44 až 57V PoE, spotřeba 13W. Stupeň krytí IP54. Bílá barva
100% kompatibila s produkty Ubiquiti</t>
  </si>
  <si>
    <t>Centrální správa AP</t>
  </si>
  <si>
    <t>Managovací zařízení pro systém UniFi, pro platformy Android a iOS, přední displej pro zobrazení důležitých informací, obsahuje 1TB 2.5" HDD (možnost výměny za až 5TB). Napájení přes POE 802.3af (RJ45) nebo USB-C
100% kompatibila s produkty Ubiquiti</t>
  </si>
  <si>
    <t>Datový rozvaděč "serverovna"</t>
  </si>
  <si>
    <t>19" stojanový rozvaděč 27U/600mm šířka, 800mm hloubka, skleněné dveře, šedý</t>
  </si>
  <si>
    <t>Velikost rack skříně 27U, Umístění Na zem, Barva Šedá, Krytí: IP30, Dveře Skleněné, Rozměry
Šířka 600 mm (60 cm)
Hloubka 800 mm (80 cm)</t>
  </si>
  <si>
    <t>19" Patch panel 24port, UTP, Cat5E, 30μm,
duální svorkovnice</t>
  </si>
  <si>
    <t>Rozměr: 19", Počet portů 24, Typ: Cat5E, provedení 1U</t>
  </si>
  <si>
    <t>Panel napájecí do 19" racku 1U, 8x230V, 2m
kabel, vypínač</t>
  </si>
  <si>
    <t>Typ kabelu: UTP, Kategorie: CAT5E, délka: 1220m</t>
  </si>
  <si>
    <t xml:space="preserve">NAS v rackovém provedení </t>
  </si>
  <si>
    <t>Počet pozic pro disk 4 ×,
Podporované služby: Nahrávání z IP kamer,
Systémová paměť (RAM): 2 GB (2 048 MB), 
Typ paměti: DDR4, Provedení: Rack, Rozhraní:
LAN 2 ×
USB 3.2 Gen 1 (USB 3.0) 1 ×
Rozměry:
Hloubka 295,5 mm
Hmotnost 4,38 kg
Šířka 430,5 mm
Výška 44 mm, Počet pevných disků: 4, Kapacita pevných disků: 4 x 4TB, Disky určené pro NAS: ano, Rozhraní interní: SATA III
Rychlost čtení: 217 MB/s
Rychlost zápisu: 217 MB/s
Technologie zápisu: CMR
Vyrovnávací paměť: 256 MB
Maximální hlučnost: 36 dB(A)
Work Load Rate 300 TB/rok</t>
  </si>
  <si>
    <t>Datový rozvaděč vchod</t>
  </si>
  <si>
    <t>Racková skříň  12U 500mm hloubka,
prosklené dveře, šedá</t>
  </si>
  <si>
    <t>Datový rozvaděč restaurátor</t>
  </si>
  <si>
    <t>19" jednodílný rozvaděč 6U/500mm
prosklené dveře, šedá
800mm hloubka, skleněné dveře, šedý
prosklené dveře, šedá</t>
  </si>
  <si>
    <t>Velikost rack skříně: 6U
Umístění: Na stěnu
Barva: Šedá
Další vybavení: Zemnící propojení, Dveře: Skleněné
Další vybavení: Zámek, Průhledná dvířka, Odnímatelný zadní kryt
Rozměry:
Šířka 600 mm (60 cm)
Výška 370 mm (37 cm)
Hloubka 495 mm (49,5 cm)
Hmotnost 15,6 kg</t>
  </si>
  <si>
    <t>Typ: Rack, Plně spravovatelný: ano,
Funkce: L2, L3 (směrovač), PoE (Power over Ethernet)
Přenosová rychlost LAN portů: 1 Gbit
Porty:
RJ-45: 24 ks
SFP: 2 ks
Šířka 442 mm
Výška 44 mm
Hloubka 285 mm
100% kompatibila s produkty Ubiquiti</t>
  </si>
  <si>
    <t>AP AC Mesh  + držák (držák s křížem pro satelitní a internetové antény
průměr trubky 40 mm
výška 150 mm
délka od základny 350 mm
montáž na stěnu)</t>
  </si>
  <si>
    <t>Standardy: 802.11a (5GHz), 802.11b (2,4GHz), 802.11g (2,4GHz), 802.11n, 802.11ac,
Pásma: WiFi 2,4 GHz, 5 GHz
Funkce: Přístupový bod (Access point), Venkovní
Rychlost WiFi přenosu: 1 216 Mb/s
Přenosová rychlost LAN portů: 1 Gbit
Typ: Dual-band
Zabezpečení:
Šifrování WEP 64bit, WEP 128bit, WPA, WPA2, WPA-Enterprise
Konektory:
LAN 1 ×
Počet externích antén: 2 ks
Zisk antény: 4 dBi
Maximální počet SSID: 4 ks
Rozměry a hmotnost:
Hloubka 34,4 mm
Hmotnost 152 g
Šířka 46 mm
Výška 353 mm
Barva: Bílá
100% kompatibila s produkty Ubiquiti</t>
  </si>
  <si>
    <t>Síťové vybavení, materiál, práce a cestovní náklady</t>
  </si>
  <si>
    <t>Konvertor pro připojení optického kabelu</t>
  </si>
  <si>
    <t>Formát: SFP+
Rychlost: 10 Gbps
Typ: multi mode
Vzdálenost: max. 300 m
Vlnová délka: TX: 850 nm, RX: 850 nm
Konektor: 2 x LCKompatibilita:  UniFi switche</t>
  </si>
  <si>
    <t>Datový kabel 0,5m</t>
  </si>
  <si>
    <t>Délka: 0,5m, Zakončení: RJ45</t>
  </si>
  <si>
    <t>Datový kabel 1m</t>
  </si>
  <si>
    <t>Délka: 1m, Zakončení: RJ45</t>
  </si>
  <si>
    <t>Datový kabel 2m</t>
  </si>
  <si>
    <t>Délka: 2m, Zakončení: RJ45</t>
  </si>
  <si>
    <t>Datový kabel 3m</t>
  </si>
  <si>
    <t>Délka: 3m, Zakončení: RJ45</t>
  </si>
  <si>
    <t>Sada pro optické spoje: 12x spojka SC-SC, 12x pigtail SC, 12x patch LC-SC, 4x optická vana, 4x optický kabel (12 vláken, 50/125, MM, ochrana proti hlodavcům) v délce 90m</t>
  </si>
  <si>
    <t>Sada pro optické spoje</t>
  </si>
  <si>
    <t>Typ kabelu: UTP, Kategorie: CAT5E, délka: 610m</t>
  </si>
  <si>
    <t>Montážní práce, * 2 technici</t>
  </si>
  <si>
    <t>Cestovní náklady</t>
  </si>
  <si>
    <t>Drobný instalační materiál, lišty</t>
  </si>
  <si>
    <t>Lišty, spojky, kotvící materiál</t>
  </si>
  <si>
    <t>Typ kabelu: UTP, Kategorie: CAT5E, určení: venkovní, délka: 305m</t>
  </si>
  <si>
    <t>Router</t>
  </si>
  <si>
    <t xml:space="preserve">Router s 5x Gb LAN </t>
  </si>
  <si>
    <t>Server</t>
  </si>
  <si>
    <t>Fyzický server v rackovém provedení</t>
  </si>
  <si>
    <t xml:space="preserve">Procesor:  min. 6 jader a 12 vláken
Minimální skóre 16550 bodů dle www.cpubenchmark.net. Frekvence min. 2.9-4.8 GHz
Velikost operační paměti: 64 GB DDR4
HDD kapacita: min. 4x 2TB ( SSD ).
Operační systém: Windows Server STD 2022
Provedení skříně: rack
Diskové pozice
4x 3,5" Hot Plug
Komunikace: 2x RJ-45 (integrovaný na desce 1 GbE LOM)
Řadič RAID: Hardwarový řadič s porporou RAID 0, 1, 5, 6 s min 8GB cache
Licence vzdálené správy pro snadné updatování, kontrolu a řešení problémů
Zdroj 2x 600W (redundantní, Hot-Plug, režim 1+1)
SW licence: počet terminálových přístupů – 25 CAL licencí., CAL licence s vazbou na zařízení, 10 RDS licencí s vazbou na zařízení.
Záruka 3 roky s opravou u zákazníka druhý pracovní den a technickou online podporou dostupnou 24/7. Servis musí zajišťovat výrobce a nebo jeho certifikovaný smluvní partner.  </t>
  </si>
  <si>
    <t>Instalace a konfigurace lokálního Hypervisoru, virtualizovaného Windows Serveru,migrace aplikací a dat ze stávajícího Windows Serveru.</t>
  </si>
  <si>
    <t>Instalace fyzického serveru –  zahrnuje instalaci operačního systému  Windows Server 2022 na fyzický server, Instalaci a konfiguraci Hyper-V role serveru, instalaci virtuálního serveru založeného také na operačním systému Windows Server 2022, Instalace a konfigurace Active Directory, DHCP, DNS, WINS role.
Migrace ze stávajícího Windows serveru, přesun dat, nastavení záloh na lokální NAS, konfigurace VPN, konfigurace virtuálních switchů, konfigurace souborového serveru, nastavení přístupových práv, přesun dat ze stávajících dílčích NAS do VM sjednocení datové struktury, migrace používaných aplikací, založení uživatelů, konfigurace síťových a lokálních uživatelských profilů.</t>
  </si>
  <si>
    <t>Instalace virtuálního serveru Linux Debian, instalace aplikací a migrace stavajích aplikací a dat z linuxového fyzického serveru.</t>
  </si>
  <si>
    <t>1 x Instalace , migrace a konfigurace aplikací z lokálního Linuxového serveru Hyper-V, 1x Migrace aplikací a dat z lokálního linuxového serveru na virtualizovaný Linux server.</t>
  </si>
  <si>
    <t>Položka</t>
  </si>
  <si>
    <t xml:space="preserve">Kompaktní notebook s možností dokování přes USB-C
</t>
  </si>
  <si>
    <t xml:space="preserve">Procesor: min. 10 jader a 12 vláken, frenvenční rozsah min 3.4-4.6 GHz, cache min. 12MB, min. skóre 17390 bodů dle www.cpubenchmark.net 
Paměť: Min. 16 GB 3200 MHz DDR4
SSD disk min. 512 GB (M.2 PCIe NVMe)
Grafická karta integrovaná v CPU
CZ podsvícená klávesnice + touchpad
Zdroj min. 65W
Nová licence Windows 11 Pro
Podpora TPM 2.0 (Trusted Platform Module)
LCD: 14" s min rozlišením 1920x1080 px, matný povrch
Záruka 3 roky s opravou u zákazníka druhý pracovní den a technickou online podporou dostupnou 24/7. Servis musí zajišťovat výrobce a nebo jeho certifikovaný smluvní partner.  
Barva: šedá
Hmotnost:  max. 1.54 Kg
Maximální rozměry:   max. 323 × 220 × 17 mm
Podpora uchycení dokování pomocí USB-C
Porty: min. 1x HDMI s podporou 4K rozlišení, USB-C 3.2 s funkcí Power Delivery a Displayport, 2x USB 3.2.1, slot pro klínový bezpečnostní zámek, RJ45 s rychlostí 1000Mbit/s, audio jack 3.5mm, min. na jednom portu USB podpora funkce PowerShare
</t>
  </si>
  <si>
    <t xml:space="preserve">Stolní dokovací stanice pro notebooky s připojením USB
</t>
  </si>
  <si>
    <t>Rozhraní: DisplayPort přes USB-C 3.1 gen. 2 s rychlostí přenosu až 10Gb/s
Barva: Černá
Stolní provedení s možností montáže VESA pomocí originálního příslušenství od výrobce na stěnu nebo k desce stolu.
USB-C kabel musí být integrován v dokovací stanici (ne pomocí konektoru), min. délka 0,8m, max délka 0,9m
Napájení: Napájecí adaptér 130 W AC s výkonem 90 W pro notebook
Záruka výrobce: 3 roky záruka s výměnou vadného zboží do druhého pracovního dne, lze upgradovat na 4 a 5 let. Servis musí zajišťovat výrobce a nebo jeho certifikovaný smluvní partner. 
Bezpečnostní slot: 1x slot pro zámek 
Požadovaný OS: Microsoft Windows 10, Ubuntu 18.04, Redhat Enterprise Linux. Možnost instalace do VESA držáku na LCD nebo desku stolu od stejného výrobce.
Porty: min. 1x HDMI 2.0, 2x DisplayPort 1.4, 1x RJ-45 s rychlostí 1000Mbit/s , 3x USB 3.1 typ A,, 2x USB 3.1 typ C
Rozměry: max. 205 x 90 x 29 mm
Hmotnost: max. 585 g beze adaptéru
Maximílní podporované rozlišeníí: min. 5120x2880px</t>
  </si>
  <si>
    <t xml:space="preserve">Stolní grafický počítač v kompaktním provedení a výkonnou grafickou kartou. 
</t>
  </si>
  <si>
    <t xml:space="preserve">Procesor: min. 16 jader a 24 vláken, frenvenční rozsah min 2.1-5.2 GHz, cache min. 30MB, min. skóre 38490 bodů dle www.cpubenchmark.net 
Paměť: Min. 16 GB (2× 8 GB) 4800 MHz DDR5
SSD disk min. 512 GB (M.2 PCIe NVMe)
Grafická karta: min. 4 GB vlastní paměti GDDR6, (4× Mini DisplayPort 1.4), 4 adaptéry mDP na DP, max spotřeba 50W, s podporou DirectX 12.07, Shader Model 5.17, OpenGL 4.68, Vulkan 1.2
Včetně originální CZ klávesnice a myši s připojením přes USB, černá barva
Zdroj min. 240 W
Nová licence Windows 11 Pro
Podpora TPM 2.0 (Trusted Platform Module)
Vzdálený management pomocí hardwarových technologií.
Záruka 3 roky s opravou u zákazníka druhý pracovní den a technickou online podporou dostupnou 24/7. Servis musí zajišťovat výrobce a nebo jeho certifikovaný smluvní partner.  
Barva: černá
Hmotnost:  max. 2.03 Kg
Maximální rozměry:   max. 190 × 178 × 71,8 mm
Podpora uchycení VESA, Provedení Compact Form Factor (CFF), Čipová sada od stejného výrobce jako CPU. 
Bezšroubkový systém upevnění pevných disků. </t>
  </si>
  <si>
    <t xml:space="preserve">LCD monitor s úhlopříčkou 27" a reproduktory
</t>
  </si>
  <si>
    <t>Typ panelu: IPS LED
Úhlopříčka: 27"
Poměr stran: 16:9
Rozlišení a frekvence: min. 1920 x 1080 px, min. 75 Hz
Kontrastní poměr: min. 1000:1
Doba odezvy: min. 4 ms
Rozhraní: 2 x HDMI, 1 x audio vstup (jack 3,5mm)
Barva: černo-stříbrná
Záruka 3 roky s výměnou u zákazníka druhý pracovní den. Servis musí zajišťovat výrobce a nebo jeho certifikovaný smluvní partner.  
Výbava: snížení vyzařování modrého světla, jas min. 300cd/m2, Naklápění min. (–5° až 21°), VESA 100x100mm, min. 2x 3W reproduktory
Hmotnost: max. 4,3 Kg (bez stojanu)
Obvyklá spotřeba: max. 19W</t>
  </si>
  <si>
    <t>PC sestava v provedení AIO a podporou dotykového ovládání a možností upgradu</t>
  </si>
  <si>
    <t xml:space="preserve">Typ panelu: IPS LED - dotykový, matný povrch
Úhlopříčka: min 23,8", max 24,1"
Poměr stran: 16:9
Rozlišení: 1920 × 1080 px
Kontrastní poměr: min. 1000 : 1
Doba odezvy: max. 8 ms
Rozhraní: Min. 1× HDMI, 1× DisplayPort, 3× USB 3.0, 2× USB-C, 1× RJ-45, 1× sluchátkový výstup
Barva:černo-stříbrná 
Procesor: min. 14 jader a 20 vláken, frekvenční rozsah 1.2-4.6 GHz, cache min. 24 MB, min skóre 23990 bodů dle www.cpubenchmark.net
Paměť 16 GB (1× 16 GB) 3200 MHz DDR4
SSD disk 256 GB (PCIe NVMe M.2 2230)
Grafická karta integrovaná v CPU
Wi-Fi:  Wi-Fi 6E 2x2 AX211 802.11ax (Triple Band 2.4/5/6 GHz) 2400 Mbps + Bluetooth 5.2
Klávesnice CZ klávesnice USB, černá
Myš: USB, optická, černá
Zdroj: 90 W
Licence Windows 11 Pro
Bezšroubkový systém upevnění pevných disků. 
Vzdálený management pomocí hardwarových technologií.
Záruka 3 roky s opravou u zákazníka druhý pracovní den a technickou online podporou dostupnou 24/7. Servis musí zajišťovat výrobce a nebo jeho certifikovaný smluvní partner.  
PC a LCD musí být přimontované originálním držákem s vlastním nastavitelným stojanem od stejného výrobce pro bezproblémový provoz, vyváženost sestavy a bezpečnost. 
</t>
  </si>
  <si>
    <t>Instalace dle požadavků</t>
  </si>
  <si>
    <t>Intalace OS, aktualizací a bezpečnostních záplat, vřazení do domény.</t>
  </si>
  <si>
    <t>Licence na kancelářský balíček</t>
  </si>
  <si>
    <t>Kancelářský balík obsahující MS Word, Excel, PowerPoint, Outlook</t>
  </si>
  <si>
    <t>Antivirový program</t>
  </si>
  <si>
    <t>Antivirový SW musí obsahovat: detekci malwaru, ochranu proti botnet, antispam, firewall, kontrolu přístupu na web, vzdálená správa je provozována lokálně (on-premise), možnost konfigurace přes centrální správu.
Ochrana koncových zařízení
Ochrana souborových serverů</t>
  </si>
  <si>
    <t>Servisní smlouva - správa IT, 48 měsíců</t>
  </si>
  <si>
    <t>Vzdálená kontrola 1x fyzického serveru a 2x virtuálního serveru pod Hyper-V, 1x NAS, kontrola provedených záloh, test obnovení zálohy, pročištění log souborů, provedení bezpečnostních záplat, provedení aktualizace serverového operačního systému, helpdesk, reakční doba v případě incidentu 4hod. Počítáno 3 hod.  / měsíc.</t>
  </si>
  <si>
    <t>Výrobce/označení produktu</t>
  </si>
  <si>
    <t>účastník vyplní</t>
  </si>
  <si>
    <t xml:space="preserve">Kompletní zasíťování všech poboček Muzea s maxímálním ohledem na historický ráz budov. </t>
  </si>
  <si>
    <t>Parametry - minimálně požadovaná konfigurace</t>
  </si>
  <si>
    <t>WiFi Acces Point a WiFi 6, dvoupásmový, vhodný do venkovního prostředí, pracuje na bezdrátových frekvencích 2,4 GHz (2x2 MIMO) až 574 Mbps + 5 GHz (4x4 MU-MIMO) až 4800 Mbps GHz (WiFi standardy: 802.11ac, 802.11ax, 802.11n, 802.11a, 802.11b/g). Rozhraní: 1 x 10/100/1000 Mbps LAN. Napájení přes 802.3at nebo pasivní 44 až 57V PoE, spotřeba max. 13 W. Stupeň krytí IP54. Bílá barva
100% kompatibila s produkty Ubiquiti</t>
  </si>
  <si>
    <t>Funkce: PoE (Power over Ethernet), QoS (Quality of Service), Spravovatelnost (smart switch, web manageable), VLAN (virtual local area network)
Přenosová rychlost LAN portů: 1 Gbit
Počet portů RJ-45: 5 ks
Standardy a protokoly: PPTP, L2TP
Rozhraní:
WAN (fixní) 0 ×
LAN (fixní) 2 ×
LAN/WAN (volitelný) 2 ×
LAN/DMZ (fixní) 1 ×, Max. Rozměry
Šířka 110 mm
Výška 22 mm
Hloubka 75 mm</t>
  </si>
  <si>
    <t>operační systém EdgeOS, čtyřjádrový čip, 1 GB RAM. Rozhraní: 5 x gigabit LAN (PoE, max. 24 watů), 1 x SFP,  Max. rozměry Šířka [mm]: 229
Výška [mm]: 136,5
Hloubka [mm]: 31,1
Max. hmotnost [g]: 730</t>
  </si>
  <si>
    <t>Parametry  - minimálně požadovaná konfigurace</t>
  </si>
  <si>
    <t>Síťové vybavení, materiál, montážní, instalační a konfigurační práce</t>
  </si>
  <si>
    <t>Síťové vybavení</t>
  </si>
  <si>
    <t>účastník vyplní včetně www odkazu na produkt</t>
  </si>
  <si>
    <t>kpl.</t>
  </si>
  <si>
    <t>Servisní podpora</t>
  </si>
  <si>
    <t>Servisní podpora na 48 měsíců</t>
  </si>
  <si>
    <t xml:space="preserve">Datové rozvaděče na pobočce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</si>
</sst>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Kč&quot;;[Red]\-#,##0\ &quot;Kč&quot;"/>
    <numFmt numFmtId="164" formatCode="#,##0\ &quot;Kč&quot;"/>
  </numFmts>
  <fonts count="24" x14ac:knownFonts="1">
    <font>
      <sz val="11"/>
      <color theme="1"/>
      <name val="Calibri"/>
      <family val="2"/>
      <scheme val="minor"/>
    </font>
    <font>
      <sz val="11"/>
      <color theme="1"/>
      <name val="Calibri"/>
      <family val="2"/>
      <charset val="238"/>
      <scheme val="minor"/>
    </font>
    <font>
      <sz val="11"/>
      <color theme="0"/>
      <name val="Calibri"/>
      <family val="2"/>
      <charset val="238"/>
      <scheme val="minor"/>
    </font>
    <font>
      <b/>
      <sz val="20"/>
      <color theme="0"/>
      <name val="Calibri"/>
      <family val="2"/>
      <charset val="238"/>
      <scheme val="minor"/>
    </font>
    <font>
      <sz val="9"/>
      <color theme="1"/>
      <name val="Calibri"/>
      <family val="2"/>
      <charset val="238"/>
      <scheme val="minor"/>
    </font>
    <font>
      <sz val="9"/>
      <color theme="1"/>
      <name val="Calibri"/>
      <family val="2"/>
      <charset val="238"/>
    </font>
    <font>
      <b/>
      <sz val="11"/>
      <name val="Calibri"/>
      <family val="2"/>
      <charset val="238"/>
      <scheme val="minor"/>
    </font>
    <font>
      <sz val="10"/>
      <color theme="0"/>
      <name val="Calibri"/>
      <family val="2"/>
      <scheme val="minor"/>
    </font>
    <font>
      <sz val="10"/>
      <color theme="1"/>
      <name val="Calibri"/>
      <family val="2"/>
      <scheme val="minor"/>
    </font>
    <font>
      <b/>
      <sz val="16"/>
      <color theme="0"/>
      <name val="Calibri"/>
      <family val="2"/>
      <charset val="238"/>
      <scheme val="minor"/>
    </font>
    <font>
      <sz val="9"/>
      <color rgb="FF000000"/>
      <name val="Calibri"/>
      <family val="2"/>
      <charset val="238"/>
    </font>
    <font>
      <sz val="9"/>
      <color rgb="FFFF0000"/>
      <name val="Calibri"/>
      <family val="2"/>
      <charset val="238"/>
      <scheme val="minor"/>
    </font>
    <font>
      <sz val="9"/>
      <color rgb="FF000000"/>
      <name val="Calibri"/>
      <family val="2"/>
      <charset val="238"/>
      <scheme val="minor"/>
    </font>
    <font>
      <u/>
      <sz val="11"/>
      <color theme="10"/>
      <name val="Calibri"/>
      <family val="2"/>
      <scheme val="minor"/>
    </font>
    <font>
      <sz val="11"/>
      <color rgb="FF000000"/>
      <name val="Calibri"/>
      <family val="2"/>
      <scheme val="minor"/>
    </font>
    <font>
      <b/>
      <sz val="9"/>
      <color rgb="FFC00000"/>
      <name val="Calibri"/>
      <family val="2"/>
      <scheme val="minor"/>
    </font>
    <font>
      <b/>
      <sz val="9"/>
      <color rgb="FFC00000"/>
      <name val="Calibri"/>
      <family val="2"/>
      <charset val="238"/>
      <scheme val="minor"/>
    </font>
    <font>
      <sz val="11"/>
      <color rgb="FF444444"/>
      <name val="Calibri"/>
      <charset val="1"/>
    </font>
    <font>
      <b/>
      <sz val="11"/>
      <color theme="1"/>
      <name val="Calibri"/>
      <family val="2"/>
      <scheme val="minor"/>
    </font>
    <font>
      <sz val="11"/>
      <color rgb="FF00B050"/>
      <name val="Calibri"/>
      <family val="2"/>
      <scheme val="minor"/>
    </font>
    <font>
      <sz val="9"/>
      <color rgb="FF000000"/>
      <name val="Calibri"/>
      <scheme val="minor"/>
    </font>
    <font>
      <sz val="9"/>
      <name val="Calibri"/>
      <family val="2"/>
      <charset val="238"/>
      <scheme val="minor"/>
    </font>
    <font>
      <sz val="9"/>
      <name val="Calibri"/>
      <family val="2"/>
      <charset val="238"/>
    </font>
    <font>
      <i/>
      <sz val="11"/>
      <color rgb="FFFF0000"/>
      <name val="Calibri"/>
      <family val="2"/>
      <charset val="238"/>
      <scheme val="minor"/>
    </font>
  </fonts>
  <fills count="12">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3" tint="0.79998168889431442"/>
        <bgColor indexed="64"/>
      </patternFill>
    </fill>
    <fill>
      <patternFill patternType="solid">
        <fgColor theme="2" tint="-0.249977111117893"/>
        <bgColor indexed="64"/>
      </patternFill>
    </fill>
    <fill>
      <patternFill patternType="solid">
        <fgColor theme="1"/>
        <bgColor indexed="64"/>
      </patternFill>
    </fill>
    <fill>
      <patternFill patternType="solid">
        <fgColor theme="0"/>
        <bgColor indexed="64"/>
      </patternFill>
    </fill>
    <fill>
      <patternFill patternType="solid">
        <fgColor theme="9" tint="-0.249977111117893"/>
        <bgColor indexed="64"/>
      </patternFill>
    </fill>
    <fill>
      <patternFill patternType="solid">
        <fgColor rgb="FFFFFFFF"/>
        <bgColor rgb="FF000000"/>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2"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3" fillId="0" borderId="0" applyNumberFormat="0" applyFill="0" applyBorder="0" applyAlignment="0" applyProtection="0"/>
  </cellStyleXfs>
  <cellXfs count="77">
    <xf numFmtId="0" fontId="0" fillId="0" borderId="0" xfId="0"/>
    <xf numFmtId="0" fontId="5" fillId="0" borderId="0" xfId="0" applyFont="1" applyAlignment="1">
      <alignment vertical="top"/>
    </xf>
    <xf numFmtId="0" fontId="1" fillId="5" borderId="1" xfId="2" applyFill="1" applyBorder="1" applyAlignment="1">
      <alignment vertical="top"/>
    </xf>
    <xf numFmtId="164" fontId="1" fillId="5" borderId="1" xfId="2" applyNumberFormat="1" applyFill="1" applyBorder="1" applyAlignment="1">
      <alignment horizontal="right" vertical="top"/>
    </xf>
    <xf numFmtId="0" fontId="4" fillId="0" borderId="0" xfId="0" applyFont="1" applyAlignment="1">
      <alignment vertical="top"/>
    </xf>
    <xf numFmtId="0" fontId="6" fillId="6" borderId="1" xfId="3" applyFont="1" applyFill="1" applyBorder="1" applyAlignment="1">
      <alignment vertical="top"/>
    </xf>
    <xf numFmtId="164" fontId="6" fillId="6" borderId="1" xfId="3" applyNumberFormat="1" applyFont="1" applyFill="1" applyBorder="1" applyAlignment="1">
      <alignment horizontal="right" vertical="top"/>
    </xf>
    <xf numFmtId="164" fontId="4" fillId="0" borderId="1" xfId="0" applyNumberFormat="1" applyFont="1" applyBorder="1"/>
    <xf numFmtId="0" fontId="4" fillId="0" borderId="1" xfId="0" applyFont="1" applyBorder="1"/>
    <xf numFmtId="0" fontId="4" fillId="0" borderId="1" xfId="0" applyFont="1" applyBorder="1" applyAlignment="1">
      <alignment wrapText="1"/>
    </xf>
    <xf numFmtId="0" fontId="8" fillId="0" borderId="0" xfId="0" applyFont="1"/>
    <xf numFmtId="0" fontId="3" fillId="7" borderId="0" xfId="0" applyFont="1" applyFill="1"/>
    <xf numFmtId="164" fontId="4" fillId="8" borderId="1" xfId="0" applyNumberFormat="1" applyFont="1" applyFill="1" applyBorder="1" applyAlignment="1">
      <alignment horizontal="left" vertical="top" wrapText="1"/>
    </xf>
    <xf numFmtId="0" fontId="0" fillId="7" borderId="0" xfId="0" applyFill="1"/>
    <xf numFmtId="0" fontId="7" fillId="9" borderId="1" xfId="1" applyFont="1" applyFill="1" applyBorder="1" applyAlignment="1">
      <alignment vertical="top"/>
    </xf>
    <xf numFmtId="49" fontId="7" fillId="9" borderId="1" xfId="1" applyNumberFormat="1" applyFont="1" applyFill="1" applyBorder="1" applyAlignment="1">
      <alignment vertical="top" wrapText="1"/>
    </xf>
    <xf numFmtId="0" fontId="9" fillId="7" borderId="0" xfId="0" applyFont="1" applyFill="1"/>
    <xf numFmtId="0" fontId="1" fillId="5" borderId="2" xfId="2" applyFill="1" applyBorder="1" applyAlignment="1">
      <alignment vertical="top"/>
    </xf>
    <xf numFmtId="0" fontId="11" fillId="0" borderId="1" xfId="0" applyFont="1" applyBorder="1" applyAlignment="1">
      <alignment wrapText="1"/>
    </xf>
    <xf numFmtId="164" fontId="4" fillId="8" borderId="1" xfId="0" applyNumberFormat="1" applyFont="1" applyFill="1" applyBorder="1" applyAlignment="1">
      <alignment horizontal="left" vertical="center" wrapText="1"/>
    </xf>
    <xf numFmtId="0" fontId="13" fillId="0" borderId="0" xfId="4"/>
    <xf numFmtId="164" fontId="4" fillId="0" borderId="1" xfId="0" applyNumberFormat="1" applyFont="1" applyBorder="1" applyAlignment="1">
      <alignment horizontal="left" vertical="top" wrapText="1"/>
    </xf>
    <xf numFmtId="0" fontId="4" fillId="0" borderId="1" xfId="0" applyFont="1" applyBorder="1" applyAlignment="1">
      <alignment vertical="top" wrapText="1"/>
    </xf>
    <xf numFmtId="164" fontId="4" fillId="0" borderId="1" xfId="0" applyNumberFormat="1" applyFont="1" applyBorder="1" applyAlignment="1">
      <alignment vertical="top"/>
    </xf>
    <xf numFmtId="0" fontId="4" fillId="0" borderId="1" xfId="0" applyFont="1" applyBorder="1" applyAlignment="1">
      <alignment vertical="top"/>
    </xf>
    <xf numFmtId="0" fontId="0" fillId="0" borderId="0" xfId="0" applyAlignment="1">
      <alignment vertical="top"/>
    </xf>
    <xf numFmtId="164" fontId="4" fillId="8" borderId="3" xfId="0" applyNumberFormat="1" applyFont="1" applyFill="1" applyBorder="1" applyAlignment="1">
      <alignment horizontal="left" vertical="top" wrapText="1"/>
    </xf>
    <xf numFmtId="0" fontId="13" fillId="0" borderId="0" xfId="4" applyAlignment="1">
      <alignment vertical="top"/>
    </xf>
    <xf numFmtId="0" fontId="15" fillId="0" borderId="0" xfId="0" applyFont="1" applyAlignment="1">
      <alignment vertical="top" wrapText="1"/>
    </xf>
    <xf numFmtId="164" fontId="16" fillId="8" borderId="1" xfId="0" applyNumberFormat="1" applyFont="1" applyFill="1" applyBorder="1" applyAlignment="1">
      <alignment horizontal="left" vertical="top" wrapText="1"/>
    </xf>
    <xf numFmtId="0" fontId="3" fillId="7" borderId="0" xfId="0" applyFont="1" applyFill="1" applyAlignment="1">
      <alignment wrapText="1"/>
    </xf>
    <xf numFmtId="0" fontId="5" fillId="0" borderId="0" xfId="0" applyFont="1" applyAlignment="1">
      <alignment vertical="top" wrapText="1"/>
    </xf>
    <xf numFmtId="0" fontId="4" fillId="0" borderId="0" xfId="0" applyFont="1" applyAlignment="1">
      <alignment vertical="top" wrapText="1"/>
    </xf>
    <xf numFmtId="0" fontId="0" fillId="0" borderId="0" xfId="0" applyAlignment="1">
      <alignment wrapText="1"/>
    </xf>
    <xf numFmtId="0" fontId="7" fillId="9" borderId="1" xfId="1" applyFont="1" applyFill="1" applyBorder="1" applyAlignment="1">
      <alignment horizontal="center" vertical="top"/>
    </xf>
    <xf numFmtId="49" fontId="7" fillId="9" borderId="1" xfId="1" applyNumberFormat="1" applyFont="1" applyFill="1" applyBorder="1" applyAlignment="1">
      <alignment horizontal="center" vertical="top"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vertical="top"/>
    </xf>
    <xf numFmtId="0" fontId="0" fillId="0" borderId="1" xfId="0" applyBorder="1"/>
    <xf numFmtId="0" fontId="23" fillId="0" borderId="1" xfId="0" applyFont="1" applyBorder="1" applyAlignment="1">
      <alignment vertical="top"/>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17" fillId="0" borderId="1" xfId="0" applyFont="1" applyBorder="1" applyAlignment="1">
      <alignment vertical="top"/>
    </xf>
    <xf numFmtId="0" fontId="12" fillId="0" borderId="1" xfId="0" applyFont="1" applyBorder="1" applyAlignment="1">
      <alignment horizontal="center" vertical="center" wrapText="1"/>
    </xf>
    <xf numFmtId="164" fontId="4" fillId="0" borderId="1" xfId="0" applyNumberFormat="1" applyFont="1" applyBorder="1" applyAlignment="1">
      <alignment horizontal="right" vertical="center"/>
    </xf>
    <xf numFmtId="0" fontId="4" fillId="0" borderId="1" xfId="0" applyFont="1" applyBorder="1" applyAlignment="1">
      <alignment horizontal="right" vertical="center"/>
    </xf>
    <xf numFmtId="164" fontId="4" fillId="0" borderId="3" xfId="0" applyNumberFormat="1" applyFont="1" applyBorder="1" applyAlignment="1">
      <alignment horizontal="right" vertical="center"/>
    </xf>
    <xf numFmtId="0" fontId="4" fillId="0" borderId="3" xfId="0" applyFont="1" applyBorder="1" applyAlignment="1">
      <alignment horizontal="right" vertical="center"/>
    </xf>
    <xf numFmtId="164" fontId="4" fillId="0" borderId="4" xfId="0" applyNumberFormat="1" applyFont="1" applyBorder="1" applyAlignment="1">
      <alignment horizontal="right" vertical="center"/>
    </xf>
    <xf numFmtId="0" fontId="4" fillId="0" borderId="4" xfId="0" applyFont="1" applyBorder="1" applyAlignment="1">
      <alignment horizontal="right" vertical="center"/>
    </xf>
    <xf numFmtId="164" fontId="4" fillId="0" borderId="2" xfId="0" applyNumberFormat="1" applyFont="1" applyBorder="1" applyAlignment="1">
      <alignment horizontal="right" vertical="center"/>
    </xf>
    <xf numFmtId="0" fontId="4" fillId="0" borderId="2" xfId="0" applyFont="1" applyBorder="1" applyAlignment="1">
      <alignment horizontal="right" vertical="center"/>
    </xf>
    <xf numFmtId="164" fontId="4" fillId="11" borderId="1" xfId="0" applyNumberFormat="1" applyFont="1" applyFill="1" applyBorder="1" applyAlignment="1">
      <alignment horizontal="right" vertical="center"/>
    </xf>
    <xf numFmtId="164" fontId="4" fillId="11" borderId="3" xfId="0" applyNumberFormat="1" applyFont="1" applyFill="1" applyBorder="1" applyAlignment="1">
      <alignment horizontal="right" vertical="center"/>
    </xf>
    <xf numFmtId="164" fontId="4" fillId="11" borderId="4" xfId="0" applyNumberFormat="1" applyFont="1" applyFill="1" applyBorder="1" applyAlignment="1">
      <alignment horizontal="right" vertical="center"/>
    </xf>
    <xf numFmtId="164" fontId="4" fillId="11" borderId="2" xfId="0" applyNumberFormat="1" applyFont="1" applyFill="1" applyBorder="1" applyAlignment="1">
      <alignment horizontal="right" vertical="center"/>
    </xf>
    <xf numFmtId="0" fontId="18" fillId="0" borderId="1" xfId="0" applyFont="1" applyBorder="1"/>
    <xf numFmtId="0" fontId="14" fillId="0" borderId="1" xfId="0" applyFont="1" applyBorder="1" applyAlignment="1">
      <alignment vertical="top"/>
    </xf>
    <xf numFmtId="0" fontId="19" fillId="0" borderId="1" xfId="0" applyFont="1" applyBorder="1"/>
    <xf numFmtId="0" fontId="19" fillId="0" borderId="1" xfId="0" applyFont="1" applyBorder="1" applyAlignment="1">
      <alignment wrapText="1"/>
    </xf>
    <xf numFmtId="0" fontId="10" fillId="10" borderId="4" xfId="0" applyFont="1" applyFill="1" applyBorder="1" applyAlignment="1">
      <alignment vertical="top" wrapText="1"/>
    </xf>
    <xf numFmtId="164" fontId="4" fillId="8"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21" fillId="0" borderId="1" xfId="0" applyFont="1" applyBorder="1" applyAlignment="1">
      <alignment horizontal="right" vertical="center"/>
    </xf>
    <xf numFmtId="0" fontId="22" fillId="0" borderId="1" xfId="0" applyFont="1" applyBorder="1" applyAlignment="1">
      <alignment horizontal="right" vertical="center"/>
    </xf>
    <xf numFmtId="6" fontId="10" fillId="11" borderId="1" xfId="0" applyNumberFormat="1" applyFont="1" applyFill="1" applyBorder="1" applyAlignment="1">
      <alignment horizontal="right" vertical="center"/>
    </xf>
    <xf numFmtId="0" fontId="20" fillId="0" borderId="1" xfId="0" applyFont="1" applyBorder="1" applyAlignment="1">
      <alignment horizontal="center" vertical="center" wrapText="1"/>
    </xf>
    <xf numFmtId="0" fontId="7" fillId="9" borderId="1" xfId="1" applyFont="1" applyFill="1" applyBorder="1" applyAlignment="1">
      <alignment horizontal="center" vertical="top" wrapText="1"/>
    </xf>
    <xf numFmtId="0" fontId="23" fillId="0" borderId="1" xfId="0" applyFont="1" applyBorder="1" applyAlignment="1">
      <alignment vertical="top" wrapText="1"/>
    </xf>
    <xf numFmtId="0" fontId="1" fillId="5" borderId="5" xfId="2" applyFill="1" applyBorder="1" applyAlignment="1">
      <alignment horizontal="left" vertical="top"/>
    </xf>
    <xf numFmtId="0" fontId="1" fillId="5" borderId="6" xfId="2" applyFill="1" applyBorder="1" applyAlignment="1">
      <alignment horizontal="left" vertical="top"/>
    </xf>
    <xf numFmtId="0" fontId="1" fillId="5" borderId="7" xfId="2" applyFill="1" applyBorder="1" applyAlignment="1">
      <alignment horizontal="left" vertical="top"/>
    </xf>
    <xf numFmtId="0" fontId="6" fillId="6" borderId="5" xfId="3" applyFont="1" applyFill="1" applyBorder="1" applyAlignment="1">
      <alignment horizontal="left" vertical="top"/>
    </xf>
    <xf numFmtId="0" fontId="6" fillId="6" borderId="6" xfId="3" applyFont="1" applyFill="1" applyBorder="1" applyAlignment="1">
      <alignment horizontal="left" vertical="top"/>
    </xf>
    <xf numFmtId="0" fontId="6" fillId="6" borderId="7" xfId="3" applyFont="1" applyFill="1" applyBorder="1" applyAlignment="1">
      <alignment horizontal="left" vertical="top"/>
    </xf>
  </cellXfs>
  <cellStyles count="5">
    <cellStyle name="20 % – Zvýraznění 1" xfId="2" builtinId="30"/>
    <cellStyle name="40 % – Zvýraznění 1" xfId="3" builtinId="31"/>
    <cellStyle name="Hyperlink" xfId="4" xr:uid="{00000000-000B-0000-0000-000008000000}"/>
    <cellStyle name="Normální" xfId="0" builtinId="0"/>
    <cellStyle name="Zvýraznění 1" xfId="1" builtin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5B41B-5C22-4958-BAA4-6BE0DF3A03A1}">
  <sheetPr>
    <tabColor rgb="FFFF0000"/>
  </sheetPr>
  <dimension ref="A1:G17"/>
  <sheetViews>
    <sheetView tabSelected="1" workbookViewId="0">
      <selection activeCell="A20" sqref="A20"/>
    </sheetView>
  </sheetViews>
  <sheetFormatPr defaultRowHeight="14.4" x14ac:dyDescent="0.3"/>
  <cols>
    <col min="1" max="1" width="41.33203125" customWidth="1"/>
    <col min="2" max="2" width="14.6640625" customWidth="1"/>
    <col min="3" max="3" width="14.44140625" customWidth="1"/>
    <col min="4" max="4" width="10.44140625" customWidth="1"/>
    <col min="5" max="5" width="14.44140625" customWidth="1"/>
    <col min="6" max="6" width="15" customWidth="1"/>
    <col min="7" max="7" width="13.33203125" customWidth="1"/>
  </cols>
  <sheetData>
    <row r="1" spans="1:7" ht="25.8" x14ac:dyDescent="0.5">
      <c r="A1" s="16" t="s">
        <v>0</v>
      </c>
      <c r="B1" s="13"/>
      <c r="C1" s="11"/>
      <c r="D1" s="11"/>
      <c r="E1" s="11"/>
      <c r="F1" s="11"/>
      <c r="G1" s="11"/>
    </row>
    <row r="3" spans="1:7" ht="27.6" x14ac:dyDescent="0.3">
      <c r="A3" s="14" t="s">
        <v>1</v>
      </c>
      <c r="B3" s="15" t="s">
        <v>2</v>
      </c>
      <c r="C3" s="15" t="s">
        <v>3</v>
      </c>
      <c r="D3" s="15" t="s">
        <v>4</v>
      </c>
      <c r="E3" s="15" t="s">
        <v>5</v>
      </c>
      <c r="F3" s="15" t="s">
        <v>6</v>
      </c>
      <c r="G3" s="15" t="s">
        <v>7</v>
      </c>
    </row>
    <row r="4" spans="1:7" x14ac:dyDescent="0.3">
      <c r="A4" s="9" t="s">
        <v>8</v>
      </c>
      <c r="B4" s="7">
        <f>'rozvaděče Beroun'!F16</f>
        <v>0</v>
      </c>
      <c r="C4" s="7">
        <f t="shared" ref="C4:C5" si="0">CEILING(B4*1.21,1)</f>
        <v>0</v>
      </c>
      <c r="D4" s="8">
        <v>1</v>
      </c>
      <c r="E4" s="7">
        <f t="shared" ref="E4:E5" si="1">B4*D4</f>
        <v>0</v>
      </c>
      <c r="F4" s="7">
        <f t="shared" ref="F4:F5" si="2">E4*1.21</f>
        <v>0</v>
      </c>
      <c r="G4" s="12"/>
    </row>
    <row r="5" spans="1:7" x14ac:dyDescent="0.3">
      <c r="A5" s="9" t="s">
        <v>9</v>
      </c>
      <c r="B5" s="7">
        <f>'rozvaděče Beroun'!F34</f>
        <v>0</v>
      </c>
      <c r="C5" s="7">
        <f t="shared" si="0"/>
        <v>0</v>
      </c>
      <c r="D5" s="8">
        <v>1</v>
      </c>
      <c r="E5" s="7">
        <f t="shared" si="1"/>
        <v>0</v>
      </c>
      <c r="F5" s="7">
        <f t="shared" si="2"/>
        <v>0</v>
      </c>
      <c r="G5" s="12"/>
    </row>
    <row r="6" spans="1:7" x14ac:dyDescent="0.3">
      <c r="A6" s="9" t="s">
        <v>10</v>
      </c>
      <c r="B6" s="7">
        <f>'rozvaděče Beroun'!F51</f>
        <v>0</v>
      </c>
      <c r="C6" s="7">
        <f t="shared" ref="C6:C9" si="3">CEILING(B6*1.21,1)</f>
        <v>0</v>
      </c>
      <c r="D6" s="8">
        <v>1</v>
      </c>
      <c r="E6" s="7">
        <f t="shared" ref="E6:E9" si="4">B6*D6</f>
        <v>0</v>
      </c>
      <c r="F6" s="7">
        <f t="shared" ref="F6:F9" si="5">E6*1.21</f>
        <v>0</v>
      </c>
      <c r="G6" s="12"/>
    </row>
    <row r="7" spans="1:7" x14ac:dyDescent="0.3">
      <c r="A7" s="9" t="s">
        <v>11</v>
      </c>
      <c r="B7" s="7">
        <f>'rozvaděče Beroun'!F68</f>
        <v>0</v>
      </c>
      <c r="C7" s="7">
        <f t="shared" si="3"/>
        <v>0</v>
      </c>
      <c r="D7" s="8">
        <v>1</v>
      </c>
      <c r="E7" s="7">
        <f t="shared" si="4"/>
        <v>0</v>
      </c>
      <c r="F7" s="7">
        <f t="shared" si="5"/>
        <v>0</v>
      </c>
      <c r="G7" s="12"/>
    </row>
    <row r="8" spans="1:7" x14ac:dyDescent="0.3">
      <c r="A8" s="9" t="s">
        <v>115</v>
      </c>
      <c r="B8" s="7">
        <f>'síťové vybavení'!F17</f>
        <v>0</v>
      </c>
      <c r="C8" s="7">
        <f t="shared" si="3"/>
        <v>0</v>
      </c>
      <c r="D8" s="8">
        <v>1</v>
      </c>
      <c r="E8" s="7">
        <f t="shared" si="4"/>
        <v>0</v>
      </c>
      <c r="F8" s="7">
        <f t="shared" si="5"/>
        <v>0</v>
      </c>
      <c r="G8" s="12"/>
    </row>
    <row r="9" spans="1:7" x14ac:dyDescent="0.3">
      <c r="A9" s="9" t="s">
        <v>12</v>
      </c>
      <c r="B9" s="7">
        <f>server!F7</f>
        <v>0</v>
      </c>
      <c r="C9" s="7">
        <f t="shared" si="3"/>
        <v>0</v>
      </c>
      <c r="D9" s="8">
        <v>1</v>
      </c>
      <c r="E9" s="7">
        <f t="shared" si="4"/>
        <v>0</v>
      </c>
      <c r="F9" s="7">
        <f t="shared" si="5"/>
        <v>0</v>
      </c>
      <c r="G9" s="12"/>
    </row>
    <row r="10" spans="1:7" x14ac:dyDescent="0.3">
      <c r="A10" s="9" t="s">
        <v>13</v>
      </c>
      <c r="B10" s="7">
        <f>'koncová zařízení'!F12</f>
        <v>0</v>
      </c>
      <c r="C10" s="7">
        <f t="shared" ref="C10" si="6">CEILING(B10*1.21,1)</f>
        <v>0</v>
      </c>
      <c r="D10" s="8">
        <v>1</v>
      </c>
      <c r="E10" s="7">
        <f t="shared" ref="E10" si="7">B10*D10</f>
        <v>0</v>
      </c>
      <c r="F10" s="7">
        <f t="shared" ref="F10" si="8">E10*1.21</f>
        <v>0</v>
      </c>
      <c r="G10" s="12"/>
    </row>
    <row r="11" spans="1:7" x14ac:dyDescent="0.3">
      <c r="A11" s="9" t="s">
        <v>119</v>
      </c>
      <c r="B11" s="7">
        <f>'servisní podpora'!G6</f>
        <v>0</v>
      </c>
      <c r="C11" s="7">
        <f t="shared" ref="C11" si="9">CEILING(B11*1.21,1)</f>
        <v>0</v>
      </c>
      <c r="D11" s="8">
        <v>1</v>
      </c>
      <c r="E11" s="7">
        <f t="shared" ref="E11" si="10">B11*D11</f>
        <v>0</v>
      </c>
      <c r="F11" s="7">
        <f t="shared" ref="F11" si="11">E11*1.21</f>
        <v>0</v>
      </c>
      <c r="G11" s="12"/>
    </row>
    <row r="12" spans="1:7" x14ac:dyDescent="0.3">
      <c r="A12" s="4"/>
    </row>
    <row r="13" spans="1:7" x14ac:dyDescent="0.3">
      <c r="A13" s="1"/>
    </row>
    <row r="15" spans="1:7" x14ac:dyDescent="0.3">
      <c r="B15" s="71" t="s">
        <v>14</v>
      </c>
      <c r="C15" s="72"/>
      <c r="D15" s="72"/>
      <c r="E15" s="73"/>
      <c r="F15" s="3">
        <f>SUM(E4:E11)</f>
        <v>0</v>
      </c>
      <c r="G15" s="3"/>
    </row>
    <row r="16" spans="1:7" x14ac:dyDescent="0.3">
      <c r="B16" s="71" t="s">
        <v>15</v>
      </c>
      <c r="C16" s="72"/>
      <c r="D16" s="72"/>
      <c r="E16" s="73"/>
      <c r="F16" s="3">
        <f>F15*0.21</f>
        <v>0</v>
      </c>
      <c r="G16" s="3"/>
    </row>
    <row r="17" spans="2:7" x14ac:dyDescent="0.3">
      <c r="B17" s="74" t="s">
        <v>16</v>
      </c>
      <c r="C17" s="75"/>
      <c r="D17" s="75"/>
      <c r="E17" s="76"/>
      <c r="F17" s="6">
        <f>SUM(F15:F16)</f>
        <v>0</v>
      </c>
      <c r="G17" s="6"/>
    </row>
  </sheetData>
  <mergeCells count="3">
    <mergeCell ref="B15:E15"/>
    <mergeCell ref="B16:E16"/>
    <mergeCell ref="B17:E17"/>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0"/>
  <sheetViews>
    <sheetView topLeftCell="A13" zoomScaleNormal="100" workbookViewId="0">
      <selection activeCell="F17" sqref="F17"/>
    </sheetView>
  </sheetViews>
  <sheetFormatPr defaultRowHeight="14.4" x14ac:dyDescent="0.3"/>
  <cols>
    <col min="1" max="1" width="40.88671875" customWidth="1"/>
    <col min="2" max="3" width="15.6640625" customWidth="1"/>
    <col min="4" max="4" width="7.88671875" customWidth="1"/>
    <col min="5" max="6" width="18.5546875" customWidth="1"/>
    <col min="7" max="7" width="24.44140625" customWidth="1"/>
    <col min="8" max="8" width="23" customWidth="1"/>
    <col min="9" max="9" width="24.44140625" customWidth="1"/>
  </cols>
  <sheetData>
    <row r="1" spans="1:9" ht="25.8" x14ac:dyDescent="0.5">
      <c r="A1" s="16" t="s">
        <v>120</v>
      </c>
      <c r="B1" s="13"/>
      <c r="C1" s="11"/>
      <c r="D1" s="11"/>
      <c r="E1" s="11"/>
      <c r="F1" s="11"/>
      <c r="G1" s="11"/>
      <c r="H1" s="11"/>
      <c r="I1" s="11"/>
    </row>
    <row r="3" spans="1:9" s="10" customFormat="1" ht="33.6" customHeight="1" x14ac:dyDescent="0.3">
      <c r="A3" s="34" t="s">
        <v>17</v>
      </c>
      <c r="B3" s="35" t="s">
        <v>2</v>
      </c>
      <c r="C3" s="35" t="s">
        <v>3</v>
      </c>
      <c r="D3" s="35" t="s">
        <v>4</v>
      </c>
      <c r="E3" s="35" t="s">
        <v>5</v>
      </c>
      <c r="F3" s="35" t="s">
        <v>6</v>
      </c>
      <c r="G3" s="35" t="s">
        <v>109</v>
      </c>
      <c r="H3" s="35" t="s">
        <v>7</v>
      </c>
      <c r="I3" s="35" t="s">
        <v>106</v>
      </c>
    </row>
    <row r="4" spans="1:9" ht="72" x14ac:dyDescent="0.3">
      <c r="A4" s="36" t="s">
        <v>19</v>
      </c>
      <c r="B4" s="54"/>
      <c r="C4" s="46">
        <f>CEILING(B4*1.21,1)</f>
        <v>0</v>
      </c>
      <c r="D4" s="47">
        <v>1</v>
      </c>
      <c r="E4" s="46">
        <f>B4*D4</f>
        <v>0</v>
      </c>
      <c r="F4" s="46">
        <f>E4*1.21</f>
        <v>0</v>
      </c>
      <c r="G4" s="12" t="s">
        <v>20</v>
      </c>
      <c r="H4" s="12"/>
      <c r="I4" s="38"/>
    </row>
    <row r="5" spans="1:9" ht="132" x14ac:dyDescent="0.3">
      <c r="A5" s="37" t="s">
        <v>21</v>
      </c>
      <c r="B5" s="54"/>
      <c r="C5" s="46">
        <f t="shared" ref="C5:C14" si="0">CEILING(B5*1.21,1)</f>
        <v>0</v>
      </c>
      <c r="D5" s="47">
        <v>1</v>
      </c>
      <c r="E5" s="46">
        <f t="shared" ref="E5:E14" si="1">B5*D5</f>
        <v>0</v>
      </c>
      <c r="F5" s="46">
        <f t="shared" ref="F5:F14" si="2">E5*1.21</f>
        <v>0</v>
      </c>
      <c r="G5" s="12" t="s">
        <v>22</v>
      </c>
      <c r="H5" s="12"/>
      <c r="I5" s="40" t="s">
        <v>107</v>
      </c>
    </row>
    <row r="6" spans="1:9" ht="24" x14ac:dyDescent="0.3">
      <c r="A6" s="36" t="s">
        <v>23</v>
      </c>
      <c r="B6" s="54"/>
      <c r="C6" s="46">
        <f t="shared" si="0"/>
        <v>0</v>
      </c>
      <c r="D6" s="47">
        <v>2</v>
      </c>
      <c r="E6" s="46">
        <f t="shared" si="1"/>
        <v>0</v>
      </c>
      <c r="F6" s="46">
        <f t="shared" si="2"/>
        <v>0</v>
      </c>
      <c r="G6" s="12" t="s">
        <v>24</v>
      </c>
      <c r="H6" s="12"/>
      <c r="I6" s="39"/>
    </row>
    <row r="7" spans="1:9" ht="48" x14ac:dyDescent="0.3">
      <c r="A7" s="36" t="s">
        <v>25</v>
      </c>
      <c r="B7" s="54"/>
      <c r="C7" s="46">
        <f t="shared" si="0"/>
        <v>0</v>
      </c>
      <c r="D7" s="47">
        <v>2</v>
      </c>
      <c r="E7" s="46">
        <f t="shared" si="1"/>
        <v>0</v>
      </c>
      <c r="F7" s="46">
        <f t="shared" si="2"/>
        <v>0</v>
      </c>
      <c r="G7" s="12" t="s">
        <v>26</v>
      </c>
      <c r="H7" s="12"/>
      <c r="I7" s="39"/>
    </row>
    <row r="8" spans="1:9" ht="24" x14ac:dyDescent="0.3">
      <c r="A8" s="36" t="s">
        <v>27</v>
      </c>
      <c r="B8" s="54"/>
      <c r="C8" s="46">
        <f t="shared" si="0"/>
        <v>0</v>
      </c>
      <c r="D8" s="47">
        <v>1</v>
      </c>
      <c r="E8" s="46">
        <f t="shared" si="1"/>
        <v>0</v>
      </c>
      <c r="F8" s="46">
        <f t="shared" si="2"/>
        <v>0</v>
      </c>
      <c r="G8" s="12" t="s">
        <v>28</v>
      </c>
      <c r="H8" s="12"/>
      <c r="I8" s="39"/>
    </row>
    <row r="9" spans="1:9" ht="24" x14ac:dyDescent="0.3">
      <c r="A9" s="36" t="s">
        <v>29</v>
      </c>
      <c r="B9" s="54"/>
      <c r="C9" s="46">
        <f t="shared" si="0"/>
        <v>0</v>
      </c>
      <c r="D9" s="47">
        <v>1</v>
      </c>
      <c r="E9" s="46">
        <f t="shared" si="1"/>
        <v>0</v>
      </c>
      <c r="F9" s="46">
        <f t="shared" si="2"/>
        <v>0</v>
      </c>
      <c r="G9" s="12" t="s">
        <v>30</v>
      </c>
      <c r="H9" s="12"/>
      <c r="I9" s="39"/>
    </row>
    <row r="10" spans="1:9" ht="192" x14ac:dyDescent="0.3">
      <c r="A10" s="36" t="s">
        <v>31</v>
      </c>
      <c r="B10" s="54"/>
      <c r="C10" s="46">
        <f t="shared" si="0"/>
        <v>0</v>
      </c>
      <c r="D10" s="47">
        <v>1</v>
      </c>
      <c r="E10" s="46">
        <f t="shared" si="1"/>
        <v>0</v>
      </c>
      <c r="F10" s="46">
        <f t="shared" si="2"/>
        <v>0</v>
      </c>
      <c r="G10" s="12" t="s">
        <v>32</v>
      </c>
      <c r="H10" s="12"/>
      <c r="I10" s="40" t="s">
        <v>107</v>
      </c>
    </row>
    <row r="11" spans="1:9" ht="36" x14ac:dyDescent="0.3">
      <c r="A11" s="36" t="s">
        <v>33</v>
      </c>
      <c r="B11" s="54"/>
      <c r="C11" s="46">
        <f t="shared" si="0"/>
        <v>0</v>
      </c>
      <c r="D11" s="47">
        <v>20</v>
      </c>
      <c r="E11" s="46">
        <f t="shared" si="1"/>
        <v>0</v>
      </c>
      <c r="F11" s="46">
        <f t="shared" si="2"/>
        <v>0</v>
      </c>
      <c r="G11" s="12" t="s">
        <v>34</v>
      </c>
      <c r="H11" s="12"/>
      <c r="I11" s="39"/>
    </row>
    <row r="12" spans="1:9" ht="24" x14ac:dyDescent="0.3">
      <c r="A12" s="36" t="s">
        <v>35</v>
      </c>
      <c r="B12" s="54"/>
      <c r="C12" s="46">
        <f t="shared" si="0"/>
        <v>0</v>
      </c>
      <c r="D12" s="47">
        <v>3</v>
      </c>
      <c r="E12" s="46">
        <f t="shared" si="1"/>
        <v>0</v>
      </c>
      <c r="F12" s="46">
        <f t="shared" si="2"/>
        <v>0</v>
      </c>
      <c r="G12" s="12" t="s">
        <v>37</v>
      </c>
      <c r="H12" s="12"/>
      <c r="I12" s="39"/>
    </row>
    <row r="13" spans="1:9" ht="180" x14ac:dyDescent="0.3">
      <c r="A13" s="36" t="s">
        <v>38</v>
      </c>
      <c r="B13" s="54"/>
      <c r="C13" s="46">
        <f t="shared" si="0"/>
        <v>0</v>
      </c>
      <c r="D13" s="47">
        <v>4</v>
      </c>
      <c r="E13" s="46">
        <f t="shared" si="1"/>
        <v>0</v>
      </c>
      <c r="F13" s="46">
        <f t="shared" si="2"/>
        <v>0</v>
      </c>
      <c r="G13" s="12" t="s">
        <v>110</v>
      </c>
      <c r="H13" s="12"/>
      <c r="I13" s="40" t="s">
        <v>107</v>
      </c>
    </row>
    <row r="14" spans="1:9" ht="108" x14ac:dyDescent="0.3">
      <c r="A14" s="36" t="s">
        <v>40</v>
      </c>
      <c r="B14" s="54"/>
      <c r="C14" s="46">
        <f t="shared" si="0"/>
        <v>0</v>
      </c>
      <c r="D14" s="47">
        <v>1</v>
      </c>
      <c r="E14" s="46">
        <f t="shared" si="1"/>
        <v>0</v>
      </c>
      <c r="F14" s="46">
        <f t="shared" si="2"/>
        <v>0</v>
      </c>
      <c r="G14" s="12" t="s">
        <v>41</v>
      </c>
      <c r="H14" s="12"/>
      <c r="I14" s="40" t="s">
        <v>107</v>
      </c>
    </row>
    <row r="15" spans="1:9" x14ac:dyDescent="0.3">
      <c r="A15" s="36"/>
      <c r="B15" s="7"/>
      <c r="C15" s="7"/>
      <c r="D15" s="8"/>
      <c r="E15" s="7"/>
      <c r="F15" s="7"/>
      <c r="G15" s="12"/>
      <c r="H15" s="12"/>
    </row>
    <row r="16" spans="1:9" x14ac:dyDescent="0.3">
      <c r="A16" s="1"/>
      <c r="B16" s="2" t="s">
        <v>14</v>
      </c>
      <c r="C16" s="2"/>
      <c r="D16" s="2"/>
      <c r="E16" s="2"/>
      <c r="F16" s="3">
        <f>SUM(E4:E15)</f>
        <v>0</v>
      </c>
      <c r="G16" s="3"/>
      <c r="H16" s="3"/>
    </row>
    <row r="17" spans="1:9" x14ac:dyDescent="0.3">
      <c r="A17" s="4"/>
      <c r="B17" s="2" t="s">
        <v>15</v>
      </c>
      <c r="C17" s="2"/>
      <c r="D17" s="2"/>
      <c r="E17" s="2"/>
      <c r="F17" s="3">
        <f>F16*0.21</f>
        <v>0</v>
      </c>
      <c r="G17" s="3"/>
      <c r="H17" s="3"/>
    </row>
    <row r="18" spans="1:9" x14ac:dyDescent="0.3">
      <c r="A18" s="1"/>
      <c r="B18" s="5" t="s">
        <v>16</v>
      </c>
      <c r="C18" s="5"/>
      <c r="D18" s="5"/>
      <c r="E18" s="5"/>
      <c r="F18" s="6">
        <f>SUM(F16:F17)</f>
        <v>0</v>
      </c>
      <c r="G18" s="6"/>
      <c r="H18" s="6"/>
    </row>
    <row r="21" spans="1:9" s="10" customFormat="1" ht="24.75" customHeight="1" x14ac:dyDescent="0.3">
      <c r="A21" s="34" t="s">
        <v>42</v>
      </c>
      <c r="B21" s="35" t="s">
        <v>2</v>
      </c>
      <c r="C21" s="35" t="s">
        <v>3</v>
      </c>
      <c r="D21" s="35" t="s">
        <v>4</v>
      </c>
      <c r="E21" s="35" t="s">
        <v>5</v>
      </c>
      <c r="F21" s="35" t="s">
        <v>6</v>
      </c>
      <c r="G21" s="35" t="s">
        <v>18</v>
      </c>
      <c r="H21" s="35" t="s">
        <v>7</v>
      </c>
      <c r="I21" s="35" t="s">
        <v>106</v>
      </c>
    </row>
    <row r="22" spans="1:9" ht="60" x14ac:dyDescent="0.3">
      <c r="A22" s="36" t="s">
        <v>43</v>
      </c>
      <c r="B22" s="54"/>
      <c r="C22" s="46">
        <f>CEILING(B22*1.21,1)</f>
        <v>0</v>
      </c>
      <c r="D22" s="47">
        <v>1</v>
      </c>
      <c r="E22" s="46">
        <f>B22*D22</f>
        <v>0</v>
      </c>
      <c r="F22" s="46">
        <f>E22*1.21</f>
        <v>0</v>
      </c>
      <c r="G22" s="12" t="s">
        <v>44</v>
      </c>
      <c r="H22" s="12"/>
      <c r="I22" s="40" t="s">
        <v>107</v>
      </c>
    </row>
    <row r="23" spans="1:9" ht="132" x14ac:dyDescent="0.3">
      <c r="A23" s="37" t="s">
        <v>21</v>
      </c>
      <c r="B23" s="54"/>
      <c r="C23" s="46">
        <f t="shared" ref="C23:C32" si="3">CEILING(B23*1.21,1)</f>
        <v>0</v>
      </c>
      <c r="D23" s="47">
        <v>1</v>
      </c>
      <c r="E23" s="46">
        <f t="shared" ref="E23:E32" si="4">B23*D23</f>
        <v>0</v>
      </c>
      <c r="F23" s="46">
        <f t="shared" ref="F23:F32" si="5">E23*1.21</f>
        <v>0</v>
      </c>
      <c r="G23" s="12" t="s">
        <v>22</v>
      </c>
      <c r="H23" s="12"/>
      <c r="I23" s="40" t="s">
        <v>107</v>
      </c>
    </row>
    <row r="24" spans="1:9" ht="24" x14ac:dyDescent="0.3">
      <c r="A24" s="36" t="s">
        <v>45</v>
      </c>
      <c r="B24" s="54"/>
      <c r="C24" s="46">
        <f t="shared" si="3"/>
        <v>0</v>
      </c>
      <c r="D24" s="47">
        <v>2</v>
      </c>
      <c r="E24" s="46">
        <f t="shared" si="4"/>
        <v>0</v>
      </c>
      <c r="F24" s="46">
        <f t="shared" si="5"/>
        <v>0</v>
      </c>
      <c r="G24" s="12" t="s">
        <v>46</v>
      </c>
      <c r="H24" s="12"/>
      <c r="I24" s="39"/>
    </row>
    <row r="25" spans="1:9" ht="48" x14ac:dyDescent="0.3">
      <c r="A25" s="36" t="s">
        <v>25</v>
      </c>
      <c r="B25" s="54"/>
      <c r="C25" s="46">
        <f t="shared" si="3"/>
        <v>0</v>
      </c>
      <c r="D25" s="47">
        <v>2</v>
      </c>
      <c r="E25" s="46">
        <f t="shared" si="4"/>
        <v>0</v>
      </c>
      <c r="F25" s="46">
        <f t="shared" si="5"/>
        <v>0</v>
      </c>
      <c r="G25" s="12" t="s">
        <v>26</v>
      </c>
      <c r="H25" s="12"/>
      <c r="I25" s="39"/>
    </row>
    <row r="26" spans="1:9" ht="24" x14ac:dyDescent="0.3">
      <c r="A26" s="36" t="s">
        <v>27</v>
      </c>
      <c r="B26" s="54"/>
      <c r="C26" s="46">
        <f t="shared" si="3"/>
        <v>0</v>
      </c>
      <c r="D26" s="47">
        <v>3</v>
      </c>
      <c r="E26" s="46">
        <f t="shared" si="4"/>
        <v>0</v>
      </c>
      <c r="F26" s="46">
        <f t="shared" si="5"/>
        <v>0</v>
      </c>
      <c r="G26" s="12" t="s">
        <v>28</v>
      </c>
      <c r="H26" s="12"/>
      <c r="I26" s="39"/>
    </row>
    <row r="27" spans="1:9" ht="24" x14ac:dyDescent="0.3">
      <c r="A27" s="41" t="s">
        <v>47</v>
      </c>
      <c r="B27" s="55"/>
      <c r="C27" s="48">
        <f t="shared" si="3"/>
        <v>0</v>
      </c>
      <c r="D27" s="49">
        <v>1</v>
      </c>
      <c r="E27" s="48">
        <f t="shared" si="4"/>
        <v>0</v>
      </c>
      <c r="F27" s="48">
        <f t="shared" si="5"/>
        <v>0</v>
      </c>
      <c r="G27" s="26" t="s">
        <v>30</v>
      </c>
      <c r="H27" s="26"/>
      <c r="I27" s="39"/>
    </row>
    <row r="28" spans="1:9" ht="192" x14ac:dyDescent="0.3">
      <c r="A28" s="42" t="s">
        <v>31</v>
      </c>
      <c r="B28" s="56"/>
      <c r="C28" s="50">
        <f t="shared" si="3"/>
        <v>0</v>
      </c>
      <c r="D28" s="51">
        <v>1</v>
      </c>
      <c r="E28" s="50">
        <f t="shared" si="4"/>
        <v>0</v>
      </c>
      <c r="F28" s="50">
        <f t="shared" si="5"/>
        <v>0</v>
      </c>
      <c r="G28" s="12" t="s">
        <v>32</v>
      </c>
      <c r="H28" s="12"/>
      <c r="I28" s="40" t="s">
        <v>107</v>
      </c>
    </row>
    <row r="29" spans="1:9" ht="36" x14ac:dyDescent="0.3">
      <c r="A29" s="42" t="s">
        <v>33</v>
      </c>
      <c r="B29" s="56"/>
      <c r="C29" s="50">
        <f t="shared" si="3"/>
        <v>0</v>
      </c>
      <c r="D29" s="51">
        <v>20</v>
      </c>
      <c r="E29" s="50">
        <f t="shared" si="4"/>
        <v>0</v>
      </c>
      <c r="F29" s="50">
        <f t="shared" si="5"/>
        <v>0</v>
      </c>
      <c r="G29" s="12" t="s">
        <v>34</v>
      </c>
      <c r="H29" s="12"/>
      <c r="I29" s="39"/>
    </row>
    <row r="30" spans="1:9" ht="24" x14ac:dyDescent="0.3">
      <c r="A30" s="43" t="s">
        <v>35</v>
      </c>
      <c r="B30" s="57"/>
      <c r="C30" s="52">
        <f t="shared" si="3"/>
        <v>0</v>
      </c>
      <c r="D30" s="53">
        <v>4</v>
      </c>
      <c r="E30" s="52">
        <f t="shared" si="4"/>
        <v>0</v>
      </c>
      <c r="F30" s="52">
        <f t="shared" si="5"/>
        <v>0</v>
      </c>
      <c r="G30" s="12" t="s">
        <v>48</v>
      </c>
      <c r="H30" s="12"/>
      <c r="I30" s="39"/>
    </row>
    <row r="31" spans="1:9" ht="180" x14ac:dyDescent="0.3">
      <c r="A31" s="36" t="s">
        <v>38</v>
      </c>
      <c r="B31" s="54"/>
      <c r="C31" s="46">
        <f t="shared" si="3"/>
        <v>0</v>
      </c>
      <c r="D31" s="47">
        <v>6</v>
      </c>
      <c r="E31" s="46">
        <f t="shared" si="4"/>
        <v>0</v>
      </c>
      <c r="F31" s="46">
        <f t="shared" si="5"/>
        <v>0</v>
      </c>
      <c r="G31" s="12" t="s">
        <v>39</v>
      </c>
      <c r="H31" s="12"/>
      <c r="I31" s="44"/>
    </row>
    <row r="32" spans="1:9" ht="276" x14ac:dyDescent="0.3">
      <c r="A32" s="36" t="s">
        <v>49</v>
      </c>
      <c r="B32" s="54"/>
      <c r="C32" s="46">
        <f t="shared" si="3"/>
        <v>0</v>
      </c>
      <c r="D32" s="47">
        <v>1</v>
      </c>
      <c r="E32" s="46">
        <f t="shared" si="4"/>
        <v>0</v>
      </c>
      <c r="F32" s="46">
        <f t="shared" si="5"/>
        <v>0</v>
      </c>
      <c r="G32" s="12" t="s">
        <v>50</v>
      </c>
      <c r="H32" s="12"/>
      <c r="I32" s="40" t="s">
        <v>107</v>
      </c>
    </row>
    <row r="33" spans="1:9" x14ac:dyDescent="0.3">
      <c r="A33" s="22"/>
      <c r="B33" s="23"/>
      <c r="C33" s="23"/>
      <c r="D33" s="24"/>
      <c r="E33" s="23"/>
      <c r="F33" s="23"/>
      <c r="G33" s="12"/>
      <c r="H33" s="12"/>
      <c r="I33" s="25"/>
    </row>
    <row r="34" spans="1:9" x14ac:dyDescent="0.3">
      <c r="A34" s="1"/>
      <c r="B34" s="2" t="s">
        <v>14</v>
      </c>
      <c r="C34" s="2"/>
      <c r="D34" s="2"/>
      <c r="E34" s="2"/>
      <c r="F34" s="3">
        <f>SUM(E22:E33)</f>
        <v>0</v>
      </c>
      <c r="G34" s="3"/>
      <c r="H34" s="3"/>
    </row>
    <row r="35" spans="1:9" x14ac:dyDescent="0.3">
      <c r="A35" s="4"/>
      <c r="B35" s="2" t="s">
        <v>15</v>
      </c>
      <c r="C35" s="2"/>
      <c r="D35" s="2"/>
      <c r="E35" s="2"/>
      <c r="F35" s="3">
        <f>F34*0.21</f>
        <v>0</v>
      </c>
      <c r="G35" s="3"/>
      <c r="H35" s="3"/>
    </row>
    <row r="36" spans="1:9" x14ac:dyDescent="0.3">
      <c r="A36" s="1"/>
      <c r="B36" s="5" t="s">
        <v>16</v>
      </c>
      <c r="C36" s="5"/>
      <c r="D36" s="5"/>
      <c r="E36" s="5"/>
      <c r="F36" s="6">
        <f>SUM(F34:F35)</f>
        <v>0</v>
      </c>
      <c r="G36" s="6"/>
      <c r="H36" s="6"/>
    </row>
    <row r="39" spans="1:9" s="10" customFormat="1" ht="24.75" customHeight="1" x14ac:dyDescent="0.3">
      <c r="A39" s="14" t="s">
        <v>51</v>
      </c>
      <c r="B39" s="15" t="s">
        <v>2</v>
      </c>
      <c r="C39" s="15" t="s">
        <v>3</v>
      </c>
      <c r="D39" s="15" t="s">
        <v>4</v>
      </c>
      <c r="E39" s="15" t="s">
        <v>5</v>
      </c>
      <c r="F39" s="15" t="s">
        <v>6</v>
      </c>
      <c r="G39" s="15" t="s">
        <v>18</v>
      </c>
      <c r="H39" s="15" t="s">
        <v>7</v>
      </c>
      <c r="I39" s="35" t="s">
        <v>106</v>
      </c>
    </row>
    <row r="40" spans="1:9" ht="72" x14ac:dyDescent="0.3">
      <c r="A40" s="45" t="s">
        <v>52</v>
      </c>
      <c r="B40" s="54"/>
      <c r="C40" s="46">
        <f>CEILING(B40*1.21,1)</f>
        <v>0</v>
      </c>
      <c r="D40" s="47">
        <v>1</v>
      </c>
      <c r="E40" s="46">
        <f>B40*D40</f>
        <v>0</v>
      </c>
      <c r="F40" s="46">
        <f>E40*1.21</f>
        <v>0</v>
      </c>
      <c r="G40" s="12" t="s">
        <v>20</v>
      </c>
      <c r="H40" s="12"/>
      <c r="I40" s="40" t="s">
        <v>107</v>
      </c>
    </row>
    <row r="41" spans="1:9" ht="132" x14ac:dyDescent="0.3">
      <c r="A41" s="37" t="s">
        <v>21</v>
      </c>
      <c r="B41" s="54"/>
      <c r="C41" s="46">
        <f t="shared" ref="C41:C49" si="6">CEILING(B41*1.21,1)</f>
        <v>0</v>
      </c>
      <c r="D41" s="47">
        <v>1</v>
      </c>
      <c r="E41" s="46">
        <f t="shared" ref="E41:E49" si="7">B41*D41</f>
        <v>0</v>
      </c>
      <c r="F41" s="46">
        <f t="shared" ref="F41:F49" si="8">E41*1.21</f>
        <v>0</v>
      </c>
      <c r="G41" s="12" t="s">
        <v>22</v>
      </c>
      <c r="H41" s="12"/>
      <c r="I41" s="40" t="s">
        <v>107</v>
      </c>
    </row>
    <row r="42" spans="1:9" ht="24" x14ac:dyDescent="0.3">
      <c r="A42" s="36" t="s">
        <v>45</v>
      </c>
      <c r="B42" s="54"/>
      <c r="C42" s="46">
        <f t="shared" si="6"/>
        <v>0</v>
      </c>
      <c r="D42" s="47">
        <v>2</v>
      </c>
      <c r="E42" s="46">
        <f t="shared" si="7"/>
        <v>0</v>
      </c>
      <c r="F42" s="46">
        <f t="shared" si="8"/>
        <v>0</v>
      </c>
      <c r="G42" s="12" t="s">
        <v>46</v>
      </c>
      <c r="H42" s="12"/>
      <c r="I42" s="39"/>
    </row>
    <row r="43" spans="1:9" ht="48" x14ac:dyDescent="0.3">
      <c r="A43" s="36" t="s">
        <v>25</v>
      </c>
      <c r="B43" s="54"/>
      <c r="C43" s="46">
        <f t="shared" si="6"/>
        <v>0</v>
      </c>
      <c r="D43" s="47">
        <v>2</v>
      </c>
      <c r="E43" s="46">
        <f t="shared" si="7"/>
        <v>0</v>
      </c>
      <c r="F43" s="46">
        <f t="shared" si="8"/>
        <v>0</v>
      </c>
      <c r="G43" s="12" t="s">
        <v>26</v>
      </c>
      <c r="H43" s="12"/>
      <c r="I43" s="39"/>
    </row>
    <row r="44" spans="1:9" ht="24" x14ac:dyDescent="0.3">
      <c r="A44" s="36" t="s">
        <v>27</v>
      </c>
      <c r="B44" s="54"/>
      <c r="C44" s="46">
        <f t="shared" si="6"/>
        <v>0</v>
      </c>
      <c r="D44" s="47">
        <v>1</v>
      </c>
      <c r="E44" s="46">
        <f t="shared" si="7"/>
        <v>0</v>
      </c>
      <c r="F44" s="46">
        <f t="shared" si="8"/>
        <v>0</v>
      </c>
      <c r="G44" s="12" t="s">
        <v>28</v>
      </c>
      <c r="H44" s="12"/>
      <c r="I44" s="39"/>
    </row>
    <row r="45" spans="1:9" ht="24" x14ac:dyDescent="0.3">
      <c r="A45" s="36" t="s">
        <v>47</v>
      </c>
      <c r="B45" s="54"/>
      <c r="C45" s="46">
        <f t="shared" si="6"/>
        <v>0</v>
      </c>
      <c r="D45" s="47">
        <v>1</v>
      </c>
      <c r="E45" s="46">
        <f t="shared" si="7"/>
        <v>0</v>
      </c>
      <c r="F45" s="46">
        <f t="shared" si="8"/>
        <v>0</v>
      </c>
      <c r="G45" s="26" t="s">
        <v>30</v>
      </c>
      <c r="H45" s="26"/>
      <c r="I45" s="39"/>
    </row>
    <row r="46" spans="1:9" ht="192" x14ac:dyDescent="0.3">
      <c r="A46" s="36" t="s">
        <v>31</v>
      </c>
      <c r="B46" s="54"/>
      <c r="C46" s="46">
        <f t="shared" si="6"/>
        <v>0</v>
      </c>
      <c r="D46" s="47">
        <v>1</v>
      </c>
      <c r="E46" s="46">
        <f t="shared" si="7"/>
        <v>0</v>
      </c>
      <c r="F46" s="46">
        <f t="shared" si="8"/>
        <v>0</v>
      </c>
      <c r="G46" s="12" t="s">
        <v>32</v>
      </c>
      <c r="H46" s="12"/>
      <c r="I46" s="40" t="s">
        <v>107</v>
      </c>
    </row>
    <row r="47" spans="1:9" ht="36" x14ac:dyDescent="0.3">
      <c r="A47" s="36" t="s">
        <v>33</v>
      </c>
      <c r="B47" s="54"/>
      <c r="C47" s="46">
        <f t="shared" si="6"/>
        <v>0</v>
      </c>
      <c r="D47" s="47">
        <v>18</v>
      </c>
      <c r="E47" s="46">
        <f t="shared" si="7"/>
        <v>0</v>
      </c>
      <c r="F47" s="46">
        <f t="shared" si="8"/>
        <v>0</v>
      </c>
      <c r="G47" s="12" t="s">
        <v>34</v>
      </c>
      <c r="H47" s="12"/>
      <c r="I47" s="39"/>
    </row>
    <row r="48" spans="1:9" ht="24" x14ac:dyDescent="0.3">
      <c r="A48" s="36" t="s">
        <v>35</v>
      </c>
      <c r="B48" s="54"/>
      <c r="C48" s="46">
        <f t="shared" si="6"/>
        <v>0</v>
      </c>
      <c r="D48" s="47">
        <v>4</v>
      </c>
      <c r="E48" s="46">
        <f t="shared" si="7"/>
        <v>0</v>
      </c>
      <c r="F48" s="46">
        <f t="shared" si="8"/>
        <v>0</v>
      </c>
      <c r="G48" s="12" t="s">
        <v>48</v>
      </c>
      <c r="H48" s="12"/>
      <c r="I48" s="39"/>
    </row>
    <row r="49" spans="1:9" ht="180" x14ac:dyDescent="0.3">
      <c r="A49" s="36" t="s">
        <v>38</v>
      </c>
      <c r="B49" s="54"/>
      <c r="C49" s="46">
        <f t="shared" si="6"/>
        <v>0</v>
      </c>
      <c r="D49" s="47">
        <v>6</v>
      </c>
      <c r="E49" s="46">
        <f t="shared" si="7"/>
        <v>0</v>
      </c>
      <c r="F49" s="46">
        <f t="shared" si="8"/>
        <v>0</v>
      </c>
      <c r="G49" s="12" t="s">
        <v>39</v>
      </c>
      <c r="H49" s="12"/>
      <c r="I49" s="40" t="s">
        <v>107</v>
      </c>
    </row>
    <row r="50" spans="1:9" x14ac:dyDescent="0.3">
      <c r="A50" s="9"/>
      <c r="B50" s="7"/>
      <c r="C50" s="7"/>
      <c r="D50" s="8"/>
      <c r="E50" s="7"/>
      <c r="F50" s="7"/>
      <c r="G50" s="12"/>
      <c r="H50" s="12"/>
    </row>
    <row r="51" spans="1:9" x14ac:dyDescent="0.3">
      <c r="A51" s="1"/>
      <c r="B51" s="2" t="s">
        <v>14</v>
      </c>
      <c r="C51" s="2"/>
      <c r="D51" s="2"/>
      <c r="E51" s="2"/>
      <c r="F51" s="3">
        <f>SUM(E40:E50)</f>
        <v>0</v>
      </c>
      <c r="G51" s="3"/>
      <c r="H51" s="3"/>
    </row>
    <row r="52" spans="1:9" x14ac:dyDescent="0.3">
      <c r="A52" s="4"/>
      <c r="B52" s="2" t="s">
        <v>15</v>
      </c>
      <c r="C52" s="2"/>
      <c r="D52" s="2"/>
      <c r="E52" s="2"/>
      <c r="F52" s="3">
        <f>F51*0.21</f>
        <v>0</v>
      </c>
      <c r="G52" s="3"/>
      <c r="H52" s="3"/>
    </row>
    <row r="53" spans="1:9" x14ac:dyDescent="0.3">
      <c r="A53" s="1"/>
      <c r="B53" s="5" t="s">
        <v>16</v>
      </c>
      <c r="C53" s="5"/>
      <c r="D53" s="5"/>
      <c r="E53" s="5"/>
      <c r="F53" s="6">
        <f>SUM(F51:F52)</f>
        <v>0</v>
      </c>
      <c r="G53" s="6"/>
      <c r="H53" s="6"/>
    </row>
    <row r="56" spans="1:9" s="10" customFormat="1" ht="24.75" customHeight="1" x14ac:dyDescent="0.3">
      <c r="A56" s="34" t="s">
        <v>53</v>
      </c>
      <c r="B56" s="35" t="s">
        <v>2</v>
      </c>
      <c r="C56" s="35" t="s">
        <v>3</v>
      </c>
      <c r="D56" s="35" t="s">
        <v>4</v>
      </c>
      <c r="E56" s="35" t="s">
        <v>5</v>
      </c>
      <c r="F56" s="35" t="s">
        <v>6</v>
      </c>
      <c r="G56" s="35" t="s">
        <v>18</v>
      </c>
      <c r="H56" s="35" t="s">
        <v>7</v>
      </c>
      <c r="I56" s="35" t="s">
        <v>106</v>
      </c>
    </row>
    <row r="57" spans="1:9" ht="144" x14ac:dyDescent="0.3">
      <c r="A57" s="45" t="s">
        <v>54</v>
      </c>
      <c r="B57" s="54"/>
      <c r="C57" s="46">
        <f>CEILING(B57*1.21,1)</f>
        <v>0</v>
      </c>
      <c r="D57" s="47">
        <v>1</v>
      </c>
      <c r="E57" s="46">
        <f>B57*D57</f>
        <v>0</v>
      </c>
      <c r="F57" s="46">
        <f>E57*1.21</f>
        <v>0</v>
      </c>
      <c r="G57" s="12" t="s">
        <v>55</v>
      </c>
      <c r="H57" s="12"/>
      <c r="I57" s="40" t="s">
        <v>107</v>
      </c>
    </row>
    <row r="58" spans="1:9" ht="147.75" customHeight="1" x14ac:dyDescent="0.3">
      <c r="A58" s="37" t="s">
        <v>21</v>
      </c>
      <c r="B58" s="54"/>
      <c r="C58" s="46">
        <f t="shared" ref="C58:C67" si="9">CEILING(B58*1.21,1)</f>
        <v>0</v>
      </c>
      <c r="D58" s="47">
        <v>1</v>
      </c>
      <c r="E58" s="46">
        <f t="shared" ref="E58:E67" si="10">B58*D58</f>
        <v>0</v>
      </c>
      <c r="F58" s="46">
        <f t="shared" ref="F58:F67" si="11">E58*1.21</f>
        <v>0</v>
      </c>
      <c r="G58" s="12" t="s">
        <v>56</v>
      </c>
      <c r="H58" s="12"/>
      <c r="I58" s="40" t="s">
        <v>107</v>
      </c>
    </row>
    <row r="59" spans="1:9" ht="24" x14ac:dyDescent="0.3">
      <c r="A59" s="36" t="s">
        <v>45</v>
      </c>
      <c r="B59" s="54"/>
      <c r="C59" s="46">
        <f t="shared" si="9"/>
        <v>0</v>
      </c>
      <c r="D59" s="47">
        <v>1</v>
      </c>
      <c r="E59" s="46">
        <f t="shared" si="10"/>
        <v>0</v>
      </c>
      <c r="F59" s="46">
        <f t="shared" si="11"/>
        <v>0</v>
      </c>
      <c r="G59" s="12" t="s">
        <v>46</v>
      </c>
      <c r="H59" s="12"/>
      <c r="I59" s="39"/>
    </row>
    <row r="60" spans="1:9" ht="48" x14ac:dyDescent="0.3">
      <c r="A60" s="36" t="s">
        <v>25</v>
      </c>
      <c r="B60" s="54"/>
      <c r="C60" s="46">
        <f t="shared" si="9"/>
        <v>0</v>
      </c>
      <c r="D60" s="47">
        <v>1</v>
      </c>
      <c r="E60" s="46">
        <f t="shared" si="10"/>
        <v>0</v>
      </c>
      <c r="F60" s="46">
        <f t="shared" si="11"/>
        <v>0</v>
      </c>
      <c r="G60" s="12" t="s">
        <v>26</v>
      </c>
      <c r="H60" s="12"/>
      <c r="I60" s="39"/>
    </row>
    <row r="61" spans="1:9" ht="24" x14ac:dyDescent="0.3">
      <c r="A61" s="36" t="s">
        <v>27</v>
      </c>
      <c r="B61" s="54"/>
      <c r="C61" s="46">
        <f t="shared" si="9"/>
        <v>0</v>
      </c>
      <c r="D61" s="47">
        <v>1</v>
      </c>
      <c r="E61" s="46">
        <f t="shared" si="10"/>
        <v>0</v>
      </c>
      <c r="F61" s="46">
        <f t="shared" si="11"/>
        <v>0</v>
      </c>
      <c r="G61" s="12" t="s">
        <v>28</v>
      </c>
      <c r="H61" s="12"/>
      <c r="I61" s="39"/>
    </row>
    <row r="62" spans="1:9" ht="24" x14ac:dyDescent="0.3">
      <c r="A62" s="36" t="s">
        <v>47</v>
      </c>
      <c r="B62" s="54"/>
      <c r="C62" s="46">
        <f t="shared" si="9"/>
        <v>0</v>
      </c>
      <c r="D62" s="47">
        <v>1</v>
      </c>
      <c r="E62" s="46">
        <f t="shared" si="10"/>
        <v>0</v>
      </c>
      <c r="F62" s="46">
        <f t="shared" si="11"/>
        <v>0</v>
      </c>
      <c r="G62" s="26" t="s">
        <v>30</v>
      </c>
      <c r="H62" s="26"/>
      <c r="I62" s="39"/>
    </row>
    <row r="63" spans="1:9" ht="192" x14ac:dyDescent="0.3">
      <c r="A63" s="36" t="s">
        <v>31</v>
      </c>
      <c r="B63" s="54"/>
      <c r="C63" s="46">
        <f t="shared" si="9"/>
        <v>0</v>
      </c>
      <c r="D63" s="47">
        <v>1</v>
      </c>
      <c r="E63" s="46">
        <f t="shared" si="10"/>
        <v>0</v>
      </c>
      <c r="F63" s="46">
        <f t="shared" si="11"/>
        <v>0</v>
      </c>
      <c r="G63" s="12" t="s">
        <v>32</v>
      </c>
      <c r="H63" s="12"/>
      <c r="I63" s="40" t="s">
        <v>107</v>
      </c>
    </row>
    <row r="64" spans="1:9" ht="36" x14ac:dyDescent="0.3">
      <c r="A64" s="36" t="s">
        <v>33</v>
      </c>
      <c r="B64" s="54"/>
      <c r="C64" s="46">
        <f t="shared" si="9"/>
        <v>0</v>
      </c>
      <c r="D64" s="47">
        <v>5</v>
      </c>
      <c r="E64" s="46">
        <f t="shared" si="10"/>
        <v>0</v>
      </c>
      <c r="F64" s="46">
        <f t="shared" si="11"/>
        <v>0</v>
      </c>
      <c r="G64" s="12" t="s">
        <v>34</v>
      </c>
      <c r="H64" s="12"/>
      <c r="I64" s="39"/>
    </row>
    <row r="65" spans="1:9" ht="24" x14ac:dyDescent="0.3">
      <c r="A65" s="36" t="s">
        <v>35</v>
      </c>
      <c r="B65" s="54"/>
      <c r="C65" s="46">
        <f t="shared" si="9"/>
        <v>0</v>
      </c>
      <c r="D65" s="47">
        <v>1</v>
      </c>
      <c r="E65" s="46">
        <f t="shared" si="10"/>
        <v>0</v>
      </c>
      <c r="F65" s="46">
        <f t="shared" si="11"/>
        <v>0</v>
      </c>
      <c r="G65" s="12" t="s">
        <v>48</v>
      </c>
      <c r="H65" s="12"/>
      <c r="I65" s="39"/>
    </row>
    <row r="66" spans="1:9" ht="180" x14ac:dyDescent="0.3">
      <c r="A66" s="36" t="s">
        <v>38</v>
      </c>
      <c r="B66" s="54"/>
      <c r="C66" s="46">
        <f t="shared" si="9"/>
        <v>0</v>
      </c>
      <c r="D66" s="47">
        <v>1</v>
      </c>
      <c r="E66" s="46">
        <f t="shared" si="10"/>
        <v>0</v>
      </c>
      <c r="F66" s="46">
        <f t="shared" si="11"/>
        <v>0</v>
      </c>
      <c r="G66" s="12" t="s">
        <v>39</v>
      </c>
      <c r="H66" s="12"/>
      <c r="I66" s="40" t="s">
        <v>107</v>
      </c>
    </row>
    <row r="67" spans="1:9" ht="312" x14ac:dyDescent="0.3">
      <c r="A67" s="36" t="s">
        <v>57</v>
      </c>
      <c r="B67" s="54"/>
      <c r="C67" s="46">
        <f t="shared" si="9"/>
        <v>0</v>
      </c>
      <c r="D67" s="47">
        <v>1</v>
      </c>
      <c r="E67" s="46">
        <f t="shared" si="10"/>
        <v>0</v>
      </c>
      <c r="F67" s="46">
        <f t="shared" si="11"/>
        <v>0</v>
      </c>
      <c r="G67" s="12" t="s">
        <v>58</v>
      </c>
      <c r="H67" s="12"/>
      <c r="I67" s="40" t="s">
        <v>107</v>
      </c>
    </row>
    <row r="68" spans="1:9" x14ac:dyDescent="0.3">
      <c r="A68" s="1"/>
      <c r="B68" s="17" t="s">
        <v>14</v>
      </c>
      <c r="C68" s="2"/>
      <c r="D68" s="2"/>
      <c r="E68" s="2"/>
      <c r="F68" s="3">
        <f>SUM(E57:E67)</f>
        <v>0</v>
      </c>
      <c r="G68" s="3"/>
      <c r="H68" s="3"/>
    </row>
    <row r="69" spans="1:9" x14ac:dyDescent="0.3">
      <c r="A69" s="4"/>
      <c r="B69" s="2" t="s">
        <v>15</v>
      </c>
      <c r="C69" s="2"/>
      <c r="D69" s="2"/>
      <c r="E69" s="2"/>
      <c r="F69" s="3">
        <f>F68*0.21</f>
        <v>0</v>
      </c>
      <c r="G69" s="3"/>
      <c r="H69" s="3"/>
    </row>
    <row r="70" spans="1:9" x14ac:dyDescent="0.3">
      <c r="A70" s="1"/>
      <c r="B70" s="5" t="s">
        <v>16</v>
      </c>
      <c r="C70" s="5"/>
      <c r="D70" s="5"/>
      <c r="E70" s="5"/>
      <c r="F70" s="6">
        <f>SUM(F68:F69)</f>
        <v>0</v>
      </c>
      <c r="G70" s="6"/>
      <c r="H70" s="6"/>
    </row>
  </sheetData>
  <pageMargins left="0.70866141732283472" right="0.70866141732283472" top="0.74803149606299213" bottom="0.74803149606299213" header="0.31496062992125984" footer="0.31496062992125984"/>
  <pageSetup paperSize="9" scale="4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D67DA-8DC5-4CF6-8CC5-DD70EA83BC6D}">
  <sheetPr>
    <pageSetUpPr fitToPage="1"/>
  </sheetPr>
  <dimension ref="A1:I19"/>
  <sheetViews>
    <sheetView workbookViewId="0">
      <selection activeCell="E13" sqref="E13"/>
    </sheetView>
  </sheetViews>
  <sheetFormatPr defaultRowHeight="14.4" x14ac:dyDescent="0.3"/>
  <cols>
    <col min="1" max="1" width="40.88671875" customWidth="1"/>
    <col min="2" max="3" width="15.6640625" customWidth="1"/>
    <col min="4" max="4" width="7.88671875" customWidth="1"/>
    <col min="5" max="6" width="18.5546875" customWidth="1"/>
    <col min="7" max="7" width="29" customWidth="1"/>
    <col min="8" max="8" width="20.6640625" customWidth="1"/>
    <col min="9" max="9" width="22.44140625" customWidth="1"/>
  </cols>
  <sheetData>
    <row r="1" spans="1:9" ht="25.8" x14ac:dyDescent="0.5">
      <c r="A1" s="16" t="s">
        <v>114</v>
      </c>
      <c r="B1" s="13"/>
      <c r="C1" s="11"/>
      <c r="D1" s="11"/>
      <c r="E1" s="11"/>
      <c r="F1" s="11"/>
      <c r="G1" s="11"/>
      <c r="H1" s="11"/>
      <c r="I1" s="11"/>
    </row>
    <row r="3" spans="1:9" s="10" customFormat="1" ht="32.4" customHeight="1" x14ac:dyDescent="0.3">
      <c r="A3" s="34" t="s">
        <v>59</v>
      </c>
      <c r="B3" s="35" t="s">
        <v>2</v>
      </c>
      <c r="C3" s="35" t="s">
        <v>3</v>
      </c>
      <c r="D3" s="35" t="s">
        <v>4</v>
      </c>
      <c r="E3" s="35" t="s">
        <v>5</v>
      </c>
      <c r="F3" s="35" t="s">
        <v>6</v>
      </c>
      <c r="G3" s="35" t="s">
        <v>109</v>
      </c>
      <c r="H3" s="35" t="s">
        <v>7</v>
      </c>
      <c r="I3" s="35" t="s">
        <v>106</v>
      </c>
    </row>
    <row r="4" spans="1:9" ht="90" customHeight="1" x14ac:dyDescent="0.3">
      <c r="A4" s="63" t="s">
        <v>60</v>
      </c>
      <c r="B4" s="54"/>
      <c r="C4" s="46">
        <f>CEILING(B4*1.21,1)</f>
        <v>0</v>
      </c>
      <c r="D4" s="47">
        <v>6</v>
      </c>
      <c r="E4" s="46">
        <f>B4*D4</f>
        <v>0</v>
      </c>
      <c r="F4" s="46">
        <f>E4*1.21</f>
        <v>0</v>
      </c>
      <c r="G4" s="12" t="s">
        <v>61</v>
      </c>
      <c r="H4" s="12"/>
      <c r="I4" s="40" t="s">
        <v>107</v>
      </c>
    </row>
    <row r="5" spans="1:9" x14ac:dyDescent="0.3">
      <c r="A5" s="63" t="s">
        <v>62</v>
      </c>
      <c r="B5" s="54"/>
      <c r="C5" s="46">
        <f t="shared" ref="C5:C13" si="0">CEILING(B5*1.21,1)</f>
        <v>0</v>
      </c>
      <c r="D5" s="65">
        <v>130</v>
      </c>
      <c r="E5" s="46">
        <f t="shared" ref="E5:E13" si="1">B5*D5</f>
        <v>0</v>
      </c>
      <c r="F5" s="46">
        <f t="shared" ref="F5:F13" si="2">E5*1.21</f>
        <v>0</v>
      </c>
      <c r="G5" s="12" t="s">
        <v>63</v>
      </c>
      <c r="H5" s="12"/>
      <c r="I5" s="58"/>
    </row>
    <row r="6" spans="1:9" x14ac:dyDescent="0.3">
      <c r="A6" s="63" t="s">
        <v>64</v>
      </c>
      <c r="B6" s="54"/>
      <c r="C6" s="46">
        <f t="shared" si="0"/>
        <v>0</v>
      </c>
      <c r="D6" s="47">
        <v>20</v>
      </c>
      <c r="E6" s="46">
        <f t="shared" si="1"/>
        <v>0</v>
      </c>
      <c r="F6" s="46">
        <f t="shared" si="2"/>
        <v>0</v>
      </c>
      <c r="G6" s="12" t="s">
        <v>65</v>
      </c>
      <c r="H6" s="12"/>
      <c r="I6" s="39"/>
    </row>
    <row r="7" spans="1:9" x14ac:dyDescent="0.3">
      <c r="A7" s="63" t="s">
        <v>66</v>
      </c>
      <c r="B7" s="54"/>
      <c r="C7" s="46">
        <f t="shared" si="0"/>
        <v>0</v>
      </c>
      <c r="D7" s="47">
        <v>40</v>
      </c>
      <c r="E7" s="46">
        <f t="shared" si="1"/>
        <v>0</v>
      </c>
      <c r="F7" s="46">
        <f t="shared" si="2"/>
        <v>0</v>
      </c>
      <c r="G7" s="12" t="s">
        <v>67</v>
      </c>
      <c r="H7" s="12"/>
      <c r="I7" s="39"/>
    </row>
    <row r="8" spans="1:9" x14ac:dyDescent="0.3">
      <c r="A8" s="63" t="s">
        <v>68</v>
      </c>
      <c r="B8" s="54"/>
      <c r="C8" s="46">
        <f t="shared" si="0"/>
        <v>0</v>
      </c>
      <c r="D8" s="47">
        <v>10</v>
      </c>
      <c r="E8" s="46">
        <f t="shared" si="1"/>
        <v>0</v>
      </c>
      <c r="F8" s="46">
        <f t="shared" si="2"/>
        <v>0</v>
      </c>
      <c r="G8" s="12" t="s">
        <v>69</v>
      </c>
      <c r="H8" s="12"/>
      <c r="I8" s="39"/>
    </row>
    <row r="9" spans="1:9" ht="63.6" customHeight="1" x14ac:dyDescent="0.3">
      <c r="A9" s="63" t="s">
        <v>71</v>
      </c>
      <c r="B9" s="54"/>
      <c r="C9" s="46">
        <f t="shared" si="0"/>
        <v>0</v>
      </c>
      <c r="D9" s="47">
        <v>1</v>
      </c>
      <c r="E9" s="46">
        <f t="shared" si="1"/>
        <v>0</v>
      </c>
      <c r="F9" s="46">
        <f t="shared" si="2"/>
        <v>0</v>
      </c>
      <c r="G9" s="62" t="s">
        <v>70</v>
      </c>
      <c r="H9" s="12"/>
      <c r="I9" s="59"/>
    </row>
    <row r="10" spans="1:9" ht="27.6" customHeight="1" x14ac:dyDescent="0.3">
      <c r="A10" s="63" t="s">
        <v>36</v>
      </c>
      <c r="B10" s="54"/>
      <c r="C10" s="46">
        <f t="shared" si="0"/>
        <v>0</v>
      </c>
      <c r="D10" s="65">
        <v>2</v>
      </c>
      <c r="E10" s="46">
        <f t="shared" si="1"/>
        <v>0</v>
      </c>
      <c r="F10" s="46">
        <f t="shared" si="2"/>
        <v>0</v>
      </c>
      <c r="G10" s="12" t="s">
        <v>72</v>
      </c>
      <c r="H10" s="12"/>
      <c r="I10" s="60"/>
    </row>
    <row r="11" spans="1:9" ht="37.799999999999997" customHeight="1" x14ac:dyDescent="0.3">
      <c r="A11" s="36" t="s">
        <v>73</v>
      </c>
      <c r="B11" s="54"/>
      <c r="C11" s="46">
        <f t="shared" si="0"/>
        <v>0</v>
      </c>
      <c r="D11" s="65">
        <v>350</v>
      </c>
      <c r="E11" s="46">
        <f t="shared" si="1"/>
        <v>0</v>
      </c>
      <c r="F11" s="46">
        <f t="shared" si="2"/>
        <v>0</v>
      </c>
      <c r="G11" s="12" t="s">
        <v>108</v>
      </c>
      <c r="H11" s="12"/>
      <c r="I11" s="39"/>
    </row>
    <row r="12" spans="1:9" x14ac:dyDescent="0.3">
      <c r="A12" s="36" t="s">
        <v>74</v>
      </c>
      <c r="B12" s="54"/>
      <c r="C12" s="46">
        <f t="shared" si="0"/>
        <v>0</v>
      </c>
      <c r="D12" s="65" t="s">
        <v>117</v>
      </c>
      <c r="E12" s="46">
        <f>B12</f>
        <v>0</v>
      </c>
      <c r="F12" s="46">
        <f t="shared" si="2"/>
        <v>0</v>
      </c>
      <c r="G12" s="12" t="s">
        <v>74</v>
      </c>
      <c r="H12" s="12"/>
      <c r="I12" s="61"/>
    </row>
    <row r="13" spans="1:9" x14ac:dyDescent="0.3">
      <c r="A13" s="36" t="s">
        <v>75</v>
      </c>
      <c r="B13" s="54"/>
      <c r="C13" s="46">
        <f t="shared" si="0"/>
        <v>0</v>
      </c>
      <c r="D13" s="65">
        <v>1</v>
      </c>
      <c r="E13" s="46">
        <f t="shared" si="1"/>
        <v>0</v>
      </c>
      <c r="F13" s="46">
        <f t="shared" si="2"/>
        <v>0</v>
      </c>
      <c r="G13" s="12" t="s">
        <v>76</v>
      </c>
      <c r="H13" s="12"/>
      <c r="I13" s="61"/>
    </row>
    <row r="14" spans="1:9" ht="28.8" customHeight="1" x14ac:dyDescent="0.3">
      <c r="A14" s="63" t="s">
        <v>36</v>
      </c>
      <c r="B14" s="67"/>
      <c r="C14" s="46">
        <f t="shared" ref="C14:C15" si="3">CEILING(B14*1.21,1)</f>
        <v>0</v>
      </c>
      <c r="D14" s="66">
        <v>1</v>
      </c>
      <c r="E14" s="46">
        <f t="shared" ref="E14:E15" si="4">B14*D14</f>
        <v>0</v>
      </c>
      <c r="F14" s="46">
        <f t="shared" ref="F14:F15" si="5">E14*1.21</f>
        <v>0</v>
      </c>
      <c r="G14" s="12" t="s">
        <v>77</v>
      </c>
      <c r="H14" s="21"/>
      <c r="I14" s="39"/>
    </row>
    <row r="15" spans="1:9" ht="183.6" customHeight="1" x14ac:dyDescent="0.3">
      <c r="A15" s="64" t="s">
        <v>78</v>
      </c>
      <c r="B15" s="67"/>
      <c r="C15" s="46">
        <f t="shared" si="3"/>
        <v>0</v>
      </c>
      <c r="D15" s="66">
        <v>3</v>
      </c>
      <c r="E15" s="46">
        <f t="shared" si="4"/>
        <v>0</v>
      </c>
      <c r="F15" s="46">
        <f t="shared" si="5"/>
        <v>0</v>
      </c>
      <c r="G15" s="21" t="s">
        <v>111</v>
      </c>
      <c r="H15" s="21"/>
      <c r="I15" s="40" t="s">
        <v>107</v>
      </c>
    </row>
    <row r="16" spans="1:9" ht="88.2" customHeight="1" x14ac:dyDescent="0.3">
      <c r="A16" s="64" t="s">
        <v>79</v>
      </c>
      <c r="B16" s="67"/>
      <c r="C16" s="46">
        <f t="shared" ref="C16" si="6">CEILING(B16*1.21,1)</f>
        <v>0</v>
      </c>
      <c r="D16" s="47">
        <v>1</v>
      </c>
      <c r="E16" s="46">
        <f t="shared" ref="E16" si="7">B16*D16</f>
        <v>0</v>
      </c>
      <c r="F16" s="46">
        <f t="shared" ref="F16" si="8">E16*1.21</f>
        <v>0</v>
      </c>
      <c r="G16" s="21" t="s">
        <v>112</v>
      </c>
      <c r="H16" s="21"/>
      <c r="I16" s="40" t="s">
        <v>107</v>
      </c>
    </row>
    <row r="17" spans="1:8" x14ac:dyDescent="0.3">
      <c r="A17" s="1"/>
      <c r="B17" s="17" t="s">
        <v>14</v>
      </c>
      <c r="C17" s="17"/>
      <c r="D17" s="17"/>
      <c r="E17" s="2"/>
      <c r="F17" s="3">
        <f>SUM(E4:E16)</f>
        <v>0</v>
      </c>
      <c r="G17" s="3"/>
      <c r="H17" s="3"/>
    </row>
    <row r="18" spans="1:8" x14ac:dyDescent="0.3">
      <c r="A18" s="4"/>
      <c r="B18" s="2" t="s">
        <v>15</v>
      </c>
      <c r="C18" s="2"/>
      <c r="D18" s="2"/>
      <c r="E18" s="2"/>
      <c r="F18" s="3">
        <f>F17*0.21</f>
        <v>0</v>
      </c>
      <c r="G18" s="3"/>
      <c r="H18" s="3"/>
    </row>
    <row r="19" spans="1:8" x14ac:dyDescent="0.3">
      <c r="A19" s="1"/>
      <c r="B19" s="5" t="s">
        <v>16</v>
      </c>
      <c r="C19" s="5"/>
      <c r="D19" s="5"/>
      <c r="E19" s="5"/>
      <c r="F19" s="6">
        <f>SUM(F17:F18)</f>
        <v>0</v>
      </c>
      <c r="G19" s="6"/>
      <c r="H19" s="6"/>
    </row>
  </sheetData>
  <pageMargins left="0.7" right="0.7" top="0.78740157499999996" bottom="0.78740157499999996" header="0.3" footer="0.3"/>
  <pageSetup paperSize="9"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DE032-97D4-4B0C-B953-4A6205896D7B}">
  <dimension ref="A1:I9"/>
  <sheetViews>
    <sheetView topLeftCell="A5" workbookViewId="0">
      <selection activeCell="E13" sqref="E13"/>
    </sheetView>
  </sheetViews>
  <sheetFormatPr defaultRowHeight="14.4" x14ac:dyDescent="0.3"/>
  <cols>
    <col min="1" max="1" width="40.88671875" customWidth="1"/>
    <col min="2" max="3" width="15.6640625" customWidth="1"/>
    <col min="4" max="4" width="7.88671875" customWidth="1"/>
    <col min="5" max="6" width="18.5546875" customWidth="1"/>
    <col min="7" max="7" width="44.44140625" customWidth="1"/>
    <col min="8" max="8" width="24.88671875" customWidth="1"/>
    <col min="9" max="9" width="28.88671875" customWidth="1"/>
  </cols>
  <sheetData>
    <row r="1" spans="1:9" ht="25.8" x14ac:dyDescent="0.5">
      <c r="A1" s="16" t="s">
        <v>80</v>
      </c>
      <c r="B1" s="13"/>
      <c r="C1" s="11"/>
      <c r="D1" s="11"/>
      <c r="E1" s="11"/>
      <c r="F1" s="11"/>
      <c r="G1" s="11"/>
      <c r="H1" s="11"/>
      <c r="I1" s="11"/>
    </row>
    <row r="3" spans="1:9" s="10" customFormat="1" ht="27" customHeight="1" x14ac:dyDescent="0.3">
      <c r="A3" s="34" t="s">
        <v>80</v>
      </c>
      <c r="B3" s="35" t="s">
        <v>2</v>
      </c>
      <c r="C3" s="35" t="s">
        <v>3</v>
      </c>
      <c r="D3" s="35" t="s">
        <v>4</v>
      </c>
      <c r="E3" s="35" t="s">
        <v>5</v>
      </c>
      <c r="F3" s="35" t="s">
        <v>6</v>
      </c>
      <c r="G3" s="35" t="s">
        <v>113</v>
      </c>
      <c r="H3" s="35" t="s">
        <v>7</v>
      </c>
      <c r="I3" s="35" t="s">
        <v>106</v>
      </c>
    </row>
    <row r="4" spans="1:9" ht="282" customHeight="1" x14ac:dyDescent="0.3">
      <c r="A4" s="36" t="s">
        <v>81</v>
      </c>
      <c r="B4" s="54"/>
      <c r="C4" s="46">
        <f>CEILING(B4*1.21,1)</f>
        <v>0</v>
      </c>
      <c r="D4" s="47">
        <v>1</v>
      </c>
      <c r="E4" s="46">
        <f>B4*D4</f>
        <v>0</v>
      </c>
      <c r="F4" s="46">
        <f>E4*1.21</f>
        <v>0</v>
      </c>
      <c r="G4" s="12" t="s">
        <v>82</v>
      </c>
      <c r="H4" s="12"/>
      <c r="I4" s="40" t="s">
        <v>107</v>
      </c>
    </row>
    <row r="5" spans="1:9" ht="152.4" customHeight="1" x14ac:dyDescent="0.3">
      <c r="A5" s="36" t="s">
        <v>83</v>
      </c>
      <c r="B5" s="54"/>
      <c r="C5" s="46">
        <f t="shared" ref="C5" si="0">CEILING(B5*1.21,1)</f>
        <v>0</v>
      </c>
      <c r="D5" s="47">
        <v>1</v>
      </c>
      <c r="E5" s="46">
        <f t="shared" ref="E5" si="1">B5*D5</f>
        <v>0</v>
      </c>
      <c r="F5" s="46">
        <f t="shared" ref="F5" si="2">E5*1.21</f>
        <v>0</v>
      </c>
      <c r="G5" s="12" t="s">
        <v>84</v>
      </c>
      <c r="H5" s="12"/>
      <c r="I5" s="29"/>
    </row>
    <row r="6" spans="1:9" ht="42.6" customHeight="1" x14ac:dyDescent="0.3">
      <c r="A6" s="36" t="s">
        <v>85</v>
      </c>
      <c r="B6" s="54"/>
      <c r="C6" s="46">
        <f t="shared" ref="C6" si="3">CEILING(B6*1.21,1)</f>
        <v>0</v>
      </c>
      <c r="D6" s="47">
        <v>1</v>
      </c>
      <c r="E6" s="46">
        <f t="shared" ref="E6" si="4">B6*D6</f>
        <v>0</v>
      </c>
      <c r="F6" s="46">
        <f t="shared" ref="F6" si="5">E6*1.21</f>
        <v>0</v>
      </c>
      <c r="G6" s="12" t="s">
        <v>86</v>
      </c>
      <c r="H6" s="12"/>
      <c r="I6" s="28"/>
    </row>
    <row r="7" spans="1:9" x14ac:dyDescent="0.3">
      <c r="A7" s="1"/>
      <c r="B7" s="17" t="s">
        <v>14</v>
      </c>
      <c r="C7" s="17"/>
      <c r="D7" s="17"/>
      <c r="E7" s="2"/>
      <c r="F7" s="3">
        <f>SUM(E4:E6)</f>
        <v>0</v>
      </c>
      <c r="G7" s="3"/>
      <c r="H7" s="3"/>
    </row>
    <row r="8" spans="1:9" x14ac:dyDescent="0.3">
      <c r="A8" s="4"/>
      <c r="B8" s="2" t="s">
        <v>15</v>
      </c>
      <c r="C8" s="2"/>
      <c r="D8" s="2"/>
      <c r="E8" s="2"/>
      <c r="F8" s="3">
        <f>F7*0.21</f>
        <v>0</v>
      </c>
      <c r="G8" s="3"/>
      <c r="H8" s="3"/>
    </row>
    <row r="9" spans="1:9" x14ac:dyDescent="0.3">
      <c r="A9" s="1"/>
      <c r="B9" s="5" t="s">
        <v>16</v>
      </c>
      <c r="C9" s="5"/>
      <c r="D9" s="5"/>
      <c r="E9" s="5"/>
      <c r="F9" s="6">
        <f>SUM(F7:F8)</f>
        <v>0</v>
      </c>
      <c r="G9" s="6"/>
      <c r="H9" s="6"/>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1502B-B434-46BB-8AAE-D16BE152919B}">
  <sheetPr>
    <pageSetUpPr fitToPage="1"/>
  </sheetPr>
  <dimension ref="A1:L14"/>
  <sheetViews>
    <sheetView topLeftCell="A7" workbookViewId="0">
      <selection activeCell="I4" sqref="I4:I8"/>
    </sheetView>
  </sheetViews>
  <sheetFormatPr defaultRowHeight="14.4" x14ac:dyDescent="0.3"/>
  <cols>
    <col min="1" max="1" width="36.109375" style="33" customWidth="1"/>
    <col min="2" max="3" width="15.6640625" customWidth="1"/>
    <col min="4" max="4" width="7.88671875" customWidth="1"/>
    <col min="5" max="6" width="18.5546875" customWidth="1"/>
    <col min="7" max="7" width="88.6640625" customWidth="1"/>
    <col min="8" max="8" width="24.6640625" customWidth="1"/>
    <col min="9" max="9" width="21.44140625" customWidth="1"/>
  </cols>
  <sheetData>
    <row r="1" spans="1:12" ht="25.8" x14ac:dyDescent="0.5">
      <c r="A1" s="30"/>
      <c r="B1" s="13"/>
      <c r="C1" s="11"/>
      <c r="D1" s="11"/>
      <c r="E1" s="11"/>
      <c r="F1" s="11"/>
      <c r="G1" s="11"/>
      <c r="H1" s="11"/>
      <c r="I1" s="11"/>
    </row>
    <row r="3" spans="1:12" s="10" customFormat="1" ht="24.75" customHeight="1" x14ac:dyDescent="0.3">
      <c r="A3" s="69" t="s">
        <v>87</v>
      </c>
      <c r="B3" s="35" t="s">
        <v>2</v>
      </c>
      <c r="C3" s="35" t="s">
        <v>3</v>
      </c>
      <c r="D3" s="35" t="s">
        <v>4</v>
      </c>
      <c r="E3" s="35" t="s">
        <v>5</v>
      </c>
      <c r="F3" s="35" t="s">
        <v>6</v>
      </c>
      <c r="G3" s="35" t="s">
        <v>109</v>
      </c>
      <c r="H3" s="35" t="s">
        <v>7</v>
      </c>
      <c r="I3" s="35" t="s">
        <v>106</v>
      </c>
    </row>
    <row r="4" spans="1:12" ht="204.75" customHeight="1" x14ac:dyDescent="0.3">
      <c r="A4" s="68" t="s">
        <v>88</v>
      </c>
      <c r="B4" s="54"/>
      <c r="C4" s="46">
        <f>CEILING(B4*1.21,1)</f>
        <v>0</v>
      </c>
      <c r="D4" s="47">
        <v>18</v>
      </c>
      <c r="E4" s="46">
        <f>B4*D4</f>
        <v>0</v>
      </c>
      <c r="F4" s="46">
        <f>E4*1.21</f>
        <v>0</v>
      </c>
      <c r="G4" s="12" t="s">
        <v>89</v>
      </c>
      <c r="H4" s="12"/>
      <c r="I4" s="70" t="s">
        <v>116</v>
      </c>
      <c r="L4" s="20"/>
    </row>
    <row r="5" spans="1:12" s="25" customFormat="1" ht="172.8" customHeight="1" x14ac:dyDescent="0.3">
      <c r="A5" s="68" t="s">
        <v>90</v>
      </c>
      <c r="B5" s="54"/>
      <c r="C5" s="46">
        <f t="shared" ref="C5:C11" si="0">CEILING(B5*1.21,1)</f>
        <v>0</v>
      </c>
      <c r="D5" s="47">
        <v>18</v>
      </c>
      <c r="E5" s="46">
        <f t="shared" ref="E5:E11" si="1">B5*D5</f>
        <v>0</v>
      </c>
      <c r="F5" s="46">
        <f t="shared" ref="F5:F11" si="2">E5*1.21</f>
        <v>0</v>
      </c>
      <c r="G5" s="12" t="s">
        <v>91</v>
      </c>
      <c r="H5" s="12"/>
      <c r="I5" s="70" t="s">
        <v>116</v>
      </c>
      <c r="L5" s="27"/>
    </row>
    <row r="6" spans="1:12" ht="240" customHeight="1" x14ac:dyDescent="0.3">
      <c r="A6" s="68" t="s">
        <v>92</v>
      </c>
      <c r="B6" s="54"/>
      <c r="C6" s="46">
        <f t="shared" si="0"/>
        <v>0</v>
      </c>
      <c r="D6" s="47">
        <v>1</v>
      </c>
      <c r="E6" s="46">
        <f t="shared" si="1"/>
        <v>0</v>
      </c>
      <c r="F6" s="46">
        <f t="shared" si="2"/>
        <v>0</v>
      </c>
      <c r="G6" s="12" t="s">
        <v>93</v>
      </c>
      <c r="H6" s="12"/>
      <c r="I6" s="70" t="s">
        <v>116</v>
      </c>
      <c r="L6" s="20"/>
    </row>
    <row r="7" spans="1:12" ht="174.75" customHeight="1" x14ac:dyDescent="0.3">
      <c r="A7" s="68" t="s">
        <v>94</v>
      </c>
      <c r="B7" s="54"/>
      <c r="C7" s="46">
        <f t="shared" si="0"/>
        <v>0</v>
      </c>
      <c r="D7" s="47">
        <v>12</v>
      </c>
      <c r="E7" s="46">
        <f t="shared" si="1"/>
        <v>0</v>
      </c>
      <c r="F7" s="46">
        <f t="shared" si="2"/>
        <v>0</v>
      </c>
      <c r="G7" s="12" t="s">
        <v>95</v>
      </c>
      <c r="H7" s="12"/>
      <c r="I7" s="70" t="s">
        <v>116</v>
      </c>
      <c r="L7" s="20"/>
    </row>
    <row r="8" spans="1:12" ht="318" customHeight="1" x14ac:dyDescent="0.3">
      <c r="A8" s="68" t="s">
        <v>96</v>
      </c>
      <c r="B8" s="54"/>
      <c r="C8" s="46">
        <f t="shared" si="0"/>
        <v>0</v>
      </c>
      <c r="D8" s="47">
        <v>3</v>
      </c>
      <c r="E8" s="46">
        <f t="shared" ref="E8" si="3">B8*D8</f>
        <v>0</v>
      </c>
      <c r="F8" s="46">
        <f t="shared" si="2"/>
        <v>0</v>
      </c>
      <c r="G8" s="12" t="s">
        <v>97</v>
      </c>
      <c r="H8" s="12"/>
      <c r="I8" s="70" t="s">
        <v>116</v>
      </c>
      <c r="L8" s="20"/>
    </row>
    <row r="9" spans="1:12" x14ac:dyDescent="0.3">
      <c r="A9" s="68" t="s">
        <v>98</v>
      </c>
      <c r="B9" s="54"/>
      <c r="C9" s="46">
        <f t="shared" si="0"/>
        <v>0</v>
      </c>
      <c r="D9" s="47">
        <v>22</v>
      </c>
      <c r="E9" s="46">
        <f t="shared" si="1"/>
        <v>0</v>
      </c>
      <c r="F9" s="46">
        <f t="shared" si="2"/>
        <v>0</v>
      </c>
      <c r="G9" s="19" t="s">
        <v>99</v>
      </c>
      <c r="H9" s="19"/>
      <c r="I9" s="19"/>
    </row>
    <row r="10" spans="1:12" x14ac:dyDescent="0.3">
      <c r="A10" s="68" t="s">
        <v>100</v>
      </c>
      <c r="B10" s="54"/>
      <c r="C10" s="46">
        <f t="shared" si="0"/>
        <v>0</v>
      </c>
      <c r="D10" s="47">
        <v>22</v>
      </c>
      <c r="E10" s="46">
        <f t="shared" si="1"/>
        <v>0</v>
      </c>
      <c r="F10" s="46">
        <f t="shared" si="2"/>
        <v>0</v>
      </c>
      <c r="G10" s="12" t="s">
        <v>101</v>
      </c>
      <c r="H10" s="19"/>
      <c r="I10" s="19"/>
    </row>
    <row r="11" spans="1:12" ht="48" x14ac:dyDescent="0.3">
      <c r="A11" s="68" t="s">
        <v>102</v>
      </c>
      <c r="B11" s="54"/>
      <c r="C11" s="46">
        <f t="shared" si="0"/>
        <v>0</v>
      </c>
      <c r="D11" s="47">
        <v>1</v>
      </c>
      <c r="E11" s="46">
        <f t="shared" si="1"/>
        <v>0</v>
      </c>
      <c r="F11" s="46">
        <f t="shared" si="2"/>
        <v>0</v>
      </c>
      <c r="G11" s="19" t="s">
        <v>103</v>
      </c>
      <c r="H11" s="19"/>
      <c r="I11" s="19"/>
    </row>
    <row r="12" spans="1:12" x14ac:dyDescent="0.3">
      <c r="A12" s="31"/>
      <c r="B12" s="17" t="s">
        <v>14</v>
      </c>
      <c r="C12" s="17"/>
      <c r="D12" s="17"/>
      <c r="E12" s="2"/>
      <c r="F12" s="3">
        <f>SUM(E4:E11)</f>
        <v>0</v>
      </c>
      <c r="G12" s="3"/>
      <c r="H12" s="3"/>
      <c r="I12" s="3"/>
    </row>
    <row r="13" spans="1:12" x14ac:dyDescent="0.3">
      <c r="A13" s="32"/>
      <c r="B13" s="2" t="s">
        <v>15</v>
      </c>
      <c r="C13" s="2"/>
      <c r="D13" s="2"/>
      <c r="E13" s="2"/>
      <c r="F13" s="3">
        <f>F12*0.21</f>
        <v>0</v>
      </c>
      <c r="G13" s="3"/>
      <c r="H13" s="3"/>
      <c r="I13" s="3"/>
    </row>
    <row r="14" spans="1:12" x14ac:dyDescent="0.3">
      <c r="A14" s="31"/>
      <c r="B14" s="5" t="s">
        <v>16</v>
      </c>
      <c r="C14" s="5"/>
      <c r="D14" s="5"/>
      <c r="E14" s="5"/>
      <c r="F14" s="6">
        <f>SUM(F12:F13)</f>
        <v>0</v>
      </c>
      <c r="G14" s="6"/>
      <c r="H14" s="6"/>
      <c r="I14" s="6"/>
    </row>
  </sheetData>
  <pageMargins left="0.7" right="0.7" top="0.78740157499999996" bottom="0.78740157499999996" header="0.3" footer="0.3"/>
  <pageSetup paperSize="9" scale="3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1FE51-0C0F-4FC0-A782-E8247BC51451}">
  <dimension ref="A1:H8"/>
  <sheetViews>
    <sheetView workbookViewId="0">
      <selection activeCell="D14" sqref="D14"/>
    </sheetView>
  </sheetViews>
  <sheetFormatPr defaultRowHeight="14.4" x14ac:dyDescent="0.3"/>
  <cols>
    <col min="1" max="1" width="21.44140625" customWidth="1"/>
    <col min="2" max="2" width="39.44140625" customWidth="1"/>
    <col min="3" max="3" width="20.33203125" customWidth="1"/>
    <col min="4" max="4" width="19" customWidth="1"/>
    <col min="5" max="5" width="20.5546875" customWidth="1"/>
    <col min="6" max="6" width="16" customWidth="1"/>
    <col min="7" max="7" width="16.44140625" customWidth="1"/>
    <col min="8" max="8" width="14.88671875" customWidth="1"/>
  </cols>
  <sheetData>
    <row r="1" spans="1:8" ht="25.8" x14ac:dyDescent="0.5">
      <c r="A1" s="16" t="s">
        <v>118</v>
      </c>
      <c r="B1" s="11"/>
      <c r="C1" s="13"/>
      <c r="D1" s="11"/>
      <c r="E1" s="11"/>
      <c r="F1" s="11"/>
      <c r="G1" s="11"/>
      <c r="H1" s="11"/>
    </row>
    <row r="3" spans="1:8" ht="27.6" x14ac:dyDescent="0.3">
      <c r="A3" s="14" t="s">
        <v>87</v>
      </c>
      <c r="B3" s="14" t="s">
        <v>18</v>
      </c>
      <c r="C3" s="15" t="s">
        <v>2</v>
      </c>
      <c r="D3" s="15" t="s">
        <v>3</v>
      </c>
      <c r="E3" s="15" t="s">
        <v>4</v>
      </c>
      <c r="F3" s="15" t="s">
        <v>5</v>
      </c>
      <c r="G3" s="15" t="s">
        <v>6</v>
      </c>
      <c r="H3" s="15" t="s">
        <v>7</v>
      </c>
    </row>
    <row r="4" spans="1:8" ht="80.400000000000006" customHeight="1" x14ac:dyDescent="0.3">
      <c r="A4" s="36" t="s">
        <v>104</v>
      </c>
      <c r="B4" s="22" t="s">
        <v>105</v>
      </c>
      <c r="C4" s="54"/>
      <c r="D4" s="46">
        <f>CEILING(C4*1.21,1)</f>
        <v>0</v>
      </c>
      <c r="E4" s="47">
        <v>48</v>
      </c>
      <c r="F4" s="46">
        <f>C4*E4</f>
        <v>0</v>
      </c>
      <c r="G4" s="46">
        <f>F4*1.21</f>
        <v>0</v>
      </c>
      <c r="H4" s="12"/>
    </row>
    <row r="5" spans="1:8" x14ac:dyDescent="0.3">
      <c r="A5" s="8"/>
      <c r="B5" s="18"/>
      <c r="C5" s="7"/>
      <c r="D5" s="7"/>
      <c r="E5" s="8"/>
      <c r="F5" s="7"/>
      <c r="G5" s="7"/>
      <c r="H5" s="12"/>
    </row>
    <row r="6" spans="1:8" x14ac:dyDescent="0.3">
      <c r="B6" s="1"/>
      <c r="C6" s="17" t="s">
        <v>14</v>
      </c>
      <c r="D6" s="17"/>
      <c r="E6" s="17"/>
      <c r="F6" s="2"/>
      <c r="G6" s="3">
        <f>SUM(F4:F5)</f>
        <v>0</v>
      </c>
      <c r="H6" s="3"/>
    </row>
    <row r="7" spans="1:8" x14ac:dyDescent="0.3">
      <c r="B7" s="4"/>
      <c r="C7" s="2" t="s">
        <v>15</v>
      </c>
      <c r="D7" s="2"/>
      <c r="E7" s="2"/>
      <c r="F7" s="2"/>
      <c r="G7" s="3">
        <f>G6*0.21</f>
        <v>0</v>
      </c>
      <c r="H7" s="3"/>
    </row>
    <row r="8" spans="1:8" x14ac:dyDescent="0.3">
      <c r="B8" s="1"/>
      <c r="C8" s="5" t="s">
        <v>16</v>
      </c>
      <c r="D8" s="5"/>
      <c r="E8" s="5"/>
      <c r="F8" s="5"/>
      <c r="G8" s="6">
        <f>SUM(G6:G7)</f>
        <v>0</v>
      </c>
      <c r="H8"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vt:i4>
      </vt:variant>
    </vt:vector>
  </HeadingPairs>
  <TitlesOfParts>
    <vt:vector size="7" baseType="lpstr">
      <vt:lpstr>suma</vt:lpstr>
      <vt:lpstr>rozvaděče Beroun</vt:lpstr>
      <vt:lpstr>síťové vybavení</vt:lpstr>
      <vt:lpstr>server</vt:lpstr>
      <vt:lpstr>koncová zařízení</vt:lpstr>
      <vt:lpstr>servisní podpora</vt:lpstr>
      <vt:lpstr>'rozvaděče Beroun'!Oblast_tisku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2023-11-19T17:53:02Z</dcterms:modified>
  <cp:category/>
  <cp:contentStatus/>
</cp:coreProperties>
</file>