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7100" windowHeight="9855" activeTab="1"/>
  </bookViews>
  <sheets>
    <sheet name="Stavební rozpočet" sheetId="1" r:id="rId1"/>
    <sheet name="Krycí list rozpočtu" sheetId="3" r:id="rId2"/>
  </sheets>
  <definedNames>
    <definedName name="_xlnm.Print_Area" localSheetId="1">'Krycí list rozpočtu'!$A$1:$I$33</definedName>
    <definedName name="_xlnm.Print_Area" localSheetId="0">'Stavební rozpočet'!$A$1:$K$22</definedName>
  </definedNames>
  <calcPr calcId="125725"/>
</workbook>
</file>

<file path=xl/calcChain.xml><?xml version="1.0" encoding="utf-8"?>
<calcChain xmlns="http://schemas.openxmlformats.org/spreadsheetml/2006/main">
  <c r="AE19" i="1"/>
  <c r="AD19"/>
  <c r="G19" s="1"/>
  <c r="Z19"/>
  <c r="Y19"/>
  <c r="N19"/>
  <c r="K19"/>
  <c r="I19"/>
  <c r="AA19" s="1"/>
  <c r="H19" l="1"/>
  <c r="AE18"/>
  <c r="AD18"/>
  <c r="G18" s="1"/>
  <c r="Y18"/>
  <c r="K18"/>
  <c r="I18"/>
  <c r="AA18" s="1"/>
  <c r="N18"/>
  <c r="F22" i="3"/>
  <c r="I22"/>
  <c r="I13" i="1"/>
  <c r="AA13" s="1"/>
  <c r="I14"/>
  <c r="Y14"/>
  <c r="I15"/>
  <c r="Y15"/>
  <c r="AA15"/>
  <c r="I16"/>
  <c r="AA16" s="1"/>
  <c r="Y16"/>
  <c r="I17"/>
  <c r="AA17" s="1"/>
  <c r="Z17"/>
  <c r="Y17"/>
  <c r="I20"/>
  <c r="AA20" s="1"/>
  <c r="I21"/>
  <c r="AA21" s="1"/>
  <c r="Z21"/>
  <c r="K13"/>
  <c r="K14"/>
  <c r="K15"/>
  <c r="K16"/>
  <c r="K17"/>
  <c r="K20"/>
  <c r="K21"/>
  <c r="AD13"/>
  <c r="G13" s="1"/>
  <c r="AD14"/>
  <c r="G14" s="1"/>
  <c r="AD15"/>
  <c r="G15" s="1"/>
  <c r="H15" s="1"/>
  <c r="N15"/>
  <c r="AD16"/>
  <c r="G16" s="1"/>
  <c r="AD17"/>
  <c r="G17" s="1"/>
  <c r="N17"/>
  <c r="AD20"/>
  <c r="G20" s="1"/>
  <c r="H20" s="1"/>
  <c r="AD21"/>
  <c r="G21" s="1"/>
  <c r="AE13"/>
  <c r="AE14"/>
  <c r="AE15"/>
  <c r="AE16"/>
  <c r="AE17"/>
  <c r="AE20"/>
  <c r="AE21"/>
  <c r="Z15"/>
  <c r="Z13"/>
  <c r="Z18"/>
  <c r="N20"/>
  <c r="N21"/>
  <c r="Y21"/>
  <c r="N16"/>
  <c r="Z16"/>
  <c r="Y20"/>
  <c r="Z20"/>
  <c r="N14"/>
  <c r="Z14"/>
  <c r="Y13"/>
  <c r="N13"/>
  <c r="U12"/>
  <c r="C18" i="3" s="1"/>
  <c r="S12" i="1"/>
  <c r="C16" i="3" s="1"/>
  <c r="W12" i="1"/>
  <c r="C20" i="3" s="1"/>
  <c r="V12" i="1"/>
  <c r="C19" i="3" s="1"/>
  <c r="T12" i="1"/>
  <c r="C17" i="3" s="1"/>
  <c r="H21" i="1" l="1"/>
  <c r="Z22"/>
  <c r="C24" i="3"/>
  <c r="H18" i="1"/>
  <c r="G12"/>
  <c r="Q12" s="1"/>
  <c r="C14" i="3" s="1"/>
  <c r="AI12" i="1"/>
  <c r="H14"/>
  <c r="O12"/>
  <c r="C21" i="3" s="1"/>
  <c r="H17" i="1"/>
  <c r="C25" i="3"/>
  <c r="F25" s="1"/>
  <c r="H16" i="1"/>
  <c r="K12"/>
  <c r="AA14"/>
  <c r="AJ12" s="1"/>
  <c r="AH12"/>
  <c r="Y22"/>
  <c r="H13"/>
  <c r="AA22" l="1"/>
  <c r="H12"/>
  <c r="I12" s="1"/>
  <c r="I22" s="1"/>
  <c r="C26" i="3"/>
  <c r="F26" s="1"/>
  <c r="I25" l="1"/>
  <c r="I26" s="1"/>
  <c r="R12" i="1"/>
  <c r="C15" i="3" s="1"/>
  <c r="C22" s="1"/>
</calcChain>
</file>

<file path=xl/sharedStrings.xml><?xml version="1.0" encoding="utf-8"?>
<sst xmlns="http://schemas.openxmlformats.org/spreadsheetml/2006/main" count="155" uniqueCount="115">
  <si>
    <t>Stavební rozpočet</t>
  </si>
  <si>
    <t>Název stavby:</t>
  </si>
  <si>
    <t>Druh stavby:</t>
  </si>
  <si>
    <t>Lokalita:</t>
  </si>
  <si>
    <t>JKSO:</t>
  </si>
  <si>
    <t xml:space="preserve"> </t>
  </si>
  <si>
    <t>Č</t>
  </si>
  <si>
    <t>1</t>
  </si>
  <si>
    <t>3</t>
  </si>
  <si>
    <t>4</t>
  </si>
  <si>
    <t>5</t>
  </si>
  <si>
    <t>6</t>
  </si>
  <si>
    <t>7</t>
  </si>
  <si>
    <t>8</t>
  </si>
  <si>
    <t>Kód</t>
  </si>
  <si>
    <t>0</t>
  </si>
  <si>
    <t>02022615VD</t>
  </si>
  <si>
    <t>02022699VD</t>
  </si>
  <si>
    <t>02022817VD</t>
  </si>
  <si>
    <t>02022831VD</t>
  </si>
  <si>
    <t>Zkrácený popis</t>
  </si>
  <si>
    <t>Všeobecné konstrukce a práce</t>
  </si>
  <si>
    <t>Frézování spár a prasklin</t>
  </si>
  <si>
    <t>Zalévání spár asfaltovou zálivkou</t>
  </si>
  <si>
    <t>Doba výstavby:</t>
  </si>
  <si>
    <t>Začátek výstavby:</t>
  </si>
  <si>
    <t>Konec výstavby:</t>
  </si>
  <si>
    <t>Zpracováno dne:</t>
  </si>
  <si>
    <t>M.j.</t>
  </si>
  <si>
    <t>m2</t>
  </si>
  <si>
    <t>m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</si>
  <si>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</si>
  <si>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</si>
  <si>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</si>
  <si>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</si>
  <si>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</si>
  <si>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</si>
  <si>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</si>
  <si>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</si>
  <si>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</si>
  <si>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</si>
  <si>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</si>
  <si>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KSÚS Stč kraje přísp. organizace</t>
  </si>
  <si>
    <t>Celkem</t>
  </si>
  <si>
    <t>Hmotnost (t)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</si>
  <si>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</si>
  <si>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</si>
  <si>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</si>
  <si>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</si>
  <si>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</si>
  <si>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</si>
  <si>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</si>
  <si>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</si>
  <si>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</si>
  <si>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</si>
  <si>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Krycí list rozpočtu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</si>
  <si>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</si>
  <si>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</si>
  <si>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</si>
  <si>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</si>
  <si>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</si>
  <si>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</si>
  <si>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</si>
  <si>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</si>
  <si>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</si>
  <si>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</si>
  <si>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</si>
  <si>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</si>
  <si>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</si>
  <si>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</si>
  <si>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</si>
  <si>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</si>
  <si>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</si>
  <si>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</si>
  <si>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</si>
  <si>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</si>
  <si>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</si>
  <si>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</si>
  <si>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</si>
  <si>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</si>
  <si>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</si>
  <si>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</si>
  <si>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</si>
  <si>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</si>
  <si>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</si>
  <si>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</si>
  <si>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</si>
  <si>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</si>
  <si>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</si>
  <si>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</si>
  <si>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</si>
  <si>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kpl</t>
  </si>
  <si>
    <t>Zajištění DIO a řízení dopravy</t>
  </si>
  <si>
    <t>Základ 21%</t>
  </si>
  <si>
    <t>DPH 21%</t>
  </si>
  <si>
    <t>Frézování ploch do hloubky 6 cm</t>
  </si>
  <si>
    <t>02021820VD</t>
  </si>
  <si>
    <t>10</t>
  </si>
  <si>
    <t>03036740VD</t>
  </si>
  <si>
    <t>VDZ plošné - plast</t>
  </si>
  <si>
    <t>9</t>
  </si>
  <si>
    <t>899231111R00</t>
  </si>
  <si>
    <t>Výšková úprava mříže</t>
  </si>
  <si>
    <t>ks</t>
  </si>
  <si>
    <t>Výšková úprava šoupěte</t>
  </si>
  <si>
    <t>899430000R00</t>
  </si>
  <si>
    <t>Velkoplošné úpravy asf vrstev nad 10000 m2, tl. 5 cm</t>
  </si>
  <si>
    <t>II/114 Hořovice - Lochovice</t>
  </si>
  <si>
    <t>II/114 Hořovice - Lochovice, km 7,000 - 11,350</t>
  </si>
  <si>
    <t>II/114 Hořovice - Lochovice,                km 7,000 - 11,350</t>
  </si>
  <si>
    <t>02021810VD</t>
  </si>
  <si>
    <t>Hutněné asfalt. vrstvy - vyrovnávka</t>
  </si>
  <si>
    <t>t</t>
  </si>
  <si>
    <t>DPH 15%</t>
  </si>
  <si>
    <t>Základ 15%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</si>
</sst>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2" borderId="3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righ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left" vertical="center"/>
    </xf>
    <xf numFmtId="49" fontId="8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9" fillId="0" borderId="14" xfId="0" applyNumberFormat="1" applyFont="1" applyFill="1" applyBorder="1" applyAlignment="1" applyProtection="1">
      <alignment horizontal="right" vertical="center"/>
    </xf>
    <xf numFmtId="49" fontId="9" fillId="0" borderId="14" xfId="0" applyNumberFormat="1" applyFont="1" applyFill="1" applyBorder="1" applyAlignment="1" applyProtection="1">
      <alignment horizontal="right" vertical="center"/>
    </xf>
    <xf numFmtId="4" fontId="8" fillId="2" borderId="21" xfId="0" applyNumberFormat="1" applyFont="1" applyFill="1" applyBorder="1" applyAlignment="1" applyProtection="1">
      <alignment horizontal="right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29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30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3" xfId="0" applyNumberFormat="1" applyFont="1" applyFill="1" applyBorder="1" applyAlignment="1" applyProtection="1">
      <alignment horizontal="left" vertical="center"/>
    </xf>
    <xf numFmtId="49" fontId="9" fillId="0" borderId="34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35" xfId="0" applyNumberFormat="1" applyFont="1" applyFill="1" applyBorder="1" applyAlignment="1" applyProtection="1">
      <alignment horizontal="left" vertical="center"/>
    </xf>
    <xf numFmtId="49" fontId="9" fillId="0" borderId="36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7" xfId="0" applyNumberFormat="1" applyFont="1" applyFill="1" applyBorder="1" applyAlignment="1" applyProtection="1">
      <alignment horizontal="left" vertical="center"/>
    </xf>
    <xf numFmtId="49" fontId="8" fillId="2" borderId="32" xfId="0" applyNumberFormat="1" applyFont="1" applyFill="1" applyBorder="1" applyAlignment="1" applyProtection="1">
      <alignment horizontal="left" vertical="center"/>
    </xf>
    <xf numFmtId="0" fontId="8" fillId="2" borderId="17" xfId="0" applyNumberFormat="1" applyFont="1" applyFill="1" applyBorder="1" applyAlignment="1" applyProtection="1">
      <alignment horizontal="left" vertical="center"/>
    </xf>
    <xf numFmtId="49" fontId="9" fillId="0" borderId="32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49" fontId="8" fillId="0" borderId="32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49" fontId="10" fillId="0" borderId="32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14" fontId="1" fillId="0" borderId="25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6" fillId="0" borderId="17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5" fillId="0" borderId="20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49" fontId="1" fillId="0" borderId="30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00000"/>
      <rgbColor rgb="0000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2"/>
  <sheetViews>
    <sheetView view="pageBreakPreview" topLeftCell="C1" zoomScale="130" zoomScaleNormal="100" zoomScaleSheetLayoutView="130" workbookViewId="0">
      <selection activeCell="F13" sqref="F13:F21"/>
    </sheetView>
  </sheetViews>
  <sheetFormatPr defaultColWidth="11.42578125" defaultRowHeight="12.75"/>
  <cols>
    <col min="1" max="1" width="3.7109375" customWidth="1"/>
    <col min="2" max="2" width="13.28515625" customWidth="1"/>
    <col min="3" max="3" width="45.7109375" customWidth="1"/>
    <col min="4" max="4" width="4.28515625" customWidth="1"/>
    <col min="5" max="5" width="10.85546875" customWidth="1"/>
    <col min="6" max="6" width="10.7109375" customWidth="1"/>
    <col min="7" max="7" width="13.5703125" customWidth="1"/>
    <col min="8" max="8" width="10.140625" customWidth="1"/>
    <col min="9" max="9" width="14.28515625" customWidth="1"/>
    <col min="10" max="10" width="7" customWidth="1"/>
    <col min="11" max="11" width="7.42578125" customWidth="1"/>
    <col min="12" max="12" width="11.42578125" customWidth="1"/>
    <col min="13" max="36" width="12.140625" hidden="1" customWidth="1"/>
  </cols>
  <sheetData>
    <row r="1" spans="1:36" ht="21.95" customHeight="1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36">
      <c r="A2" s="55" t="s">
        <v>1</v>
      </c>
      <c r="B2" s="49"/>
      <c r="C2" s="43" t="s">
        <v>107</v>
      </c>
      <c r="D2" s="45" t="s">
        <v>24</v>
      </c>
      <c r="E2" s="49"/>
      <c r="F2" s="45"/>
      <c r="G2" s="49"/>
      <c r="H2" s="45" t="s">
        <v>37</v>
      </c>
      <c r="I2" s="45" t="s">
        <v>42</v>
      </c>
      <c r="J2" s="49"/>
      <c r="K2" s="50"/>
      <c r="L2" s="18"/>
    </row>
    <row r="3" spans="1:36">
      <c r="A3" s="56"/>
      <c r="B3" s="46"/>
      <c r="C3" s="59"/>
      <c r="D3" s="46"/>
      <c r="E3" s="46"/>
      <c r="F3" s="46"/>
      <c r="G3" s="46"/>
      <c r="H3" s="46"/>
      <c r="I3" s="46"/>
      <c r="J3" s="46"/>
      <c r="K3" s="51"/>
      <c r="L3" s="18"/>
    </row>
    <row r="4" spans="1:36">
      <c r="A4" s="57" t="s">
        <v>2</v>
      </c>
      <c r="B4" s="46"/>
      <c r="C4" s="47"/>
      <c r="D4" s="47" t="s">
        <v>25</v>
      </c>
      <c r="E4" s="46"/>
      <c r="F4" s="52"/>
      <c r="G4" s="46"/>
      <c r="H4" s="47" t="s">
        <v>38</v>
      </c>
      <c r="I4" s="47"/>
      <c r="J4" s="46"/>
      <c r="K4" s="51"/>
      <c r="L4" s="18"/>
    </row>
    <row r="5" spans="1:36">
      <c r="A5" s="56"/>
      <c r="B5" s="46"/>
      <c r="C5" s="46"/>
      <c r="D5" s="46"/>
      <c r="E5" s="46"/>
      <c r="F5" s="46"/>
      <c r="G5" s="46"/>
      <c r="H5" s="46"/>
      <c r="I5" s="46"/>
      <c r="J5" s="46"/>
      <c r="K5" s="51"/>
      <c r="L5" s="18"/>
    </row>
    <row r="6" spans="1:36">
      <c r="A6" s="57" t="s">
        <v>3</v>
      </c>
      <c r="B6" s="46"/>
      <c r="C6" s="47" t="s">
        <v>108</v>
      </c>
      <c r="D6" s="47" t="s">
        <v>26</v>
      </c>
      <c r="E6" s="46"/>
      <c r="F6" s="46"/>
      <c r="G6" s="46"/>
      <c r="H6" s="47" t="s">
        <v>39</v>
      </c>
      <c r="I6" s="47"/>
      <c r="J6" s="46"/>
      <c r="K6" s="51"/>
      <c r="L6" s="18"/>
    </row>
    <row r="7" spans="1:36">
      <c r="A7" s="56"/>
      <c r="B7" s="46"/>
      <c r="C7" s="46"/>
      <c r="D7" s="46"/>
      <c r="E7" s="46"/>
      <c r="F7" s="46"/>
      <c r="G7" s="46"/>
      <c r="H7" s="46"/>
      <c r="I7" s="46"/>
      <c r="J7" s="46"/>
      <c r="K7" s="51"/>
      <c r="L7" s="18"/>
    </row>
    <row r="8" spans="1:36">
      <c r="A8" s="57" t="s">
        <v>4</v>
      </c>
      <c r="B8" s="46"/>
      <c r="C8" s="47"/>
      <c r="D8" s="47" t="s">
        <v>27</v>
      </c>
      <c r="E8" s="46"/>
      <c r="F8" s="52"/>
      <c r="G8" s="46"/>
      <c r="H8" s="47" t="s">
        <v>40</v>
      </c>
      <c r="I8" s="47"/>
      <c r="J8" s="46"/>
      <c r="K8" s="51"/>
      <c r="L8" s="18"/>
    </row>
    <row r="9" spans="1:36">
      <c r="A9" s="58"/>
      <c r="B9" s="48"/>
      <c r="C9" s="48"/>
      <c r="D9" s="48"/>
      <c r="E9" s="48"/>
      <c r="F9" s="48"/>
      <c r="G9" s="48"/>
      <c r="H9" s="48"/>
      <c r="I9" s="48"/>
      <c r="J9" s="48"/>
      <c r="K9" s="60"/>
      <c r="L9" s="18"/>
    </row>
    <row r="10" spans="1:36">
      <c r="A10" s="1" t="s">
        <v>5</v>
      </c>
      <c r="B10" s="6" t="s">
        <v>5</v>
      </c>
      <c r="C10" s="6" t="s">
        <v>5</v>
      </c>
      <c r="D10" s="6" t="s">
        <v>5</v>
      </c>
      <c r="E10" s="6" t="s">
        <v>5</v>
      </c>
      <c r="F10" s="11" t="s">
        <v>32</v>
      </c>
      <c r="G10" s="38" t="s">
        <v>34</v>
      </c>
      <c r="H10" s="39"/>
      <c r="I10" s="40"/>
      <c r="J10" s="38" t="s">
        <v>44</v>
      </c>
      <c r="K10" s="40"/>
      <c r="L10" s="19"/>
    </row>
    <row r="11" spans="1:36">
      <c r="A11" s="2" t="s">
        <v>6</v>
      </c>
      <c r="B11" s="7" t="s">
        <v>14</v>
      </c>
      <c r="C11" s="7" t="s">
        <v>20</v>
      </c>
      <c r="D11" s="7" t="s">
        <v>28</v>
      </c>
      <c r="E11" s="9" t="s">
        <v>31</v>
      </c>
      <c r="F11" s="12" t="s">
        <v>33</v>
      </c>
      <c r="G11" s="13" t="s">
        <v>35</v>
      </c>
      <c r="H11" s="14" t="s">
        <v>41</v>
      </c>
      <c r="I11" s="15" t="s">
        <v>43</v>
      </c>
      <c r="J11" s="13" t="s">
        <v>32</v>
      </c>
      <c r="K11" s="15" t="s">
        <v>43</v>
      </c>
      <c r="L11" s="19"/>
      <c r="O11" s="17" t="s">
        <v>45</v>
      </c>
      <c r="P11" s="17" t="s">
        <v>46</v>
      </c>
      <c r="Q11" s="17" t="s">
        <v>48</v>
      </c>
      <c r="R11" s="17" t="s">
        <v>49</v>
      </c>
      <c r="S11" s="17" t="s">
        <v>50</v>
      </c>
      <c r="T11" s="17" t="s">
        <v>51</v>
      </c>
      <c r="U11" s="17" t="s">
        <v>52</v>
      </c>
      <c r="V11" s="17" t="s">
        <v>53</v>
      </c>
      <c r="W11" s="17" t="s">
        <v>54</v>
      </c>
    </row>
    <row r="12" spans="1:36">
      <c r="A12" s="3"/>
      <c r="B12" s="8" t="s">
        <v>15</v>
      </c>
      <c r="C12" s="41" t="s">
        <v>21</v>
      </c>
      <c r="D12" s="42"/>
      <c r="E12" s="42"/>
      <c r="F12" s="42"/>
      <c r="G12" s="22">
        <f>SUM(G13:G21)</f>
        <v>0</v>
      </c>
      <c r="H12" s="22">
        <f>SUM(H13:H21)</f>
        <v>0</v>
      </c>
      <c r="I12" s="22">
        <f>G12+H12</f>
        <v>0</v>
      </c>
      <c r="J12" s="16"/>
      <c r="K12" s="22">
        <f>SUM(K13:K21)</f>
        <v>0</v>
      </c>
      <c r="O12" s="23">
        <f>IF(P12="PR",I12,SUM(N13:N21))</f>
        <v>0</v>
      </c>
      <c r="P12" s="17" t="s">
        <v>47</v>
      </c>
      <c r="Q12" s="23">
        <f>IF(P12="HS",G12,0)</f>
        <v>0</v>
      </c>
      <c r="R12" s="23">
        <f>IF(P12="HS",H12-O12,0)</f>
        <v>0</v>
      </c>
      <c r="S12" s="23">
        <f>IF(P12="PS",G12,0)</f>
        <v>0</v>
      </c>
      <c r="T12" s="23">
        <f>IF(P12="PS",H12-O12,0)</f>
        <v>0</v>
      </c>
      <c r="U12" s="23">
        <f>IF(P12="MP",G12,0)</f>
        <v>0</v>
      </c>
      <c r="V12" s="23">
        <f>IF(P12="MP",H12-O12,0)</f>
        <v>0</v>
      </c>
      <c r="W12" s="23">
        <f>IF(P12="OM",G12,0)</f>
        <v>0</v>
      </c>
      <c r="X12" s="17"/>
      <c r="AH12" s="23">
        <f>SUM(Y13:Y21)</f>
        <v>0</v>
      </c>
      <c r="AI12" s="23">
        <f>SUM(Z13:Z21)</f>
        <v>0</v>
      </c>
      <c r="AJ12" s="23">
        <f>SUM(AA13:AA21)</f>
        <v>0</v>
      </c>
    </row>
    <row r="13" spans="1:36">
      <c r="A13" s="4" t="s">
        <v>7</v>
      </c>
      <c r="B13" s="4" t="s">
        <v>96</v>
      </c>
      <c r="C13" s="4" t="s">
        <v>106</v>
      </c>
      <c r="D13" s="4" t="s">
        <v>29</v>
      </c>
      <c r="E13" s="10">
        <v>31320</v>
      </c>
      <c r="F13" s="10"/>
      <c r="G13" s="10">
        <f t="shared" ref="G13:G21" si="0">ROUND(E13*AD13,2)</f>
        <v>0</v>
      </c>
      <c r="H13" s="10">
        <f t="shared" ref="H13:H21" si="1">I13-G13</f>
        <v>0</v>
      </c>
      <c r="I13" s="10">
        <f t="shared" ref="I13:I21" si="2">ROUND(E13*F13,2)</f>
        <v>0</v>
      </c>
      <c r="J13" s="10">
        <v>0</v>
      </c>
      <c r="K13" s="10">
        <f t="shared" ref="K13:K21" si="3">E13*J13</f>
        <v>0</v>
      </c>
      <c r="M13" s="20" t="s">
        <v>7</v>
      </c>
      <c r="N13" s="10">
        <f t="shared" ref="N13:N21" si="4">IF(M13="5",H13,0)</f>
        <v>0</v>
      </c>
      <c r="Y13" s="10">
        <f t="shared" ref="Y13:Y21" si="5">IF(AC13=0,I13,0)</f>
        <v>0</v>
      </c>
      <c r="Z13" s="10">
        <f t="shared" ref="Z13:Z21" si="6">IF(AC13=14,I13,0)</f>
        <v>0</v>
      </c>
      <c r="AA13" s="10">
        <f t="shared" ref="AA13:AA21" si="7">IF(AC13=20,I13,0)</f>
        <v>0</v>
      </c>
      <c r="AC13" s="21">
        <v>20</v>
      </c>
      <c r="AD13" s="21">
        <f t="shared" ref="AD13:AD21" si="8">F13*1</f>
        <v>0</v>
      </c>
      <c r="AE13" s="21">
        <f t="shared" ref="AE13:AE21" si="9">F13*(1-1)</f>
        <v>0</v>
      </c>
    </row>
    <row r="14" spans="1:36">
      <c r="A14" s="4" t="s">
        <v>8</v>
      </c>
      <c r="B14" s="4" t="s">
        <v>16</v>
      </c>
      <c r="C14" s="4" t="s">
        <v>95</v>
      </c>
      <c r="D14" s="4" t="s">
        <v>29</v>
      </c>
      <c r="E14" s="10">
        <v>31320</v>
      </c>
      <c r="F14" s="10"/>
      <c r="G14" s="10">
        <f t="shared" si="0"/>
        <v>0</v>
      </c>
      <c r="H14" s="10">
        <f t="shared" si="1"/>
        <v>0</v>
      </c>
      <c r="I14" s="10">
        <f t="shared" si="2"/>
        <v>0</v>
      </c>
      <c r="J14" s="10">
        <v>0</v>
      </c>
      <c r="K14" s="10">
        <f t="shared" si="3"/>
        <v>0</v>
      </c>
      <c r="M14" s="20" t="s">
        <v>7</v>
      </c>
      <c r="N14" s="10">
        <f t="shared" si="4"/>
        <v>0</v>
      </c>
      <c r="Y14" s="10">
        <f t="shared" si="5"/>
        <v>0</v>
      </c>
      <c r="Z14" s="10">
        <f t="shared" si="6"/>
        <v>0</v>
      </c>
      <c r="AA14" s="10">
        <f t="shared" si="7"/>
        <v>0</v>
      </c>
      <c r="AC14" s="21">
        <v>20</v>
      </c>
      <c r="AD14" s="21">
        <f t="shared" si="8"/>
        <v>0</v>
      </c>
      <c r="AE14" s="21">
        <f t="shared" si="9"/>
        <v>0</v>
      </c>
    </row>
    <row r="15" spans="1:36">
      <c r="A15" s="4" t="s">
        <v>9</v>
      </c>
      <c r="B15" s="4" t="s">
        <v>17</v>
      </c>
      <c r="C15" s="4" t="s">
        <v>92</v>
      </c>
      <c r="D15" s="4" t="s">
        <v>91</v>
      </c>
      <c r="E15" s="10">
        <v>1</v>
      </c>
      <c r="F15" s="10"/>
      <c r="G15" s="10">
        <f t="shared" si="0"/>
        <v>0</v>
      </c>
      <c r="H15" s="10">
        <f t="shared" si="1"/>
        <v>0</v>
      </c>
      <c r="I15" s="10">
        <f t="shared" si="2"/>
        <v>0</v>
      </c>
      <c r="J15" s="10">
        <v>0</v>
      </c>
      <c r="K15" s="10">
        <f t="shared" si="3"/>
        <v>0</v>
      </c>
      <c r="M15" s="20" t="s">
        <v>7</v>
      </c>
      <c r="N15" s="10">
        <f t="shared" si="4"/>
        <v>0</v>
      </c>
      <c r="Y15" s="10">
        <f t="shared" si="5"/>
        <v>0</v>
      </c>
      <c r="Z15" s="10">
        <f t="shared" si="6"/>
        <v>0</v>
      </c>
      <c r="AA15" s="10">
        <f t="shared" si="7"/>
        <v>0</v>
      </c>
      <c r="AC15" s="21">
        <v>20</v>
      </c>
      <c r="AD15" s="21">
        <f t="shared" si="8"/>
        <v>0</v>
      </c>
      <c r="AE15" s="21">
        <f t="shared" si="9"/>
        <v>0</v>
      </c>
    </row>
    <row r="16" spans="1:36">
      <c r="A16" s="4" t="s">
        <v>10</v>
      </c>
      <c r="B16" s="4" t="s">
        <v>18</v>
      </c>
      <c r="C16" s="4" t="s">
        <v>22</v>
      </c>
      <c r="D16" s="4" t="s">
        <v>30</v>
      </c>
      <c r="E16" s="10">
        <v>4605</v>
      </c>
      <c r="F16" s="10"/>
      <c r="G16" s="10">
        <f t="shared" si="0"/>
        <v>0</v>
      </c>
      <c r="H16" s="10">
        <f t="shared" si="1"/>
        <v>0</v>
      </c>
      <c r="I16" s="10">
        <f t="shared" si="2"/>
        <v>0</v>
      </c>
      <c r="J16" s="10">
        <v>0</v>
      </c>
      <c r="K16" s="10">
        <f t="shared" si="3"/>
        <v>0</v>
      </c>
      <c r="M16" s="20" t="s">
        <v>7</v>
      </c>
      <c r="N16" s="10">
        <f t="shared" si="4"/>
        <v>0</v>
      </c>
      <c r="Y16" s="10">
        <f t="shared" si="5"/>
        <v>0</v>
      </c>
      <c r="Z16" s="10">
        <f t="shared" si="6"/>
        <v>0</v>
      </c>
      <c r="AA16" s="10">
        <f t="shared" si="7"/>
        <v>0</v>
      </c>
      <c r="AC16" s="21">
        <v>20</v>
      </c>
      <c r="AD16" s="21">
        <f t="shared" si="8"/>
        <v>0</v>
      </c>
      <c r="AE16" s="21">
        <f t="shared" si="9"/>
        <v>0</v>
      </c>
    </row>
    <row r="17" spans="1:31">
      <c r="A17" s="4" t="s">
        <v>11</v>
      </c>
      <c r="B17" s="4" t="s">
        <v>19</v>
      </c>
      <c r="C17" s="4" t="s">
        <v>23</v>
      </c>
      <c r="D17" s="4" t="s">
        <v>30</v>
      </c>
      <c r="E17" s="10">
        <v>4605</v>
      </c>
      <c r="F17" s="10"/>
      <c r="G17" s="10">
        <f t="shared" si="0"/>
        <v>0</v>
      </c>
      <c r="H17" s="10">
        <f t="shared" si="1"/>
        <v>0</v>
      </c>
      <c r="I17" s="10">
        <f t="shared" si="2"/>
        <v>0</v>
      </c>
      <c r="J17" s="10">
        <v>0</v>
      </c>
      <c r="K17" s="10">
        <f t="shared" si="3"/>
        <v>0</v>
      </c>
      <c r="M17" s="20" t="s">
        <v>7</v>
      </c>
      <c r="N17" s="10">
        <f t="shared" si="4"/>
        <v>0</v>
      </c>
      <c r="Y17" s="10">
        <f t="shared" si="5"/>
        <v>0</v>
      </c>
      <c r="Z17" s="10">
        <f t="shared" si="6"/>
        <v>0</v>
      </c>
      <c r="AA17" s="10">
        <f t="shared" si="7"/>
        <v>0</v>
      </c>
      <c r="AC17" s="21">
        <v>20</v>
      </c>
      <c r="AD17" s="21">
        <f t="shared" si="8"/>
        <v>0</v>
      </c>
      <c r="AE17" s="21">
        <f t="shared" si="9"/>
        <v>0</v>
      </c>
    </row>
    <row r="18" spans="1:31">
      <c r="A18" s="4" t="s">
        <v>12</v>
      </c>
      <c r="B18" s="4" t="s">
        <v>110</v>
      </c>
      <c r="C18" s="4" t="s">
        <v>111</v>
      </c>
      <c r="D18" s="4" t="s">
        <v>112</v>
      </c>
      <c r="E18" s="10">
        <v>580</v>
      </c>
      <c r="F18" s="10"/>
      <c r="G18" s="10">
        <f>ROUND(E18*AD18,2)</f>
        <v>0</v>
      </c>
      <c r="H18" s="10">
        <f>I18-G18</f>
        <v>0</v>
      </c>
      <c r="I18" s="10">
        <f>ROUND(E18*F18,2)</f>
        <v>0</v>
      </c>
      <c r="J18" s="10">
        <v>0</v>
      </c>
      <c r="K18" s="10">
        <f>E18*J18</f>
        <v>0</v>
      </c>
      <c r="M18" s="20" t="s">
        <v>7</v>
      </c>
      <c r="N18" s="10">
        <f>IF(M18="5",H18,0)</f>
        <v>0</v>
      </c>
      <c r="Y18" s="10">
        <f>IF(AC18=0,I18,0)</f>
        <v>0</v>
      </c>
      <c r="Z18" s="10">
        <f>IF(AC18=14,I18,0)</f>
        <v>0</v>
      </c>
      <c r="AA18" s="10">
        <f>IF(AC18=20,I18,0)</f>
        <v>0</v>
      </c>
      <c r="AC18" s="21">
        <v>20</v>
      </c>
      <c r="AD18" s="21">
        <f>F18*1</f>
        <v>0</v>
      </c>
      <c r="AE18" s="21">
        <f>F18*(1-1)</f>
        <v>0</v>
      </c>
    </row>
    <row r="19" spans="1:31">
      <c r="A19" s="4" t="s">
        <v>13</v>
      </c>
      <c r="B19" s="4" t="s">
        <v>101</v>
      </c>
      <c r="C19" s="4" t="s">
        <v>102</v>
      </c>
      <c r="D19" s="4" t="s">
        <v>103</v>
      </c>
      <c r="E19" s="10">
        <v>0</v>
      </c>
      <c r="F19" s="10"/>
      <c r="G19" s="10">
        <f t="shared" ref="G19" si="10">ROUND(E19*AD19,2)</f>
        <v>0</v>
      </c>
      <c r="H19" s="10">
        <f t="shared" ref="H19" si="11">I19-G19</f>
        <v>0</v>
      </c>
      <c r="I19" s="10">
        <f t="shared" ref="I19" si="12">ROUND(E19*F19,2)</f>
        <v>0</v>
      </c>
      <c r="J19" s="10">
        <v>0</v>
      </c>
      <c r="K19" s="10">
        <f t="shared" ref="K19" si="13">E19*J19</f>
        <v>0</v>
      </c>
      <c r="M19" s="20" t="s">
        <v>7</v>
      </c>
      <c r="N19" s="10">
        <f t="shared" ref="N19" si="14">IF(M19="5",H19,0)</f>
        <v>0</v>
      </c>
      <c r="Y19" s="10">
        <f t="shared" ref="Y19" si="15">IF(AC19=0,I19,0)</f>
        <v>0</v>
      </c>
      <c r="Z19" s="10">
        <f t="shared" ref="Z19" si="16">IF(AC19=14,I19,0)</f>
        <v>0</v>
      </c>
      <c r="AA19" s="10">
        <f t="shared" ref="AA19" si="17">IF(AC19=20,I19,0)</f>
        <v>0</v>
      </c>
      <c r="AC19" s="21">
        <v>20</v>
      </c>
      <c r="AD19" s="21">
        <f t="shared" ref="AD19" si="18">F19*1</f>
        <v>0</v>
      </c>
      <c r="AE19" s="21">
        <f t="shared" ref="AE19" si="19">F19*(1-1)</f>
        <v>0</v>
      </c>
    </row>
    <row r="20" spans="1:31">
      <c r="A20" s="4" t="s">
        <v>100</v>
      </c>
      <c r="B20" s="4" t="s">
        <v>105</v>
      </c>
      <c r="C20" s="4" t="s">
        <v>104</v>
      </c>
      <c r="D20" s="4" t="s">
        <v>103</v>
      </c>
      <c r="E20" s="10">
        <v>0</v>
      </c>
      <c r="F20" s="10"/>
      <c r="G20" s="10">
        <f t="shared" si="0"/>
        <v>0</v>
      </c>
      <c r="H20" s="10">
        <f t="shared" si="1"/>
        <v>0</v>
      </c>
      <c r="I20" s="10">
        <f t="shared" si="2"/>
        <v>0</v>
      </c>
      <c r="J20" s="10">
        <v>0</v>
      </c>
      <c r="K20" s="10">
        <f t="shared" si="3"/>
        <v>0</v>
      </c>
      <c r="M20" s="20" t="s">
        <v>7</v>
      </c>
      <c r="N20" s="10">
        <f t="shared" si="4"/>
        <v>0</v>
      </c>
      <c r="Y20" s="10">
        <f t="shared" si="5"/>
        <v>0</v>
      </c>
      <c r="Z20" s="10">
        <f t="shared" si="6"/>
        <v>0</v>
      </c>
      <c r="AA20" s="10">
        <f t="shared" si="7"/>
        <v>0</v>
      </c>
      <c r="AC20" s="21">
        <v>20</v>
      </c>
      <c r="AD20" s="21">
        <f t="shared" si="8"/>
        <v>0</v>
      </c>
      <c r="AE20" s="21">
        <f t="shared" si="9"/>
        <v>0</v>
      </c>
    </row>
    <row r="21" spans="1:31">
      <c r="A21" s="4" t="s">
        <v>97</v>
      </c>
      <c r="B21" s="4" t="s">
        <v>98</v>
      </c>
      <c r="C21" s="4" t="s">
        <v>99</v>
      </c>
      <c r="D21" s="4" t="s">
        <v>29</v>
      </c>
      <c r="E21" s="10">
        <v>1100</v>
      </c>
      <c r="F21" s="10"/>
      <c r="G21" s="10">
        <f t="shared" si="0"/>
        <v>0</v>
      </c>
      <c r="H21" s="10">
        <f t="shared" si="1"/>
        <v>0</v>
      </c>
      <c r="I21" s="10">
        <f t="shared" si="2"/>
        <v>0</v>
      </c>
      <c r="J21" s="10">
        <v>0</v>
      </c>
      <c r="K21" s="10">
        <f t="shared" si="3"/>
        <v>0</v>
      </c>
      <c r="M21" s="20" t="s">
        <v>7</v>
      </c>
      <c r="N21" s="10">
        <f t="shared" si="4"/>
        <v>0</v>
      </c>
      <c r="Y21" s="10">
        <f t="shared" si="5"/>
        <v>0</v>
      </c>
      <c r="Z21" s="10">
        <f t="shared" si="6"/>
        <v>0</v>
      </c>
      <c r="AA21" s="10">
        <f t="shared" si="7"/>
        <v>0</v>
      </c>
      <c r="AC21" s="21">
        <v>20</v>
      </c>
      <c r="AD21" s="21">
        <f t="shared" si="8"/>
        <v>0</v>
      </c>
      <c r="AE21" s="21">
        <f t="shared" si="9"/>
        <v>0</v>
      </c>
    </row>
    <row r="22" spans="1:31">
      <c r="A22" s="5"/>
      <c r="B22" s="5"/>
      <c r="C22" s="5"/>
      <c r="D22" s="5"/>
      <c r="E22" s="5"/>
      <c r="F22" s="5"/>
      <c r="G22" s="43" t="s">
        <v>36</v>
      </c>
      <c r="H22" s="44"/>
      <c r="I22" s="24">
        <f>I12</f>
        <v>0</v>
      </c>
      <c r="J22" s="5"/>
      <c r="K22" s="5"/>
      <c r="Y22" s="25">
        <f>SUM(Y13:Y21)</f>
        <v>0</v>
      </c>
      <c r="Z22" s="25">
        <f>SUM(Z13:Z21)</f>
        <v>0</v>
      </c>
      <c r="AA22" s="25">
        <f>SUM(AA13:AA21)</f>
        <v>0</v>
      </c>
    </row>
  </sheetData>
  <mergeCells count="29">
    <mergeCell ref="A1:K1"/>
    <mergeCell ref="A2:B3"/>
    <mergeCell ref="A4:B5"/>
    <mergeCell ref="A6:B7"/>
    <mergeCell ref="A8:B9"/>
    <mergeCell ref="C2:C3"/>
    <mergeCell ref="I4:K5"/>
    <mergeCell ref="I6:K7"/>
    <mergeCell ref="I8:K9"/>
    <mergeCell ref="D4:E5"/>
    <mergeCell ref="C6:C7"/>
    <mergeCell ref="C8:C9"/>
    <mergeCell ref="D2:E3"/>
    <mergeCell ref="F2:G3"/>
    <mergeCell ref="F4:G5"/>
    <mergeCell ref="F6:G7"/>
    <mergeCell ref="G10:I10"/>
    <mergeCell ref="J10:K10"/>
    <mergeCell ref="C12:F12"/>
    <mergeCell ref="G22:H22"/>
    <mergeCell ref="H2:H3"/>
    <mergeCell ref="H4:H5"/>
    <mergeCell ref="H6:H7"/>
    <mergeCell ref="H8:H9"/>
    <mergeCell ref="I2:K3"/>
    <mergeCell ref="C4:C5"/>
    <mergeCell ref="F8:G9"/>
    <mergeCell ref="D6:E7"/>
    <mergeCell ref="D8:E9"/>
  </mergeCells>
  <pageMargins left="0.39370078740157483" right="0.39370078740157483" top="0.98425196850393704" bottom="0.59055118110236227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BreakPreview" zoomScale="60" zoomScaleNormal="100" workbookViewId="0">
      <selection activeCell="K17" sqref="K17"/>
    </sheetView>
  </sheetViews>
  <sheetFormatPr defaultColWidth="11.42578125" defaultRowHeight="12.75"/>
  <cols>
    <col min="1" max="1" width="11.42578125" customWidth="1"/>
    <col min="2" max="2" width="10.140625" customWidth="1"/>
    <col min="3" max="3" width="21.7109375" customWidth="1"/>
    <col min="4" max="4" width="10.140625" customWidth="1"/>
    <col min="5" max="5" width="14" customWidth="1"/>
    <col min="6" max="6" width="22.5703125" customWidth="1"/>
    <col min="7" max="7" width="11.42578125" customWidth="1"/>
    <col min="8" max="8" width="11.85546875" customWidth="1"/>
    <col min="9" max="9" width="22.42578125" customWidth="1"/>
  </cols>
  <sheetData>
    <row r="1" spans="1:10" ht="28.7" customHeight="1">
      <c r="A1" s="86" t="s">
        <v>55</v>
      </c>
      <c r="B1" s="87"/>
      <c r="C1" s="87"/>
      <c r="D1" s="87"/>
      <c r="E1" s="87"/>
      <c r="F1" s="87"/>
      <c r="G1" s="87"/>
      <c r="H1" s="87"/>
      <c r="I1" s="87"/>
    </row>
    <row r="2" spans="1:10">
      <c r="A2" s="55" t="s">
        <v>1</v>
      </c>
      <c r="B2" s="49"/>
      <c r="C2" s="43" t="s">
        <v>107</v>
      </c>
      <c r="D2" s="44"/>
      <c r="E2" s="45" t="s">
        <v>37</v>
      </c>
      <c r="F2" s="45" t="s">
        <v>42</v>
      </c>
      <c r="G2" s="49"/>
      <c r="H2" s="45" t="s">
        <v>87</v>
      </c>
      <c r="I2" s="88"/>
      <c r="J2" s="18"/>
    </row>
    <row r="3" spans="1:10">
      <c r="A3" s="56"/>
      <c r="B3" s="46"/>
      <c r="C3" s="59"/>
      <c r="D3" s="59"/>
      <c r="E3" s="46"/>
      <c r="F3" s="46"/>
      <c r="G3" s="46"/>
      <c r="H3" s="46"/>
      <c r="I3" s="51"/>
      <c r="J3" s="18"/>
    </row>
    <row r="4" spans="1:10">
      <c r="A4" s="57" t="s">
        <v>2</v>
      </c>
      <c r="B4" s="46"/>
      <c r="C4" s="47"/>
      <c r="D4" s="46"/>
      <c r="E4" s="47" t="s">
        <v>38</v>
      </c>
      <c r="F4" s="47"/>
      <c r="G4" s="46"/>
      <c r="H4" s="47" t="s">
        <v>87</v>
      </c>
      <c r="I4" s="89"/>
      <c r="J4" s="18"/>
    </row>
    <row r="5" spans="1:10">
      <c r="A5" s="56"/>
      <c r="B5" s="46"/>
      <c r="C5" s="46"/>
      <c r="D5" s="46"/>
      <c r="E5" s="46"/>
      <c r="F5" s="46"/>
      <c r="G5" s="46"/>
      <c r="H5" s="46"/>
      <c r="I5" s="51"/>
      <c r="J5" s="18"/>
    </row>
    <row r="6" spans="1:10">
      <c r="A6" s="57" t="s">
        <v>3</v>
      </c>
      <c r="B6" s="46"/>
      <c r="C6" s="84" t="s">
        <v>109</v>
      </c>
      <c r="D6" s="85"/>
      <c r="E6" s="47" t="s">
        <v>39</v>
      </c>
      <c r="F6" s="47"/>
      <c r="G6" s="46"/>
      <c r="H6" s="47" t="s">
        <v>87</v>
      </c>
      <c r="I6" s="89"/>
      <c r="J6" s="18"/>
    </row>
    <row r="7" spans="1:10">
      <c r="A7" s="56"/>
      <c r="B7" s="46"/>
      <c r="C7" s="85"/>
      <c r="D7" s="85"/>
      <c r="E7" s="46"/>
      <c r="F7" s="46"/>
      <c r="G7" s="46"/>
      <c r="H7" s="46"/>
      <c r="I7" s="51"/>
      <c r="J7" s="18"/>
    </row>
    <row r="8" spans="1:10">
      <c r="A8" s="57" t="s">
        <v>25</v>
      </c>
      <c r="B8" s="46"/>
      <c r="C8" s="52"/>
      <c r="D8" s="46"/>
      <c r="E8" s="47" t="s">
        <v>26</v>
      </c>
      <c r="F8" s="46"/>
      <c r="G8" s="46"/>
      <c r="H8" s="47" t="s">
        <v>88</v>
      </c>
      <c r="I8" s="89"/>
      <c r="J8" s="18"/>
    </row>
    <row r="9" spans="1:10">
      <c r="A9" s="56"/>
      <c r="B9" s="46"/>
      <c r="C9" s="46"/>
      <c r="D9" s="46"/>
      <c r="E9" s="46"/>
      <c r="F9" s="46"/>
      <c r="G9" s="46"/>
      <c r="H9" s="46"/>
      <c r="I9" s="51"/>
      <c r="J9" s="18"/>
    </row>
    <row r="10" spans="1:10">
      <c r="A10" s="57" t="s">
        <v>4</v>
      </c>
      <c r="B10" s="46"/>
      <c r="C10" s="47"/>
      <c r="D10" s="46"/>
      <c r="E10" s="47" t="s">
        <v>40</v>
      </c>
      <c r="F10" s="47"/>
      <c r="G10" s="46"/>
      <c r="H10" s="47" t="s">
        <v>89</v>
      </c>
      <c r="I10" s="78"/>
      <c r="J10" s="18"/>
    </row>
    <row r="11" spans="1:10">
      <c r="A11" s="83"/>
      <c r="B11" s="82"/>
      <c r="C11" s="82"/>
      <c r="D11" s="82"/>
      <c r="E11" s="82"/>
      <c r="F11" s="82"/>
      <c r="G11" s="82"/>
      <c r="H11" s="82"/>
      <c r="I11" s="79"/>
      <c r="J11" s="18"/>
    </row>
    <row r="12" spans="1:10" ht="23.45" customHeight="1">
      <c r="A12" s="80" t="s">
        <v>56</v>
      </c>
      <c r="B12" s="81"/>
      <c r="C12" s="81"/>
      <c r="D12" s="81"/>
      <c r="E12" s="81"/>
      <c r="F12" s="81"/>
      <c r="G12" s="81"/>
      <c r="H12" s="81"/>
      <c r="I12" s="81"/>
    </row>
    <row r="13" spans="1:10" ht="26.45" customHeight="1">
      <c r="A13" s="27" t="s">
        <v>57</v>
      </c>
      <c r="B13" s="76" t="s">
        <v>67</v>
      </c>
      <c r="C13" s="77"/>
      <c r="D13" s="27" t="s">
        <v>69</v>
      </c>
      <c r="E13" s="76" t="s">
        <v>75</v>
      </c>
      <c r="F13" s="77"/>
      <c r="G13" s="27" t="s">
        <v>76</v>
      </c>
      <c r="H13" s="76" t="s">
        <v>90</v>
      </c>
      <c r="I13" s="77"/>
      <c r="J13" s="18"/>
    </row>
    <row r="14" spans="1:10" ht="15.2" customHeight="1">
      <c r="A14" s="28" t="s">
        <v>58</v>
      </c>
      <c r="B14" s="32" t="s">
        <v>68</v>
      </c>
      <c r="C14" s="35">
        <f>SUM('Stavební rozpočet'!Q12:Q21)</f>
        <v>0</v>
      </c>
      <c r="D14" s="72" t="s">
        <v>70</v>
      </c>
      <c r="E14" s="73"/>
      <c r="F14" s="35">
        <v>0</v>
      </c>
      <c r="G14" s="72" t="s">
        <v>77</v>
      </c>
      <c r="H14" s="73"/>
      <c r="I14" s="35">
        <v>0</v>
      </c>
      <c r="J14" s="18"/>
    </row>
    <row r="15" spans="1:10" ht="15.2" customHeight="1">
      <c r="A15" s="29"/>
      <c r="B15" s="32" t="s">
        <v>41</v>
      </c>
      <c r="C15" s="35">
        <f>SUM('Stavební rozpočet'!R12:R21)</f>
        <v>0</v>
      </c>
      <c r="D15" s="72" t="s">
        <v>71</v>
      </c>
      <c r="E15" s="73"/>
      <c r="F15" s="35">
        <v>0</v>
      </c>
      <c r="G15" s="72" t="s">
        <v>78</v>
      </c>
      <c r="H15" s="73"/>
      <c r="I15" s="35">
        <v>0</v>
      </c>
      <c r="J15" s="18"/>
    </row>
    <row r="16" spans="1:10" ht="15.2" customHeight="1">
      <c r="A16" s="28" t="s">
        <v>59</v>
      </c>
      <c r="B16" s="32" t="s">
        <v>68</v>
      </c>
      <c r="C16" s="35">
        <f>SUM('Stavební rozpočet'!S12:S21)</f>
        <v>0</v>
      </c>
      <c r="D16" s="72" t="s">
        <v>72</v>
      </c>
      <c r="E16" s="73"/>
      <c r="F16" s="35">
        <v>0</v>
      </c>
      <c r="G16" s="72" t="s">
        <v>79</v>
      </c>
      <c r="H16" s="73"/>
      <c r="I16" s="35">
        <v>0</v>
      </c>
      <c r="J16" s="18"/>
    </row>
    <row r="17" spans="1:10" ht="15.2" customHeight="1">
      <c r="A17" s="29"/>
      <c r="B17" s="32" t="s">
        <v>41</v>
      </c>
      <c r="C17" s="35">
        <f>SUM('Stavební rozpočet'!T12:T21)</f>
        <v>0</v>
      </c>
      <c r="D17" s="72"/>
      <c r="E17" s="73"/>
      <c r="F17" s="36"/>
      <c r="G17" s="72" t="s">
        <v>80</v>
      </c>
      <c r="H17" s="73"/>
      <c r="I17" s="35">
        <v>0</v>
      </c>
      <c r="J17" s="18"/>
    </row>
    <row r="18" spans="1:10" ht="15.2" customHeight="1">
      <c r="A18" s="28" t="s">
        <v>60</v>
      </c>
      <c r="B18" s="32" t="s">
        <v>68</v>
      </c>
      <c r="C18" s="35">
        <f>SUM('Stavební rozpočet'!U12:U21)</f>
        <v>0</v>
      </c>
      <c r="D18" s="72"/>
      <c r="E18" s="73"/>
      <c r="F18" s="36"/>
      <c r="G18" s="72" t="s">
        <v>81</v>
      </c>
      <c r="H18" s="73"/>
      <c r="I18" s="35">
        <v>0</v>
      </c>
      <c r="J18" s="18"/>
    </row>
    <row r="19" spans="1:10" ht="15.2" customHeight="1">
      <c r="A19" s="29"/>
      <c r="B19" s="32" t="s">
        <v>41</v>
      </c>
      <c r="C19" s="35">
        <f>SUM('Stavební rozpočet'!V12:V21)</f>
        <v>0</v>
      </c>
      <c r="D19" s="72"/>
      <c r="E19" s="73"/>
      <c r="F19" s="36"/>
      <c r="G19" s="72" t="s">
        <v>82</v>
      </c>
      <c r="H19" s="73"/>
      <c r="I19" s="35">
        <v>0</v>
      </c>
      <c r="J19" s="18"/>
    </row>
    <row r="20" spans="1:10" ht="15.2" customHeight="1">
      <c r="A20" s="74" t="s">
        <v>61</v>
      </c>
      <c r="B20" s="75"/>
      <c r="C20" s="35">
        <f>SUM('Stavební rozpočet'!W12:W21)</f>
        <v>0</v>
      </c>
      <c r="D20" s="72"/>
      <c r="E20" s="73"/>
      <c r="F20" s="36"/>
      <c r="G20" s="72"/>
      <c r="H20" s="73"/>
      <c r="I20" s="36"/>
      <c r="J20" s="18"/>
    </row>
    <row r="21" spans="1:10" ht="15.2" customHeight="1">
      <c r="A21" s="74" t="s">
        <v>62</v>
      </c>
      <c r="B21" s="75"/>
      <c r="C21" s="35">
        <f>SUM('Stavební rozpočet'!O12:O21)</f>
        <v>0</v>
      </c>
      <c r="D21" s="72"/>
      <c r="E21" s="73"/>
      <c r="F21" s="36"/>
      <c r="G21" s="72"/>
      <c r="H21" s="73"/>
      <c r="I21" s="36"/>
      <c r="J21" s="18"/>
    </row>
    <row r="22" spans="1:10" ht="16.7" customHeight="1">
      <c r="A22" s="74" t="s">
        <v>63</v>
      </c>
      <c r="B22" s="75"/>
      <c r="C22" s="35">
        <f>SUM(C14:C21)</f>
        <v>0</v>
      </c>
      <c r="D22" s="74" t="s">
        <v>73</v>
      </c>
      <c r="E22" s="75"/>
      <c r="F22" s="35">
        <f>SUM(F14:F21)</f>
        <v>0</v>
      </c>
      <c r="G22" s="74" t="s">
        <v>83</v>
      </c>
      <c r="H22" s="75"/>
      <c r="I22" s="35">
        <f>SUM(I14:I21)</f>
        <v>0</v>
      </c>
      <c r="J22" s="18"/>
    </row>
    <row r="23" spans="1:10">
      <c r="A23" s="30"/>
      <c r="B23" s="30"/>
      <c r="C23" s="30"/>
      <c r="D23" s="5"/>
      <c r="E23" s="5"/>
      <c r="F23" s="5"/>
      <c r="G23" s="5"/>
      <c r="H23" s="5"/>
      <c r="I23" s="5"/>
    </row>
    <row r="24" spans="1:10" ht="15.2" customHeight="1">
      <c r="A24" s="70" t="s">
        <v>64</v>
      </c>
      <c r="B24" s="71"/>
      <c r="C24" s="37">
        <f>SUM('Stavební rozpočet'!Y12:Y21)</f>
        <v>0</v>
      </c>
      <c r="D24" s="33"/>
      <c r="E24" s="34"/>
      <c r="F24" s="34"/>
      <c r="G24" s="34"/>
      <c r="H24" s="34"/>
      <c r="I24" s="34"/>
    </row>
    <row r="25" spans="1:10" ht="15.2" customHeight="1">
      <c r="A25" s="70" t="s">
        <v>114</v>
      </c>
      <c r="B25" s="71"/>
      <c r="C25" s="37">
        <f>SUM('Stavební rozpočet'!Z12:Z21)</f>
        <v>0</v>
      </c>
      <c r="D25" s="70" t="s">
        <v>113</v>
      </c>
      <c r="E25" s="71"/>
      <c r="F25" s="37">
        <f>ROUND(C25*(14/100),2)</f>
        <v>0</v>
      </c>
      <c r="G25" s="70" t="s">
        <v>84</v>
      </c>
      <c r="H25" s="71"/>
      <c r="I25" s="37">
        <f>SUM(C24:C26)</f>
        <v>0</v>
      </c>
      <c r="J25" s="18"/>
    </row>
    <row r="26" spans="1:10" ht="15.2" customHeight="1">
      <c r="A26" s="70" t="s">
        <v>93</v>
      </c>
      <c r="B26" s="71"/>
      <c r="C26" s="37">
        <f>SUM('Stavební rozpočet'!AA12:AA21)+(F22+I22)</f>
        <v>0</v>
      </c>
      <c r="D26" s="70" t="s">
        <v>94</v>
      </c>
      <c r="E26" s="71"/>
      <c r="F26" s="37">
        <f>ROUND(C26*(21/100),2)</f>
        <v>0</v>
      </c>
      <c r="G26" s="70" t="s">
        <v>85</v>
      </c>
      <c r="H26" s="71"/>
      <c r="I26" s="37">
        <f>SUM(F25:F26)+I25</f>
        <v>0</v>
      </c>
      <c r="J26" s="18"/>
    </row>
    <row r="27" spans="1:10">
      <c r="A27" s="31"/>
      <c r="B27" s="31"/>
      <c r="C27" s="31"/>
      <c r="D27" s="31"/>
      <c r="E27" s="31"/>
      <c r="F27" s="31"/>
      <c r="G27" s="31"/>
      <c r="H27" s="31"/>
      <c r="I27" s="31"/>
    </row>
    <row r="28" spans="1:10" ht="14.45" customHeight="1">
      <c r="A28" s="67" t="s">
        <v>65</v>
      </c>
      <c r="B28" s="68"/>
      <c r="C28" s="69"/>
      <c r="D28" s="67" t="s">
        <v>74</v>
      </c>
      <c r="E28" s="68"/>
      <c r="F28" s="69"/>
      <c r="G28" s="67" t="s">
        <v>86</v>
      </c>
      <c r="H28" s="68"/>
      <c r="I28" s="69"/>
      <c r="J28" s="19"/>
    </row>
    <row r="29" spans="1:10" ht="14.45" customHeight="1">
      <c r="A29" s="61"/>
      <c r="B29" s="62"/>
      <c r="C29" s="63"/>
      <c r="D29" s="61"/>
      <c r="E29" s="62"/>
      <c r="F29" s="63"/>
      <c r="G29" s="61"/>
      <c r="H29" s="62"/>
      <c r="I29" s="63"/>
      <c r="J29" s="19"/>
    </row>
    <row r="30" spans="1:10" ht="14.45" customHeight="1">
      <c r="A30" s="61"/>
      <c r="B30" s="62"/>
      <c r="C30" s="63"/>
      <c r="D30" s="61"/>
      <c r="E30" s="62"/>
      <c r="F30" s="63"/>
      <c r="G30" s="61"/>
      <c r="H30" s="62"/>
      <c r="I30" s="63"/>
      <c r="J30" s="19"/>
    </row>
    <row r="31" spans="1:10" ht="14.45" customHeight="1">
      <c r="A31" s="61"/>
      <c r="B31" s="62"/>
      <c r="C31" s="63"/>
      <c r="D31" s="61"/>
      <c r="E31" s="62"/>
      <c r="F31" s="63"/>
      <c r="G31" s="61"/>
      <c r="H31" s="62"/>
      <c r="I31" s="63"/>
      <c r="J31" s="19"/>
    </row>
    <row r="32" spans="1:10" ht="14.45" customHeight="1">
      <c r="A32" s="64" t="s">
        <v>66</v>
      </c>
      <c r="B32" s="65"/>
      <c r="C32" s="66"/>
      <c r="D32" s="64" t="s">
        <v>66</v>
      </c>
      <c r="E32" s="65"/>
      <c r="F32" s="66"/>
      <c r="G32" s="64" t="s">
        <v>66</v>
      </c>
      <c r="H32" s="65"/>
      <c r="I32" s="66"/>
      <c r="J32" s="19"/>
    </row>
    <row r="33" spans="1:9">
      <c r="A33" s="26"/>
      <c r="B33" s="26"/>
      <c r="C33" s="26"/>
      <c r="D33" s="26"/>
      <c r="E33" s="26"/>
      <c r="F33" s="26"/>
      <c r="G33" s="26"/>
      <c r="H33" s="26"/>
      <c r="I33" s="26"/>
    </row>
  </sheetData>
  <mergeCells count="78">
    <mergeCell ref="C6:D7"/>
    <mergeCell ref="C8:D9"/>
    <mergeCell ref="C10:D11"/>
    <mergeCell ref="A1:I1"/>
    <mergeCell ref="A2:B3"/>
    <mergeCell ref="A4:B5"/>
    <mergeCell ref="A6:B7"/>
    <mergeCell ref="A8:B9"/>
    <mergeCell ref="E2:E3"/>
    <mergeCell ref="E4:E5"/>
    <mergeCell ref="E6:E7"/>
    <mergeCell ref="E8:E9"/>
    <mergeCell ref="I2:I3"/>
    <mergeCell ref="I4:I5"/>
    <mergeCell ref="I6:I7"/>
    <mergeCell ref="I8:I9"/>
    <mergeCell ref="I10:I11"/>
    <mergeCell ref="A12:I12"/>
    <mergeCell ref="F2:G3"/>
    <mergeCell ref="F4:G5"/>
    <mergeCell ref="F6:G7"/>
    <mergeCell ref="F8:G9"/>
    <mergeCell ref="E10:E11"/>
    <mergeCell ref="F10:G11"/>
    <mergeCell ref="H2:H3"/>
    <mergeCell ref="H4:H5"/>
    <mergeCell ref="H6:H7"/>
    <mergeCell ref="H8:H9"/>
    <mergeCell ref="H10:H11"/>
    <mergeCell ref="A10:B11"/>
    <mergeCell ref="C2:D3"/>
    <mergeCell ref="C4:D5"/>
    <mergeCell ref="B13:C13"/>
    <mergeCell ref="E13:F13"/>
    <mergeCell ref="H13:I13"/>
    <mergeCell ref="D14:E14"/>
    <mergeCell ref="D15:E15"/>
    <mergeCell ref="D16:E16"/>
    <mergeCell ref="A22:B22"/>
    <mergeCell ref="G14:H14"/>
    <mergeCell ref="G15:H15"/>
    <mergeCell ref="G16:H16"/>
    <mergeCell ref="G17:H17"/>
    <mergeCell ref="G18:H18"/>
    <mergeCell ref="D17:E17"/>
    <mergeCell ref="G19:H19"/>
    <mergeCell ref="G20:H20"/>
    <mergeCell ref="G21:H21"/>
    <mergeCell ref="G22:H22"/>
    <mergeCell ref="A24:B24"/>
    <mergeCell ref="A25:B25"/>
    <mergeCell ref="D25:E25"/>
    <mergeCell ref="D18:E18"/>
    <mergeCell ref="D19:E19"/>
    <mergeCell ref="D20:E20"/>
    <mergeCell ref="D21:E21"/>
    <mergeCell ref="D22:E22"/>
    <mergeCell ref="A20:B20"/>
    <mergeCell ref="A21:B21"/>
    <mergeCell ref="G25:H25"/>
    <mergeCell ref="G26:H26"/>
    <mergeCell ref="D29:F29"/>
    <mergeCell ref="A26:B26"/>
    <mergeCell ref="G29:I29"/>
    <mergeCell ref="A29:C29"/>
    <mergeCell ref="D26:E26"/>
    <mergeCell ref="A30:C30"/>
    <mergeCell ref="A31:C31"/>
    <mergeCell ref="A32:C32"/>
    <mergeCell ref="A28:C28"/>
    <mergeCell ref="G28:I28"/>
    <mergeCell ref="D28:F28"/>
    <mergeCell ref="D30:F30"/>
    <mergeCell ref="D31:F31"/>
    <mergeCell ref="D32:F32"/>
    <mergeCell ref="G30:I30"/>
    <mergeCell ref="G31:I31"/>
    <mergeCell ref="G32:I32"/>
  </mergeCells>
  <pageMargins left="0.39370078740157483" right="0.39370078740157483" top="0.98425196850393704" bottom="0.59055118110236227" header="0.51181102362204722" footer="0.51181102362204722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Stavební rozpočet</vt:lpstr>
      <vt:lpstr>Krycí list rozpočtu</vt:lpstr>
      <vt:lpstr>'Krycí list rozpočtu'!Oblast_tisku</vt:lpstr>
      <vt:lpstr>'Stavební rozpočet'!Oblast_tisku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Sládek</dc:creator>
  <cp:lastModifiedBy>linda.zamazalova</cp:lastModifiedBy>
  <cp:lastPrinted>2015-03-25T08:47:30Z</cp:lastPrinted>
  <dcterms:created xsi:type="dcterms:W3CDTF">2012-11-07T12:12:39Z</dcterms:created>
  <dcterms:modified xsi:type="dcterms:W3CDTF">2018-05-03T13:17:34Z</dcterms:modified>
</cp:coreProperties>
</file>