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avel Kolar\Pictures\"/>
    </mc:Choice>
  </mc:AlternateContent>
  <bookViews>
    <workbookView xWindow="0" yWindow="0" windowWidth="0" windowHeight="0"/>
  </bookViews>
  <sheets>
    <sheet name="Rekapitulace stavby" sheetId="1" r:id="rId1"/>
    <sheet name="2023-02-D.1.1 - LEŠANY - ..." sheetId="2" r:id="rId2"/>
    <sheet name="2023-02-D.2.1 - LEŠANY-OP..." sheetId="3" r:id="rId3"/>
    <sheet name="2023-02-D.1.2 - LEŠANY-DIO" sheetId="4" r:id="rId4"/>
    <sheet name="2023-2-VRN - LEŠANY-VRN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'2023-02-D.1.1 - LEŠANY - ...'!$C$92:$K$524</definedName>
    <definedName name="_xlnm.Print_Area" localSheetId="1">'2023-02-D.1.1 - LEŠANY - ...'!$C$4:$J$39,'2023-02-D.1.1 - LEŠANY - ...'!$C$45:$J$74,'2023-02-D.1.1 - LEŠANY - ...'!$C$80:$K$524</definedName>
    <definedName name="_xlnm.Print_Titles" localSheetId="1">'2023-02-D.1.1 - LEŠANY - ...'!$92:$92</definedName>
    <definedName name="_xlnm._FilterDatabase" localSheetId="2" hidden="1">'2023-02-D.2.1 - LEŠANY-OP...'!$C$93:$K$394</definedName>
    <definedName name="_xlnm.Print_Area" localSheetId="2">'2023-02-D.2.1 - LEŠANY-OP...'!$C$4:$J$39,'2023-02-D.2.1 - LEŠANY-OP...'!$C$45:$J$75,'2023-02-D.2.1 - LEŠANY-OP...'!$C$81:$K$394</definedName>
    <definedName name="_xlnm.Print_Titles" localSheetId="2">'2023-02-D.2.1 - LEŠANY-OP...'!$93:$93</definedName>
    <definedName name="_xlnm._FilterDatabase" localSheetId="3" hidden="1">'2023-02-D.1.2 - LEŠANY-DIO'!$C$82:$K$105</definedName>
    <definedName name="_xlnm.Print_Area" localSheetId="3">'2023-02-D.1.2 - LEŠANY-DIO'!$C$4:$J$39,'2023-02-D.1.2 - LEŠANY-DIO'!$C$45:$J$64,'2023-02-D.1.2 - LEŠANY-DIO'!$C$70:$K$105</definedName>
    <definedName name="_xlnm.Print_Titles" localSheetId="3">'2023-02-D.1.2 - LEŠANY-DIO'!$82:$82</definedName>
    <definedName name="_xlnm._FilterDatabase" localSheetId="4" hidden="1">'2023-2-VRN - LEŠANY-VRN'!$C$82:$K$134</definedName>
    <definedName name="_xlnm.Print_Area" localSheetId="4">'2023-2-VRN - LEŠANY-VRN'!$C$4:$J$39,'2023-2-VRN - LEŠANY-VRN'!$C$45:$J$64,'2023-2-VRN - LEŠANY-VRN'!$C$70:$K$134</definedName>
    <definedName name="_xlnm.Print_Titles" localSheetId="4">'2023-2-VRN - LEŠANY-VRN'!$82:$82</definedName>
    <definedName name="_xlnm.Print_Area" localSheetId="5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130"/>
  <c r="BH130"/>
  <c r="BG130"/>
  <c r="BF130"/>
  <c r="T130"/>
  <c r="R130"/>
  <c r="P130"/>
  <c r="BI125"/>
  <c r="BH125"/>
  <c r="BG125"/>
  <c r="BF125"/>
  <c r="T125"/>
  <c r="R125"/>
  <c r="P125"/>
  <c r="BI117"/>
  <c r="BH117"/>
  <c r="BG117"/>
  <c r="BF117"/>
  <c r="T117"/>
  <c r="R117"/>
  <c r="P117"/>
  <c r="BI112"/>
  <c r="BH112"/>
  <c r="BG112"/>
  <c r="BF112"/>
  <c r="T112"/>
  <c r="R112"/>
  <c r="P112"/>
  <c r="BI108"/>
  <c r="BH108"/>
  <c r="BG108"/>
  <c r="BF108"/>
  <c r="T108"/>
  <c r="R108"/>
  <c r="P108"/>
  <c r="BI105"/>
  <c r="BH105"/>
  <c r="BG105"/>
  <c r="BF105"/>
  <c r="T105"/>
  <c r="R105"/>
  <c r="P105"/>
  <c r="BI99"/>
  <c r="BH99"/>
  <c r="BG99"/>
  <c r="BF99"/>
  <c r="T99"/>
  <c r="R99"/>
  <c r="P99"/>
  <c r="BI94"/>
  <c r="BH94"/>
  <c r="BG94"/>
  <c r="BF94"/>
  <c r="T94"/>
  <c r="R94"/>
  <c r="P94"/>
  <c r="BI90"/>
  <c r="BH90"/>
  <c r="BG90"/>
  <c r="BF90"/>
  <c r="T90"/>
  <c r="R90"/>
  <c r="P90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55"/>
  <c r="J17"/>
  <c r="J12"/>
  <c r="J52"/>
  <c r="E7"/>
  <c r="E48"/>
  <c i="4" r="J37"/>
  <c r="J36"/>
  <c i="1" r="AY57"/>
  <c i="4" r="J35"/>
  <c i="1" r="AX57"/>
  <c i="4" r="BI103"/>
  <c r="BH103"/>
  <c r="BG103"/>
  <c r="BF103"/>
  <c r="T103"/>
  <c r="R103"/>
  <c r="P103"/>
  <c r="BI100"/>
  <c r="BH100"/>
  <c r="BG100"/>
  <c r="BF100"/>
  <c r="T100"/>
  <c r="R100"/>
  <c r="P100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55"/>
  <c r="J17"/>
  <c r="J12"/>
  <c r="J77"/>
  <c r="E7"/>
  <c r="E73"/>
  <c i="3" r="J37"/>
  <c r="J36"/>
  <c i="1" r="AY56"/>
  <c i="3" r="J35"/>
  <c i="1" r="AX56"/>
  <c i="3"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77"/>
  <c r="BH377"/>
  <c r="BG377"/>
  <c r="BF377"/>
  <c r="T377"/>
  <c r="T376"/>
  <c r="R377"/>
  <c r="R376"/>
  <c r="P377"/>
  <c r="P376"/>
  <c r="BI373"/>
  <c r="BH373"/>
  <c r="BG373"/>
  <c r="BF373"/>
  <c r="T373"/>
  <c r="R373"/>
  <c r="P373"/>
  <c r="BI368"/>
  <c r="BH368"/>
  <c r="BG368"/>
  <c r="BF368"/>
  <c r="T368"/>
  <c r="R368"/>
  <c r="P368"/>
  <c r="BI365"/>
  <c r="BH365"/>
  <c r="BG365"/>
  <c r="BF365"/>
  <c r="T365"/>
  <c r="R365"/>
  <c r="P365"/>
  <c r="BI360"/>
  <c r="BH360"/>
  <c r="BG360"/>
  <c r="BF360"/>
  <c r="T360"/>
  <c r="R360"/>
  <c r="P360"/>
  <c r="BI355"/>
  <c r="BH355"/>
  <c r="BG355"/>
  <c r="BF355"/>
  <c r="T355"/>
  <c r="T354"/>
  <c r="R355"/>
  <c r="R354"/>
  <c r="P355"/>
  <c r="P354"/>
  <c r="BI350"/>
  <c r="BH350"/>
  <c r="BG350"/>
  <c r="BF350"/>
  <c r="T350"/>
  <c r="R350"/>
  <c r="P350"/>
  <c r="BI347"/>
  <c r="BH347"/>
  <c r="BG347"/>
  <c r="BF347"/>
  <c r="T347"/>
  <c r="R347"/>
  <c r="P347"/>
  <c r="BI342"/>
  <c r="BH342"/>
  <c r="BG342"/>
  <c r="BF342"/>
  <c r="T342"/>
  <c r="R342"/>
  <c r="P342"/>
  <c r="BI337"/>
  <c r="BH337"/>
  <c r="BG337"/>
  <c r="BF337"/>
  <c r="T337"/>
  <c r="R337"/>
  <c r="P337"/>
  <c r="BI332"/>
  <c r="BH332"/>
  <c r="BG332"/>
  <c r="BF332"/>
  <c r="T332"/>
  <c r="R332"/>
  <c r="P332"/>
  <c r="BI328"/>
  <c r="BH328"/>
  <c r="BG328"/>
  <c r="BF328"/>
  <c r="T328"/>
  <c r="R328"/>
  <c r="P328"/>
  <c r="BI324"/>
  <c r="BH324"/>
  <c r="BG324"/>
  <c r="BF324"/>
  <c r="T324"/>
  <c r="R324"/>
  <c r="P324"/>
  <c r="BI320"/>
  <c r="BH320"/>
  <c r="BG320"/>
  <c r="BF320"/>
  <c r="T320"/>
  <c r="R320"/>
  <c r="P320"/>
  <c r="BI316"/>
  <c r="BH316"/>
  <c r="BG316"/>
  <c r="BF316"/>
  <c r="T316"/>
  <c r="R316"/>
  <c r="P316"/>
  <c r="BI311"/>
  <c r="BH311"/>
  <c r="BG311"/>
  <c r="BF311"/>
  <c r="T311"/>
  <c r="R311"/>
  <c r="P311"/>
  <c r="BI306"/>
  <c r="BH306"/>
  <c r="BG306"/>
  <c r="BF306"/>
  <c r="T306"/>
  <c r="R306"/>
  <c r="P306"/>
  <c r="BI304"/>
  <c r="BH304"/>
  <c r="BG304"/>
  <c r="BF304"/>
  <c r="T304"/>
  <c r="R304"/>
  <c r="P304"/>
  <c r="BI301"/>
  <c r="BH301"/>
  <c r="BG301"/>
  <c r="BF301"/>
  <c r="T301"/>
  <c r="R301"/>
  <c r="P301"/>
  <c r="BI296"/>
  <c r="BH296"/>
  <c r="BG296"/>
  <c r="BF296"/>
  <c r="T296"/>
  <c r="R296"/>
  <c r="P296"/>
  <c r="BI291"/>
  <c r="BH291"/>
  <c r="BG291"/>
  <c r="BF291"/>
  <c r="T291"/>
  <c r="R291"/>
  <c r="P291"/>
  <c r="BI286"/>
  <c r="BH286"/>
  <c r="BG286"/>
  <c r="BF286"/>
  <c r="T286"/>
  <c r="R286"/>
  <c r="P286"/>
  <c r="BI280"/>
  <c r="BH280"/>
  <c r="BG280"/>
  <c r="BF280"/>
  <c r="T280"/>
  <c r="T279"/>
  <c r="R280"/>
  <c r="R279"/>
  <c r="P280"/>
  <c r="P279"/>
  <c r="BI274"/>
  <c r="BH274"/>
  <c r="BG274"/>
  <c r="BF274"/>
  <c r="T274"/>
  <c r="R274"/>
  <c r="P274"/>
  <c r="BI269"/>
  <c r="BH269"/>
  <c r="BG269"/>
  <c r="BF269"/>
  <c r="T269"/>
  <c r="R269"/>
  <c r="P269"/>
  <c r="BI263"/>
  <c r="BH263"/>
  <c r="BG263"/>
  <c r="BF263"/>
  <c r="T263"/>
  <c r="T262"/>
  <c r="R263"/>
  <c r="R262"/>
  <c r="P263"/>
  <c r="P262"/>
  <c r="BI257"/>
  <c r="BH257"/>
  <c r="BG257"/>
  <c r="BF257"/>
  <c r="T257"/>
  <c r="T256"/>
  <c r="R257"/>
  <c r="R256"/>
  <c r="P257"/>
  <c r="P256"/>
  <c r="BI251"/>
  <c r="BH251"/>
  <c r="BG251"/>
  <c r="BF251"/>
  <c r="T251"/>
  <c r="R251"/>
  <c r="P251"/>
  <c r="BI246"/>
  <c r="BH246"/>
  <c r="BG246"/>
  <c r="BF246"/>
  <c r="T246"/>
  <c r="R246"/>
  <c r="P246"/>
  <c r="BI243"/>
  <c r="BH243"/>
  <c r="BG243"/>
  <c r="BF243"/>
  <c r="T243"/>
  <c r="R243"/>
  <c r="P243"/>
  <c r="BI238"/>
  <c r="BH238"/>
  <c r="BG238"/>
  <c r="BF238"/>
  <c r="T238"/>
  <c r="R238"/>
  <c r="P238"/>
  <c r="BI234"/>
  <c r="BH234"/>
  <c r="BG234"/>
  <c r="BF234"/>
  <c r="T234"/>
  <c r="R234"/>
  <c r="P234"/>
  <c r="BI227"/>
  <c r="BH227"/>
  <c r="BG227"/>
  <c r="BF227"/>
  <c r="T227"/>
  <c r="R227"/>
  <c r="P227"/>
  <c r="BI222"/>
  <c r="BH222"/>
  <c r="BG222"/>
  <c r="BF222"/>
  <c r="T222"/>
  <c r="R222"/>
  <c r="P222"/>
  <c r="BI216"/>
  <c r="BH216"/>
  <c r="BG216"/>
  <c r="BF216"/>
  <c r="T216"/>
  <c r="R216"/>
  <c r="P216"/>
  <c r="BI211"/>
  <c r="BH211"/>
  <c r="BG211"/>
  <c r="BF211"/>
  <c r="T211"/>
  <c r="R211"/>
  <c r="P211"/>
  <c r="BI206"/>
  <c r="BH206"/>
  <c r="BG206"/>
  <c r="BF206"/>
  <c r="T206"/>
  <c r="R206"/>
  <c r="P206"/>
  <c r="BI201"/>
  <c r="BH201"/>
  <c r="BG201"/>
  <c r="BF201"/>
  <c r="T201"/>
  <c r="R201"/>
  <c r="P201"/>
  <c r="BI196"/>
  <c r="BH196"/>
  <c r="BG196"/>
  <c r="BF196"/>
  <c r="T196"/>
  <c r="R196"/>
  <c r="P196"/>
  <c r="BI191"/>
  <c r="BH191"/>
  <c r="BG191"/>
  <c r="BF191"/>
  <c r="T191"/>
  <c r="R191"/>
  <c r="P191"/>
  <c r="BI186"/>
  <c r="BH186"/>
  <c r="BG186"/>
  <c r="BF186"/>
  <c r="T186"/>
  <c r="R186"/>
  <c r="P186"/>
  <c r="BI181"/>
  <c r="BH181"/>
  <c r="BG181"/>
  <c r="BF181"/>
  <c r="T181"/>
  <c r="R181"/>
  <c r="P181"/>
  <c r="BI176"/>
  <c r="BH176"/>
  <c r="BG176"/>
  <c r="BF176"/>
  <c r="T176"/>
  <c r="R176"/>
  <c r="P176"/>
  <c r="BI171"/>
  <c r="BH171"/>
  <c r="BG171"/>
  <c r="BF171"/>
  <c r="T171"/>
  <c r="R171"/>
  <c r="P171"/>
  <c r="BI166"/>
  <c r="BH166"/>
  <c r="BG166"/>
  <c r="BF166"/>
  <c r="T166"/>
  <c r="R166"/>
  <c r="P166"/>
  <c r="BI163"/>
  <c r="BH163"/>
  <c r="BG163"/>
  <c r="BF163"/>
  <c r="T163"/>
  <c r="R163"/>
  <c r="P163"/>
  <c r="BI158"/>
  <c r="BH158"/>
  <c r="BG158"/>
  <c r="BF158"/>
  <c r="T158"/>
  <c r="R158"/>
  <c r="P158"/>
  <c r="BI153"/>
  <c r="BH153"/>
  <c r="BG153"/>
  <c r="BF153"/>
  <c r="T153"/>
  <c r="R153"/>
  <c r="P153"/>
  <c r="BI148"/>
  <c r="BH148"/>
  <c r="BG148"/>
  <c r="BF148"/>
  <c r="T148"/>
  <c r="R148"/>
  <c r="P148"/>
  <c r="BI145"/>
  <c r="BH145"/>
  <c r="BG145"/>
  <c r="BF145"/>
  <c r="T145"/>
  <c r="R145"/>
  <c r="P145"/>
  <c r="BI140"/>
  <c r="BH140"/>
  <c r="BG140"/>
  <c r="BF140"/>
  <c r="T140"/>
  <c r="R140"/>
  <c r="P140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1"/>
  <c r="BH121"/>
  <c r="BG121"/>
  <c r="BF121"/>
  <c r="T121"/>
  <c r="R121"/>
  <c r="P121"/>
  <c r="BI117"/>
  <c r="BH117"/>
  <c r="BG117"/>
  <c r="BF117"/>
  <c r="T117"/>
  <c r="R117"/>
  <c r="P117"/>
  <c r="BI112"/>
  <c r="BH112"/>
  <c r="BG112"/>
  <c r="BF112"/>
  <c r="T112"/>
  <c r="R112"/>
  <c r="P112"/>
  <c r="BI107"/>
  <c r="BH107"/>
  <c r="BG107"/>
  <c r="BF107"/>
  <c r="T107"/>
  <c r="R107"/>
  <c r="P107"/>
  <c r="BI102"/>
  <c r="BH102"/>
  <c r="BG102"/>
  <c r="BF102"/>
  <c r="T102"/>
  <c r="R102"/>
  <c r="P102"/>
  <c r="BI97"/>
  <c r="BH97"/>
  <c r="BG97"/>
  <c r="BF97"/>
  <c r="T97"/>
  <c r="R97"/>
  <c r="P97"/>
  <c r="J91"/>
  <c r="J90"/>
  <c r="F90"/>
  <c r="F88"/>
  <c r="E86"/>
  <c r="J55"/>
  <c r="J54"/>
  <c r="F54"/>
  <c r="F52"/>
  <c r="E50"/>
  <c r="J18"/>
  <c r="E18"/>
  <c r="F55"/>
  <c r="J17"/>
  <c r="J12"/>
  <c r="J88"/>
  <c r="E7"/>
  <c r="E48"/>
  <c i="2" r="J37"/>
  <c r="J36"/>
  <c i="1" r="AY55"/>
  <c i="2" r="J35"/>
  <c i="1" r="AX55"/>
  <c i="2" r="BI522"/>
  <c r="BH522"/>
  <c r="BG522"/>
  <c r="BF522"/>
  <c r="T522"/>
  <c r="R522"/>
  <c r="P522"/>
  <c r="BI519"/>
  <c r="BH519"/>
  <c r="BG519"/>
  <c r="BF519"/>
  <c r="T519"/>
  <c r="R519"/>
  <c r="P519"/>
  <c r="BI516"/>
  <c r="BH516"/>
  <c r="BG516"/>
  <c r="BF516"/>
  <c r="T516"/>
  <c r="R516"/>
  <c r="P516"/>
  <c r="BI513"/>
  <c r="BH513"/>
  <c r="BG513"/>
  <c r="BF513"/>
  <c r="T513"/>
  <c r="R513"/>
  <c r="P513"/>
  <c r="BI510"/>
  <c r="BH510"/>
  <c r="BG510"/>
  <c r="BF510"/>
  <c r="T510"/>
  <c r="R510"/>
  <c r="P510"/>
  <c r="BI504"/>
  <c r="BH504"/>
  <c r="BG504"/>
  <c r="BF504"/>
  <c r="T504"/>
  <c r="R504"/>
  <c r="P504"/>
  <c r="BI499"/>
  <c r="BH499"/>
  <c r="BG499"/>
  <c r="BF499"/>
  <c r="T499"/>
  <c r="R499"/>
  <c r="P499"/>
  <c r="BI494"/>
  <c r="BH494"/>
  <c r="BG494"/>
  <c r="BF494"/>
  <c r="T494"/>
  <c r="R494"/>
  <c r="P494"/>
  <c r="BI489"/>
  <c r="BH489"/>
  <c r="BG489"/>
  <c r="BF489"/>
  <c r="T489"/>
  <c r="R489"/>
  <c r="P489"/>
  <c r="BI482"/>
  <c r="BH482"/>
  <c r="BG482"/>
  <c r="BF482"/>
  <c r="T482"/>
  <c r="R482"/>
  <c r="P482"/>
  <c r="BI478"/>
  <c r="BH478"/>
  <c r="BG478"/>
  <c r="BF478"/>
  <c r="T478"/>
  <c r="R478"/>
  <c r="P478"/>
  <c r="BI472"/>
  <c r="BH472"/>
  <c r="BG472"/>
  <c r="BF472"/>
  <c r="T472"/>
  <c r="R472"/>
  <c r="P472"/>
  <c r="BI468"/>
  <c r="BH468"/>
  <c r="BG468"/>
  <c r="BF468"/>
  <c r="T468"/>
  <c r="R468"/>
  <c r="P468"/>
  <c r="BI464"/>
  <c r="BH464"/>
  <c r="BG464"/>
  <c r="BF464"/>
  <c r="T464"/>
  <c r="R464"/>
  <c r="P464"/>
  <c r="BI459"/>
  <c r="BH459"/>
  <c r="BG459"/>
  <c r="BF459"/>
  <c r="T459"/>
  <c r="R459"/>
  <c r="P459"/>
  <c r="BI455"/>
  <c r="BH455"/>
  <c r="BG455"/>
  <c r="BF455"/>
  <c r="T455"/>
  <c r="R455"/>
  <c r="P455"/>
  <c r="BI452"/>
  <c r="BH452"/>
  <c r="BG452"/>
  <c r="BF452"/>
  <c r="T452"/>
  <c r="R452"/>
  <c r="P452"/>
  <c r="BI447"/>
  <c r="BH447"/>
  <c r="BG447"/>
  <c r="BF447"/>
  <c r="T447"/>
  <c r="R447"/>
  <c r="P447"/>
  <c r="BI444"/>
  <c r="BH444"/>
  <c r="BG444"/>
  <c r="BF444"/>
  <c r="T444"/>
  <c r="R444"/>
  <c r="P444"/>
  <c r="BI439"/>
  <c r="BH439"/>
  <c r="BG439"/>
  <c r="BF439"/>
  <c r="T439"/>
  <c r="R439"/>
  <c r="P439"/>
  <c r="BI434"/>
  <c r="BH434"/>
  <c r="BG434"/>
  <c r="BF434"/>
  <c r="T434"/>
  <c r="T433"/>
  <c r="R434"/>
  <c r="R433"/>
  <c r="P434"/>
  <c r="P433"/>
  <c r="BI428"/>
  <c r="BH428"/>
  <c r="BG428"/>
  <c r="BF428"/>
  <c r="T428"/>
  <c r="R428"/>
  <c r="P428"/>
  <c r="BI418"/>
  <c r="BH418"/>
  <c r="BG418"/>
  <c r="BF418"/>
  <c r="T418"/>
  <c r="R418"/>
  <c r="P418"/>
  <c r="BI414"/>
  <c r="BH414"/>
  <c r="BG414"/>
  <c r="BF414"/>
  <c r="T414"/>
  <c r="R414"/>
  <c r="P414"/>
  <c r="BI411"/>
  <c r="BH411"/>
  <c r="BG411"/>
  <c r="BF411"/>
  <c r="T411"/>
  <c r="R411"/>
  <c r="P411"/>
  <c r="BI407"/>
  <c r="BH407"/>
  <c r="BG407"/>
  <c r="BF407"/>
  <c r="T407"/>
  <c r="R407"/>
  <c r="P407"/>
  <c r="BI404"/>
  <c r="BH404"/>
  <c r="BG404"/>
  <c r="BF404"/>
  <c r="T404"/>
  <c r="R404"/>
  <c r="P404"/>
  <c r="BI398"/>
  <c r="BH398"/>
  <c r="BG398"/>
  <c r="BF398"/>
  <c r="T398"/>
  <c r="R398"/>
  <c r="P398"/>
  <c r="BI393"/>
  <c r="BH393"/>
  <c r="BG393"/>
  <c r="BF393"/>
  <c r="T393"/>
  <c r="R393"/>
  <c r="P393"/>
  <c r="BI388"/>
  <c r="BH388"/>
  <c r="BG388"/>
  <c r="BF388"/>
  <c r="T388"/>
  <c r="R388"/>
  <c r="P388"/>
  <c r="BI383"/>
  <c r="BH383"/>
  <c r="BG383"/>
  <c r="BF383"/>
  <c r="T383"/>
  <c r="R383"/>
  <c r="P383"/>
  <c r="BI378"/>
  <c r="BH378"/>
  <c r="BG378"/>
  <c r="BF378"/>
  <c r="T378"/>
  <c r="R378"/>
  <c r="P378"/>
  <c r="BI373"/>
  <c r="BH373"/>
  <c r="BG373"/>
  <c r="BF373"/>
  <c r="T373"/>
  <c r="R373"/>
  <c r="P373"/>
  <c r="BI371"/>
  <c r="BH371"/>
  <c r="BG371"/>
  <c r="BF371"/>
  <c r="T371"/>
  <c r="R371"/>
  <c r="P371"/>
  <c r="BI366"/>
  <c r="BH366"/>
  <c r="BG366"/>
  <c r="BF366"/>
  <c r="T366"/>
  <c r="R366"/>
  <c r="P366"/>
  <c r="BI361"/>
  <c r="BH361"/>
  <c r="BG361"/>
  <c r="BF361"/>
  <c r="T361"/>
  <c r="R361"/>
  <c r="P361"/>
  <c r="BI353"/>
  <c r="BH353"/>
  <c r="BG353"/>
  <c r="BF353"/>
  <c r="T353"/>
  <c r="R353"/>
  <c r="P353"/>
  <c r="BI350"/>
  <c r="BH350"/>
  <c r="BG350"/>
  <c r="BF350"/>
  <c r="T350"/>
  <c r="R350"/>
  <c r="P350"/>
  <c r="BI345"/>
  <c r="BH345"/>
  <c r="BG345"/>
  <c r="BF345"/>
  <c r="T345"/>
  <c r="R345"/>
  <c r="P345"/>
  <c r="BI342"/>
  <c r="BH342"/>
  <c r="BG342"/>
  <c r="BF342"/>
  <c r="T342"/>
  <c r="R342"/>
  <c r="P342"/>
  <c r="BI337"/>
  <c r="BH337"/>
  <c r="BG337"/>
  <c r="BF337"/>
  <c r="T337"/>
  <c r="R337"/>
  <c r="P337"/>
  <c r="BI335"/>
  <c r="BH335"/>
  <c r="BG335"/>
  <c r="BF335"/>
  <c r="T335"/>
  <c r="R335"/>
  <c r="P335"/>
  <c r="BI330"/>
  <c r="BH330"/>
  <c r="BG330"/>
  <c r="BF330"/>
  <c r="T330"/>
  <c r="R330"/>
  <c r="P330"/>
  <c r="BI328"/>
  <c r="BH328"/>
  <c r="BG328"/>
  <c r="BF328"/>
  <c r="T328"/>
  <c r="R328"/>
  <c r="P328"/>
  <c r="BI325"/>
  <c r="BH325"/>
  <c r="BG325"/>
  <c r="BF325"/>
  <c r="T325"/>
  <c r="R325"/>
  <c r="P325"/>
  <c r="BI320"/>
  <c r="BH320"/>
  <c r="BG320"/>
  <c r="BF320"/>
  <c r="T320"/>
  <c r="R320"/>
  <c r="P320"/>
  <c r="BI315"/>
  <c r="BH315"/>
  <c r="BG315"/>
  <c r="BF315"/>
  <c r="T315"/>
  <c r="R315"/>
  <c r="P315"/>
  <c r="BI309"/>
  <c r="BH309"/>
  <c r="BG309"/>
  <c r="BF309"/>
  <c r="T309"/>
  <c r="R309"/>
  <c r="P309"/>
  <c r="BI302"/>
  <c r="BH302"/>
  <c r="BG302"/>
  <c r="BF302"/>
  <c r="T302"/>
  <c r="R302"/>
  <c r="P302"/>
  <c r="BI294"/>
  <c r="BH294"/>
  <c r="BG294"/>
  <c r="BF294"/>
  <c r="T294"/>
  <c r="R294"/>
  <c r="P294"/>
  <c r="BI288"/>
  <c r="BH288"/>
  <c r="BG288"/>
  <c r="BF288"/>
  <c r="T288"/>
  <c r="R288"/>
  <c r="P288"/>
  <c r="BI283"/>
  <c r="BH283"/>
  <c r="BG283"/>
  <c r="BF283"/>
  <c r="T283"/>
  <c r="R283"/>
  <c r="P283"/>
  <c r="BI278"/>
  <c r="BH278"/>
  <c r="BG278"/>
  <c r="BF278"/>
  <c r="T278"/>
  <c r="R278"/>
  <c r="P278"/>
  <c r="BI273"/>
  <c r="BH273"/>
  <c r="BG273"/>
  <c r="BF273"/>
  <c r="T273"/>
  <c r="R273"/>
  <c r="P273"/>
  <c r="BI267"/>
  <c r="BH267"/>
  <c r="BG267"/>
  <c r="BF267"/>
  <c r="T267"/>
  <c r="R267"/>
  <c r="P267"/>
  <c r="BI260"/>
  <c r="BH260"/>
  <c r="BG260"/>
  <c r="BF260"/>
  <c r="T260"/>
  <c r="R260"/>
  <c r="P260"/>
  <c r="BI255"/>
  <c r="BH255"/>
  <c r="BG255"/>
  <c r="BF255"/>
  <c r="T255"/>
  <c r="R255"/>
  <c r="P255"/>
  <c r="BI250"/>
  <c r="BH250"/>
  <c r="BG250"/>
  <c r="BF250"/>
  <c r="T250"/>
  <c r="R250"/>
  <c r="P250"/>
  <c r="BI245"/>
  <c r="BH245"/>
  <c r="BG245"/>
  <c r="BF245"/>
  <c r="T245"/>
  <c r="R245"/>
  <c r="P245"/>
  <c r="BI240"/>
  <c r="BH240"/>
  <c r="BG240"/>
  <c r="BF240"/>
  <c r="T240"/>
  <c r="R240"/>
  <c r="P240"/>
  <c r="BI235"/>
  <c r="BH235"/>
  <c r="BG235"/>
  <c r="BF235"/>
  <c r="T235"/>
  <c r="R235"/>
  <c r="P235"/>
  <c r="BI230"/>
  <c r="BH230"/>
  <c r="BG230"/>
  <c r="BF230"/>
  <c r="T230"/>
  <c r="R230"/>
  <c r="P230"/>
  <c r="BI225"/>
  <c r="BH225"/>
  <c r="BG225"/>
  <c r="BF225"/>
  <c r="T225"/>
  <c r="R225"/>
  <c r="P225"/>
  <c r="BI220"/>
  <c r="BH220"/>
  <c r="BG220"/>
  <c r="BF220"/>
  <c r="T220"/>
  <c r="R220"/>
  <c r="P220"/>
  <c r="BI214"/>
  <c r="BH214"/>
  <c r="BG214"/>
  <c r="BF214"/>
  <c r="T214"/>
  <c r="R214"/>
  <c r="P214"/>
  <c r="BI209"/>
  <c r="BH209"/>
  <c r="BG209"/>
  <c r="BF209"/>
  <c r="T209"/>
  <c r="R209"/>
  <c r="P209"/>
  <c r="BI204"/>
  <c r="BH204"/>
  <c r="BG204"/>
  <c r="BF204"/>
  <c r="T204"/>
  <c r="R204"/>
  <c r="P204"/>
  <c r="BI198"/>
  <c r="BH198"/>
  <c r="BG198"/>
  <c r="BF198"/>
  <c r="T198"/>
  <c r="R198"/>
  <c r="P198"/>
  <c r="BI193"/>
  <c r="BH193"/>
  <c r="BG193"/>
  <c r="BF193"/>
  <c r="T193"/>
  <c r="R193"/>
  <c r="P193"/>
  <c r="BI188"/>
  <c r="BH188"/>
  <c r="BG188"/>
  <c r="BF188"/>
  <c r="T188"/>
  <c r="R188"/>
  <c r="P188"/>
  <c r="BI183"/>
  <c r="BH183"/>
  <c r="BG183"/>
  <c r="BF183"/>
  <c r="T183"/>
  <c r="R183"/>
  <c r="P183"/>
  <c r="BI178"/>
  <c r="BH178"/>
  <c r="BG178"/>
  <c r="BF178"/>
  <c r="T178"/>
  <c r="R178"/>
  <c r="P178"/>
  <c r="BI172"/>
  <c r="BH172"/>
  <c r="BG172"/>
  <c r="BF172"/>
  <c r="T172"/>
  <c r="R172"/>
  <c r="P172"/>
  <c r="BI169"/>
  <c r="BH169"/>
  <c r="BG169"/>
  <c r="BF169"/>
  <c r="T169"/>
  <c r="R169"/>
  <c r="P169"/>
  <c r="BI164"/>
  <c r="BH164"/>
  <c r="BG164"/>
  <c r="BF164"/>
  <c r="T164"/>
  <c r="R164"/>
  <c r="P164"/>
  <c r="BI161"/>
  <c r="BH161"/>
  <c r="BG161"/>
  <c r="BF161"/>
  <c r="T161"/>
  <c r="R161"/>
  <c r="P161"/>
  <c r="BI153"/>
  <c r="BH153"/>
  <c r="BG153"/>
  <c r="BF153"/>
  <c r="T153"/>
  <c r="R153"/>
  <c r="P153"/>
  <c r="BI150"/>
  <c r="BH150"/>
  <c r="BG150"/>
  <c r="BF150"/>
  <c r="T150"/>
  <c r="R150"/>
  <c r="P150"/>
  <c r="BI145"/>
  <c r="BH145"/>
  <c r="BG145"/>
  <c r="BF145"/>
  <c r="T145"/>
  <c r="R145"/>
  <c r="P145"/>
  <c r="BI140"/>
  <c r="BH140"/>
  <c r="BG140"/>
  <c r="BF140"/>
  <c r="T140"/>
  <c r="R140"/>
  <c r="P140"/>
  <c r="BI136"/>
  <c r="BH136"/>
  <c r="BG136"/>
  <c r="BF136"/>
  <c r="T136"/>
  <c r="R136"/>
  <c r="P136"/>
  <c r="BI131"/>
  <c r="BH131"/>
  <c r="BG131"/>
  <c r="BF131"/>
  <c r="T131"/>
  <c r="R131"/>
  <c r="P131"/>
  <c r="BI126"/>
  <c r="BH126"/>
  <c r="BG126"/>
  <c r="BF126"/>
  <c r="T126"/>
  <c r="R126"/>
  <c r="P126"/>
  <c r="BI121"/>
  <c r="BH121"/>
  <c r="BG121"/>
  <c r="BF121"/>
  <c r="T121"/>
  <c r="R121"/>
  <c r="P121"/>
  <c r="BI116"/>
  <c r="BH116"/>
  <c r="BG116"/>
  <c r="BF116"/>
  <c r="T116"/>
  <c r="R116"/>
  <c r="P116"/>
  <c r="BI111"/>
  <c r="BH111"/>
  <c r="BG111"/>
  <c r="BF111"/>
  <c r="T111"/>
  <c r="R111"/>
  <c r="P111"/>
  <c r="BI106"/>
  <c r="BH106"/>
  <c r="BG106"/>
  <c r="BF106"/>
  <c r="T106"/>
  <c r="R106"/>
  <c r="P106"/>
  <c r="BI101"/>
  <c r="BH101"/>
  <c r="BG101"/>
  <c r="BF101"/>
  <c r="T101"/>
  <c r="R101"/>
  <c r="P101"/>
  <c r="BI96"/>
  <c r="BH96"/>
  <c r="BG96"/>
  <c r="BF96"/>
  <c r="T96"/>
  <c r="R96"/>
  <c r="P96"/>
  <c r="J90"/>
  <c r="J89"/>
  <c r="F89"/>
  <c r="F87"/>
  <c r="E85"/>
  <c r="J55"/>
  <c r="J54"/>
  <c r="F54"/>
  <c r="F52"/>
  <c r="E50"/>
  <c r="J18"/>
  <c r="E18"/>
  <c r="F90"/>
  <c r="J17"/>
  <c r="J12"/>
  <c r="J87"/>
  <c r="E7"/>
  <c r="E83"/>
  <c i="1" r="L50"/>
  <c r="AM50"/>
  <c r="AM49"/>
  <c r="L49"/>
  <c r="AM47"/>
  <c r="L47"/>
  <c r="L45"/>
  <c r="L44"/>
  <c i="2" r="J478"/>
  <c r="BK428"/>
  <c r="J320"/>
  <c r="J188"/>
  <c r="J522"/>
  <c r="BK468"/>
  <c r="BK439"/>
  <c r="BK388"/>
  <c r="BK309"/>
  <c r="BK193"/>
  <c r="BK121"/>
  <c i="3" r="J238"/>
  <c r="J234"/>
  <c i="5" r="J90"/>
  <c i="2" r="BK342"/>
  <c r="BK278"/>
  <c r="BK161"/>
  <c r="BK101"/>
  <c i="3" r="J158"/>
  <c r="BK324"/>
  <c r="J320"/>
  <c r="BK186"/>
  <c i="4" r="BK86"/>
  <c i="2" r="J459"/>
  <c r="J383"/>
  <c r="J335"/>
  <c r="J235"/>
  <c r="J153"/>
  <c i="3" r="J251"/>
  <c r="BK332"/>
  <c r="J311"/>
  <c i="4" r="BK95"/>
  <c i="2" r="J161"/>
  <c i="3" r="J263"/>
  <c r="J291"/>
  <c r="J243"/>
  <c r="J222"/>
  <c r="BK306"/>
  <c r="BK171"/>
  <c i="4" r="BK100"/>
  <c i="5" r="BK112"/>
  <c i="2" r="J220"/>
  <c r="BK131"/>
  <c i="3" r="BK102"/>
  <c r="BK320"/>
  <c i="5" r="BK94"/>
  <c i="2" r="J516"/>
  <c r="J472"/>
  <c r="J418"/>
  <c r="BK294"/>
  <c r="J150"/>
  <c r="BK489"/>
  <c r="BK444"/>
  <c r="BK398"/>
  <c r="BK337"/>
  <c r="J250"/>
  <c r="BK150"/>
  <c i="3" r="BK291"/>
  <c r="J133"/>
  <c i="2" r="BK407"/>
  <c r="BK335"/>
  <c r="BK267"/>
  <c r="J136"/>
  <c i="3" r="BK206"/>
  <c r="J186"/>
  <c r="J301"/>
  <c r="BK176"/>
  <c r="J112"/>
  <c i="5" r="BK86"/>
  <c i="2" r="BK472"/>
  <c r="BK404"/>
  <c r="BK302"/>
  <c r="BK178"/>
  <c i="3" r="BK316"/>
  <c r="BK350"/>
  <c r="J126"/>
  <c r="J181"/>
  <c i="2" r="F36"/>
  <c r="J519"/>
  <c r="BK459"/>
  <c r="BK393"/>
  <c r="BK240"/>
  <c r="BK516"/>
  <c r="BK455"/>
  <c r="J411"/>
  <c r="BK350"/>
  <c r="J283"/>
  <c r="BK225"/>
  <c r="BK140"/>
  <c i="3" r="J368"/>
  <c i="5" r="J108"/>
  <c i="2" r="J388"/>
  <c r="BK330"/>
  <c r="J288"/>
  <c r="J214"/>
  <c i="3" r="BK280"/>
  <c r="BK117"/>
  <c r="BK246"/>
  <c r="BK121"/>
  <c r="BK383"/>
  <c i="5" r="BK90"/>
  <c i="2" r="J510"/>
  <c r="BK418"/>
  <c r="J337"/>
  <c r="BK260"/>
  <c i="3" r="J373"/>
  <c r="J227"/>
  <c r="BK97"/>
  <c r="J196"/>
  <c r="BK158"/>
  <c i="2" r="J172"/>
  <c i="1" r="AS54"/>
  <c i="3" r="BK201"/>
  <c r="BK377"/>
  <c r="J337"/>
  <c i="4" r="BK89"/>
  <c i="2" r="J260"/>
  <c r="BK198"/>
  <c r="J96"/>
  <c i="3" r="J191"/>
  <c r="J97"/>
  <c i="5" r="J105"/>
  <c i="2" r="J482"/>
  <c r="BK361"/>
  <c r="BK283"/>
  <c r="J169"/>
  <c r="BK494"/>
  <c r="BK447"/>
  <c r="BK366"/>
  <c r="BK328"/>
  <c r="J255"/>
  <c i="3" r="BK211"/>
  <c r="BK373"/>
  <c i="5" r="BK99"/>
  <c i="2" r="J428"/>
  <c r="BK353"/>
  <c r="J309"/>
  <c r="BK204"/>
  <c i="3" r="J257"/>
  <c r="BK311"/>
  <c r="BK234"/>
  <c r="J365"/>
  <c r="J383"/>
  <c i="4" r="J89"/>
  <c i="2" r="BK519"/>
  <c r="BK464"/>
  <c r="J398"/>
  <c r="J328"/>
  <c r="BK214"/>
  <c r="J116"/>
  <c i="3" r="J102"/>
  <c r="J269"/>
  <c r="J117"/>
  <c r="BK133"/>
  <c i="5" r="BK108"/>
  <c i="2" r="BK183"/>
  <c i="3" r="J171"/>
  <c r="J163"/>
  <c r="J304"/>
  <c r="BK360"/>
  <c r="BK166"/>
  <c r="BK181"/>
  <c i="2" r="F35"/>
  <c r="BK510"/>
  <c r="J468"/>
  <c r="BK371"/>
  <c r="J273"/>
  <c r="BK513"/>
  <c r="BK478"/>
  <c r="J407"/>
  <c r="BK315"/>
  <c r="J267"/>
  <c r="J164"/>
  <c i="3" r="BK347"/>
  <c r="BK389"/>
  <c i="5" r="J130"/>
  <c i="2" r="J439"/>
  <c r="BK378"/>
  <c r="BK325"/>
  <c r="J245"/>
  <c r="J198"/>
  <c r="BK111"/>
  <c i="3" r="J140"/>
  <c r="BK257"/>
  <c r="J166"/>
  <c r="BK365"/>
  <c i="4" r="J95"/>
  <c i="2" r="J513"/>
  <c r="BK452"/>
  <c r="J378"/>
  <c r="J315"/>
  <c r="J209"/>
  <c i="3" r="BK304"/>
  <c r="BK296"/>
  <c r="BK263"/>
  <c r="J389"/>
  <c i="5" r="J86"/>
  <c i="2" r="J140"/>
  <c i="3" r="BK238"/>
  <c r="J328"/>
  <c r="BK216"/>
  <c r="J347"/>
  <c r="J316"/>
  <c r="J392"/>
  <c i="4" r="BK92"/>
  <c i="2" r="BK250"/>
  <c r="BK209"/>
  <c r="BK153"/>
  <c i="3" r="J342"/>
  <c r="J145"/>
  <c i="4" r="J103"/>
  <c i="5" r="BK105"/>
  <c i="2" r="J504"/>
  <c r="J447"/>
  <c r="J353"/>
  <c r="BK255"/>
  <c r="BK116"/>
  <c r="BK482"/>
  <c r="BK414"/>
  <c r="J373"/>
  <c r="J302"/>
  <c r="J178"/>
  <c i="3" r="J136"/>
  <c r="BK286"/>
  <c i="5" r="J112"/>
  <c i="2" r="BK373"/>
  <c r="BK320"/>
  <c r="BK220"/>
  <c r="BK126"/>
  <c i="3" r="BK107"/>
  <c r="J211"/>
  <c r="J107"/>
  <c r="J206"/>
  <c r="BK392"/>
  <c i="5" r="J99"/>
  <c i="2" r="J499"/>
  <c r="J444"/>
  <c r="J371"/>
  <c r="J278"/>
  <c r="BK136"/>
  <c i="3" r="J176"/>
  <c r="BK191"/>
  <c r="J350"/>
  <c r="BK269"/>
  <c i="5" r="J94"/>
  <c i="2" r="J126"/>
  <c i="3" r="BK196"/>
  <c r="J216"/>
  <c r="BK126"/>
  <c r="BK328"/>
  <c r="BK342"/>
  <c i="5" r="BK125"/>
  <c i="2" r="J230"/>
  <c r="J145"/>
  <c i="3" r="J274"/>
  <c r="J377"/>
  <c r="BK136"/>
  <c i="5" r="J117"/>
  <c i="2" r="J34"/>
  <c r="BK522"/>
  <c r="J452"/>
  <c r="BK411"/>
  <c r="J342"/>
  <c r="J204"/>
  <c r="BK504"/>
  <c r="J455"/>
  <c r="J361"/>
  <c r="J325"/>
  <c r="BK235"/>
  <c r="BK106"/>
  <c i="3" r="J286"/>
  <c i="4" r="BK103"/>
  <c i="2" r="J393"/>
  <c r="J330"/>
  <c r="BK273"/>
  <c r="BK188"/>
  <c i="3" r="J306"/>
  <c r="BK337"/>
  <c r="BK274"/>
  <c r="J129"/>
  <c r="BK227"/>
  <c r="J148"/>
  <c i="5" r="BK117"/>
  <c i="2" r="J494"/>
  <c r="BK383"/>
  <c r="J225"/>
  <c r="J106"/>
  <c i="3" r="J280"/>
  <c r="J201"/>
  <c r="J324"/>
  <c i="2" r="J193"/>
  <c r="J111"/>
  <c i="3" r="BK129"/>
  <c r="BK355"/>
  <c r="J121"/>
  <c r="BK163"/>
  <c r="BK140"/>
  <c i="5" r="BK130"/>
  <c i="2" r="BK172"/>
  <c r="J121"/>
  <c i="3" r="J296"/>
  <c r="J246"/>
  <c i="5" r="J125"/>
  <c i="2" r="J489"/>
  <c r="BK434"/>
  <c r="BK345"/>
  <c r="J131"/>
  <c r="BK499"/>
  <c r="J464"/>
  <c r="J404"/>
  <c r="J345"/>
  <c r="BK288"/>
  <c r="J183"/>
  <c r="BK96"/>
  <c i="3" r="BK112"/>
  <c i="4" r="J100"/>
  <c i="2" r="J414"/>
  <c r="J366"/>
  <c r="J294"/>
  <c r="BK230"/>
  <c r="BK145"/>
  <c i="3" r="BK368"/>
  <c r="J355"/>
  <c r="BK301"/>
  <c r="J332"/>
  <c r="BK222"/>
  <c r="BK251"/>
  <c i="2" r="J434"/>
  <c r="J350"/>
  <c r="BK245"/>
  <c r="BK169"/>
  <c i="3" r="J153"/>
  <c r="BK148"/>
  <c r="J360"/>
  <c i="4" r="J86"/>
  <c i="2" r="J101"/>
  <c i="3" r="BK145"/>
  <c r="BK243"/>
  <c r="BK153"/>
  <c r="J386"/>
  <c r="BK386"/>
  <c i="4" r="J92"/>
  <c i="2" r="J240"/>
  <c r="BK164"/>
  <c r="F37"/>
  <c l="1" r="T95"/>
  <c r="BK203"/>
  <c r="J203"/>
  <c r="J63"/>
  <c r="BK272"/>
  <c r="J272"/>
  <c r="J65"/>
  <c r="R272"/>
  <c r="BK403"/>
  <c r="J403"/>
  <c r="J67"/>
  <c r="BK458"/>
  <c r="J458"/>
  <c r="J71"/>
  <c r="R481"/>
  <c i="3" r="BK96"/>
  <c r="J96"/>
  <c r="J61"/>
  <c r="R221"/>
  <c r="P268"/>
  <c r="BK346"/>
  <c r="J346"/>
  <c r="J69"/>
  <c r="P382"/>
  <c i="4" r="R85"/>
  <c r="R84"/>
  <c i="2" r="P177"/>
  <c r="P219"/>
  <c r="R314"/>
  <c r="P438"/>
  <c r="BK481"/>
  <c r="J481"/>
  <c r="J72"/>
  <c r="P509"/>
  <c i="3" r="R96"/>
  <c r="T221"/>
  <c r="T268"/>
  <c r="R346"/>
  <c i="2" r="R177"/>
  <c r="R219"/>
  <c r="T314"/>
  <c r="T438"/>
  <c r="T481"/>
  <c i="3" r="P139"/>
  <c r="BK285"/>
  <c r="J285"/>
  <c r="J68"/>
  <c r="P359"/>
  <c r="P358"/>
  <c i="4" r="P85"/>
  <c r="P84"/>
  <c i="3" r="P96"/>
  <c r="BK221"/>
  <c r="J221"/>
  <c r="J63"/>
  <c r="BK268"/>
  <c r="J268"/>
  <c r="J66"/>
  <c r="P346"/>
  <c r="T359"/>
  <c r="T358"/>
  <c i="4" r="BK85"/>
  <c r="J85"/>
  <c r="J61"/>
  <c r="P99"/>
  <c r="P98"/>
  <c i="5" r="BK85"/>
  <c r="P104"/>
  <c i="2" r="R95"/>
  <c r="BK219"/>
  <c r="J219"/>
  <c r="J64"/>
  <c r="P314"/>
  <c r="BK438"/>
  <c r="J438"/>
  <c r="J70"/>
  <c r="R458"/>
  <c r="BK509"/>
  <c r="J509"/>
  <c r="J73"/>
  <c i="3" r="T96"/>
  <c r="P221"/>
  <c r="R268"/>
  <c r="R359"/>
  <c r="R358"/>
  <c r="R382"/>
  <c i="4" r="T85"/>
  <c r="T84"/>
  <c i="5" r="BK111"/>
  <c r="J111"/>
  <c r="J63"/>
  <c i="2" r="BK95"/>
  <c r="J95"/>
  <c r="J61"/>
  <c r="T177"/>
  <c r="T219"/>
  <c r="T272"/>
  <c r="P403"/>
  <c r="R438"/>
  <c r="R437"/>
  <c r="P481"/>
  <c i="3" r="T139"/>
  <c r="R285"/>
  <c r="BK359"/>
  <c r="BK382"/>
  <c r="J382"/>
  <c r="J74"/>
  <c i="4" r="BK99"/>
  <c r="J99"/>
  <c r="J63"/>
  <c i="5" r="T85"/>
  <c r="P111"/>
  <c i="2" r="BK177"/>
  <c r="J177"/>
  <c r="J62"/>
  <c r="R203"/>
  <c r="T203"/>
  <c r="BK314"/>
  <c r="J314"/>
  <c r="J66"/>
  <c r="T403"/>
  <c r="T458"/>
  <c r="R509"/>
  <c i="3" r="BK139"/>
  <c r="J139"/>
  <c r="J62"/>
  <c r="T285"/>
  <c r="T382"/>
  <c i="4" r="R99"/>
  <c r="R98"/>
  <c i="5" r="R85"/>
  <c r="BK104"/>
  <c r="J104"/>
  <c r="J62"/>
  <c r="T104"/>
  <c r="R111"/>
  <c i="2" r="P95"/>
  <c r="P94"/>
  <c r="P203"/>
  <c r="P272"/>
  <c r="R403"/>
  <c r="P458"/>
  <c r="T509"/>
  <c i="3" r="R139"/>
  <c r="P285"/>
  <c r="T346"/>
  <c i="4" r="T99"/>
  <c r="T98"/>
  <c i="5" r="P85"/>
  <c r="P84"/>
  <c r="P83"/>
  <c i="1" r="AU58"/>
  <c i="5" r="R104"/>
  <c r="T111"/>
  <c i="3" r="BK354"/>
  <c r="J354"/>
  <c r="J70"/>
  <c r="BK256"/>
  <c r="J256"/>
  <c r="J64"/>
  <c r="BK262"/>
  <c r="J262"/>
  <c r="J65"/>
  <c r="BK279"/>
  <c r="J279"/>
  <c r="J67"/>
  <c i="2" r="BK433"/>
  <c r="J433"/>
  <c r="J68"/>
  <c i="3" r="BK376"/>
  <c r="J376"/>
  <c r="J73"/>
  <c i="4" r="T83"/>
  <c i="5" r="BE90"/>
  <c i="4" r="BK84"/>
  <c r="J84"/>
  <c r="J60"/>
  <c r="BK98"/>
  <c r="J98"/>
  <c r="J62"/>
  <c i="5" r="J77"/>
  <c r="F80"/>
  <c r="BE86"/>
  <c r="BE99"/>
  <c r="BE112"/>
  <c r="BE117"/>
  <c r="E73"/>
  <c r="BE108"/>
  <c r="BE130"/>
  <c r="BE105"/>
  <c r="BE125"/>
  <c r="BE94"/>
  <c i="4" r="F80"/>
  <c i="3" r="J359"/>
  <c r="J72"/>
  <c i="4" r="BE89"/>
  <c i="3" r="BK95"/>
  <c i="4" r="E48"/>
  <c r="BE95"/>
  <c r="BE86"/>
  <c r="BE103"/>
  <c r="J52"/>
  <c r="BE92"/>
  <c r="BE100"/>
  <c i="3" r="BE166"/>
  <c r="BE191"/>
  <c r="BE211"/>
  <c r="BE216"/>
  <c r="BE238"/>
  <c r="BE269"/>
  <c r="BE296"/>
  <c r="BE332"/>
  <c r="BE355"/>
  <c r="BE365"/>
  <c r="BE368"/>
  <c r="BE389"/>
  <c r="BE392"/>
  <c i="2" r="BK94"/>
  <c r="J94"/>
  <c r="J60"/>
  <c i="3" r="BE102"/>
  <c r="BE126"/>
  <c r="BE158"/>
  <c r="BE206"/>
  <c r="BE227"/>
  <c r="BE251"/>
  <c r="BE377"/>
  <c r="BE153"/>
  <c r="BE171"/>
  <c r="BE222"/>
  <c r="BE257"/>
  <c r="BE373"/>
  <c i="2" r="BK437"/>
  <c r="J437"/>
  <c r="J69"/>
  <c i="3" r="J52"/>
  <c r="BE129"/>
  <c r="BE140"/>
  <c r="BE145"/>
  <c r="BE243"/>
  <c r="BE246"/>
  <c r="BE304"/>
  <c r="BE342"/>
  <c r="BE383"/>
  <c r="E84"/>
  <c r="BE201"/>
  <c r="BE234"/>
  <c r="BE263"/>
  <c r="BE280"/>
  <c r="BE286"/>
  <c r="BE291"/>
  <c r="BE306"/>
  <c r="BE316"/>
  <c r="BE324"/>
  <c r="BE337"/>
  <c r="BE360"/>
  <c r="BE386"/>
  <c r="F91"/>
  <c r="BE97"/>
  <c r="BE107"/>
  <c r="BE112"/>
  <c r="BE117"/>
  <c r="BE163"/>
  <c r="BE186"/>
  <c r="BE196"/>
  <c r="BE311"/>
  <c r="BE121"/>
  <c r="BE133"/>
  <c r="BE136"/>
  <c r="BE148"/>
  <c r="BE176"/>
  <c r="BE320"/>
  <c r="BE347"/>
  <c r="BE181"/>
  <c r="BE274"/>
  <c r="BE301"/>
  <c r="BE328"/>
  <c r="BE350"/>
  <c i="1" r="AW55"/>
  <c r="BB55"/>
  <c i="2" r="E48"/>
  <c r="J52"/>
  <c r="F55"/>
  <c r="BE96"/>
  <c r="BE101"/>
  <c r="BE106"/>
  <c r="BE111"/>
  <c r="BE116"/>
  <c r="BE121"/>
  <c r="BE126"/>
  <c r="BE131"/>
  <c r="BE136"/>
  <c r="BE140"/>
  <c r="BE145"/>
  <c r="BE150"/>
  <c r="BE153"/>
  <c r="BE161"/>
  <c r="BE164"/>
  <c r="BE169"/>
  <c r="BE172"/>
  <c r="BE178"/>
  <c r="BE183"/>
  <c r="BE188"/>
  <c r="BE193"/>
  <c r="BE198"/>
  <c r="BE204"/>
  <c r="BE209"/>
  <c r="BE214"/>
  <c r="BE220"/>
  <c r="BE225"/>
  <c r="BE230"/>
  <c r="BE235"/>
  <c r="BE240"/>
  <c r="BE245"/>
  <c r="BE250"/>
  <c r="BE255"/>
  <c r="BE260"/>
  <c r="BE267"/>
  <c r="BE273"/>
  <c r="BE278"/>
  <c r="BE283"/>
  <c r="BE288"/>
  <c r="BE294"/>
  <c r="BE302"/>
  <c r="BE309"/>
  <c r="BE315"/>
  <c r="BE320"/>
  <c r="BE325"/>
  <c r="BE328"/>
  <c r="BE330"/>
  <c r="BE335"/>
  <c r="BE337"/>
  <c r="BE342"/>
  <c r="BE345"/>
  <c r="BE350"/>
  <c r="BE353"/>
  <c r="BE361"/>
  <c r="BE366"/>
  <c r="BE371"/>
  <c r="BE373"/>
  <c r="BE378"/>
  <c r="BE383"/>
  <c r="BE388"/>
  <c r="BE393"/>
  <c r="BE398"/>
  <c r="BE404"/>
  <c r="BE407"/>
  <c r="BE411"/>
  <c r="BE414"/>
  <c r="BE418"/>
  <c r="BE428"/>
  <c r="BE434"/>
  <c r="BE439"/>
  <c r="BE444"/>
  <c r="BE447"/>
  <c r="BE452"/>
  <c r="BE455"/>
  <c r="BE459"/>
  <c r="BE464"/>
  <c r="BE468"/>
  <c r="BE472"/>
  <c r="BE478"/>
  <c r="BE482"/>
  <c r="BE489"/>
  <c r="BE494"/>
  <c r="BE499"/>
  <c r="BE504"/>
  <c r="BE510"/>
  <c r="BE513"/>
  <c r="BE516"/>
  <c r="BE519"/>
  <c r="BE522"/>
  <c i="1" r="BC55"/>
  <c r="BD55"/>
  <c i="5" r="F34"/>
  <c i="1" r="BA58"/>
  <c i="3" r="F35"/>
  <c i="1" r="BB56"/>
  <c i="3" r="F36"/>
  <c i="1" r="BC56"/>
  <c i="4" r="F37"/>
  <c i="1" r="BD57"/>
  <c i="3" r="F37"/>
  <c i="1" r="BD56"/>
  <c i="4" r="F36"/>
  <c i="1" r="BC57"/>
  <c i="5" r="F37"/>
  <c i="1" r="BD58"/>
  <c i="2" r="F34"/>
  <c i="4" r="J34"/>
  <c i="1" r="AW57"/>
  <c i="5" r="F36"/>
  <c i="1" r="BC58"/>
  <c i="3" r="J34"/>
  <c i="1" r="AW56"/>
  <c i="5" r="J34"/>
  <c i="1" r="AW58"/>
  <c i="4" r="F34"/>
  <c i="1" r="BA57"/>
  <c i="4" r="F35"/>
  <c i="1" r="BB57"/>
  <c i="3" r="F34"/>
  <c i="1" r="BA56"/>
  <c i="5" r="F35"/>
  <c i="1" r="BB58"/>
  <c i="5" l="1" r="R84"/>
  <c r="R83"/>
  <c i="2" r="T437"/>
  <c i="3" r="T95"/>
  <c r="T94"/>
  <c r="P95"/>
  <c r="P94"/>
  <c i="1" r="AU56"/>
  <c i="2" r="P437"/>
  <c r="P93"/>
  <c i="1" r="AU55"/>
  <c i="5" r="T84"/>
  <c r="T83"/>
  <c i="2" r="R94"/>
  <c r="R93"/>
  <c i="4" r="P83"/>
  <c i="1" r="AU57"/>
  <c i="3" r="R95"/>
  <c r="R94"/>
  <c i="4" r="R83"/>
  <c i="5" r="BK84"/>
  <c r="BK83"/>
  <c r="J83"/>
  <c r="J59"/>
  <c i="3" r="BK358"/>
  <c r="J358"/>
  <c r="J71"/>
  <c i="2" r="T94"/>
  <c r="T93"/>
  <c i="1" r="BA55"/>
  <c i="5" r="J85"/>
  <c r="J61"/>
  <c i="4" r="BK83"/>
  <c r="J83"/>
  <c r="J59"/>
  <c i="3" r="J95"/>
  <c r="J60"/>
  <c i="2" r="BK93"/>
  <c r="J93"/>
  <c i="3" r="J33"/>
  <c i="1" r="AV56"/>
  <c r="AT56"/>
  <c i="2" r="J33"/>
  <c i="1" r="AV55"/>
  <c r="AT55"/>
  <c i="3" r="F33"/>
  <c i="1" r="AZ56"/>
  <c i="2" r="F33"/>
  <c i="1" r="AZ55"/>
  <c i="4" r="F33"/>
  <c i="1" r="AZ57"/>
  <c r="BD54"/>
  <c r="W33"/>
  <c r="BC54"/>
  <c r="W32"/>
  <c r="BB54"/>
  <c r="W31"/>
  <c r="BA54"/>
  <c r="W30"/>
  <c i="4" r="J33"/>
  <c i="1" r="AV57"/>
  <c r="AT57"/>
  <c i="5" r="J33"/>
  <c i="1" r="AV58"/>
  <c r="AT58"/>
  <c i="2" r="J30"/>
  <c i="1" r="AG55"/>
  <c i="5" r="F33"/>
  <c i="1" r="AZ58"/>
  <c i="5" l="1" r="J84"/>
  <c r="J60"/>
  <c i="3" r="BK94"/>
  <c r="J94"/>
  <c i="1" r="AN55"/>
  <c i="2" r="J59"/>
  <c r="J39"/>
  <c i="5" r="J30"/>
  <c i="1" r="AG58"/>
  <c r="AW54"/>
  <c r="AK30"/>
  <c i="4" r="J30"/>
  <c i="1" r="AG57"/>
  <c r="AU54"/>
  <c i="3" r="J30"/>
  <c i="1" r="AG56"/>
  <c r="AZ54"/>
  <c r="W29"/>
  <c r="AX54"/>
  <c r="AY54"/>
  <c i="3" l="1" r="J39"/>
  <c i="5" r="J39"/>
  <c i="3" r="J59"/>
  <c i="4" r="J39"/>
  <c i="1" r="AN57"/>
  <c r="AN56"/>
  <c r="AN58"/>
  <c r="AG54"/>
  <c r="AK26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<sst xmlns="http://schemas.openxmlformats.org/spreadsheetml/2006/main">
  <si>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</si>
  <si>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</si>
  <si>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</si>
  <si>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</si>
  <si>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</si>
  <si>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{a4b5fe5e-f053-4581-9061-b9a78bff1ad7}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</si>
  <si>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</si>
  <si>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</si>
  <si>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</si>
  <si>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</si>
  <si>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</si>
  <si>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</si>
  <si>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</si>
  <si>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</si>
  <si>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2023-02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</si>
  <si>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</si>
  <si>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</si>
  <si>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VOZOVKY S OPĚRNOU ZDÍ</t>
  </si>
  <si>
    <t>KSO:</t>
  </si>
  <si>
    <t/>
  </si>
  <si>
    <t>CC-CZ:</t>
  </si>
  <si>
    <t>Místo:</t>
  </si>
  <si>
    <t xml:space="preserve">Lešany </t>
  </si>
  <si>
    <t>Datum:</t>
  </si>
  <si>
    <t>2. 1. 2023</t>
  </si>
  <si>
    <t>Zadavatel:</t>
  </si>
  <si>
    <t>IČ:</t>
  </si>
  <si>
    <t>70891095</t>
  </si>
  <si>
    <t>Středočeský kraj,Zborovská 11,Praha 5</t>
  </si>
  <si>
    <t>DIČ:</t>
  </si>
  <si>
    <t>Uchazeč:</t>
  </si>
  <si>
    <t>Vyplň údaj</t>
  </si>
  <si>
    <t>Projektant:</t>
  </si>
  <si>
    <t>DiK Janák s.r.o.</t>
  </si>
  <si>
    <t>True</t>
  </si>
  <si>
    <t>Zpracovatel:</t>
  </si>
  <si>
    <t>ing. Stanislav Janák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</si>
  <si>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</si>
  <si>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</si>
  <si>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</si>
  <si>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</si>
  <si>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</si>
  <si>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</si>
  <si>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</si>
  <si>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</si>
  <si>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</si>
  <si>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</si>
  <si>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</si>
  <si>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</si>
  <si>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</si>
  <si>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</si>
  <si>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</si>
  <si>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</si>
  <si>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</si>
  <si>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</si>
  <si>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</si>
  <si>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</si>
  <si>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</si>
  <si>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</si>
  <si>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</si>
  <si>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</si>
  <si>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</si>
  <si>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</si>
  <si>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</si>
  <si>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</si>
  <si>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</si>
  <si>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</si>
  <si>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</si>
  <si>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</si>
  <si>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</si>
  <si>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</si>
  <si>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</si>
  <si>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</si>
  <si>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</si>
  <si>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</si>
  <si>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</si>
  <si>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</si>
  <si>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</si>
  <si>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2023-02-D.1.1</t>
  </si>
  <si>
    <t>LEŠANY - VOZOVKA</t>
  </si>
  <si>
    <t>STA</t>
  </si>
  <si>
    <t>1</t>
  </si>
  <si>
    <t>{bde6333f-0a1c-4d77-81e6-f6fb21fde029}</t>
  </si>
  <si>
    <t>2</t>
  </si>
  <si>
    <t>2023-02-D.2.1</t>
  </si>
  <si>
    <t>LEŠANY-OPĚRNÁ ZEĎ</t>
  </si>
  <si>
    <t>{e13906e9-c1ac-479b-8cea-1ed0a763355a}</t>
  </si>
  <si>
    <t>2023-02-D.1.2</t>
  </si>
  <si>
    <t>LEŠANY-DIO</t>
  </si>
  <si>
    <t>{7ee3af9b-9934-48c2-b046-87fb65256284}</t>
  </si>
  <si>
    <t>2023-2-VRN</t>
  </si>
  <si>
    <t>LEŠANY-VRN</t>
  </si>
  <si>
    <t>{1bb0ab5e-b0a3-4976-ba57-e80cb829c88e}</t>
  </si>
  <si>
    <t>KRYCÍ LIST SOUPISU PRACÍ</t>
  </si>
  <si>
    <t>Objekt:</t>
  </si>
  <si>
    <t>2023-02-D.1.1 - LEŠANY - VOZOVKA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</si>
  <si>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</si>
  <si>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</si>
  <si>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</si>
  <si>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</si>
  <si>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</si>
  <si>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</si>
  <si>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</si>
  <si>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</si>
  <si>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</si>
  <si>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</si>
  <si>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</si>
  <si>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</si>
  <si>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</si>
  <si>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</si>
  <si>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</si>
  <si>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767 - Konstrukce zámečnické</t>
  </si>
  <si>
    <t xml:space="preserve">    783 - Dokončovací práce - nátěry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</si>
  <si>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</si>
  <si>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</si>
  <si>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</si>
  <si>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</si>
  <si>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</si>
  <si>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</si>
  <si>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</si>
  <si>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</si>
  <si>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</si>
  <si>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</si>
  <si>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</si>
  <si>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</si>
  <si>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</si>
  <si>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</si>
  <si>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</si>
  <si>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</si>
  <si>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</si>
  <si>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</si>
  <si>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</si>
  <si>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113107123</t>
  </si>
  <si>
    <t>Odstranění podkladu z kameniva drceného tl přes 200 do 300 mm ručně</t>
  </si>
  <si>
    <t>m2</t>
  </si>
  <si>
    <t>CS ÚRS 2023 01</t>
  </si>
  <si>
    <t>4</t>
  </si>
  <si>
    <t>-1542956157</t>
  </si>
  <si>
    <t>PP</t>
  </si>
  <si>
    <t>Odstranění podkladů nebo krytů ručně s přemístěním hmot na skládku na vzdálenost do 3 m nebo s naložením na dopravní prostředek z kameniva hrubého drceného, o tl. vrstvy přes 200 do 300 mm</t>
  </si>
  <si>
    <t>Online PSC</t>
  </si>
  <si>
    <t>https://podminky.urs.cz/item/CS_URS_2023_01/113107123</t>
  </si>
  <si>
    <t>VV</t>
  </si>
  <si>
    <t>ODSTRANĚNÍ PODKLADU ŘEŠ.ÚSEKU VOZOVKY+NAPOJENÍ</t>
  </si>
  <si>
    <t>47*3+25+3,5+3</t>
  </si>
  <si>
    <t>113154124</t>
  </si>
  <si>
    <t>Frézování živičného krytu tl 100 mm pruh š přes 0,5 do 1 m pl do 500 m2 bez překážek v trase</t>
  </si>
  <si>
    <t>1712774131</t>
  </si>
  <si>
    <t>Frézování živičného podkladu nebo krytu s naložením na dopravní prostředek plochy do 500 m2 bez překážek v trase pruhu šířky přes 0,5 m do 1 m, tloušťky vrstvy 100 mm</t>
  </si>
  <si>
    <t>https://podminky.urs.cz/item/CS_URS_2023_01/113154124</t>
  </si>
  <si>
    <t>FRÉZOVÁNÍ STÁV.ASFALT. KRYTU+ROZŠÍŘENÍ+NAPOJENÍ NA STÁV.VOZOVKU</t>
  </si>
  <si>
    <t>3</t>
  </si>
  <si>
    <t>122351101</t>
  </si>
  <si>
    <t>Odkopávky a prokopávky nezapažené v hornině třídy těžitelnosti II skupiny 4 objem do 20 m3 strojně</t>
  </si>
  <si>
    <t>m3</t>
  </si>
  <si>
    <t>-339520923</t>
  </si>
  <si>
    <t>Odkopávky a prokopávky nezapažené strojně v hornině třídy těžitelnosti II skupiny 4 do 20 m3</t>
  </si>
  <si>
    <t>https://podminky.urs.cz/item/CS_URS_2023_01/122351101</t>
  </si>
  <si>
    <t>ODKOPÁVKY U OPĚRY MOSTU PRO NEZPEV.KRAJNICI-NÁNOSY</t>
  </si>
  <si>
    <t>10*0,8*0,8</t>
  </si>
  <si>
    <t>122452203</t>
  </si>
  <si>
    <t>Odkopávky a prokopávky nezapažené pro silnice a dálnice v hornině třídy těžitelnosti II objem do 100 m3 strojně</t>
  </si>
  <si>
    <t>801701556</t>
  </si>
  <si>
    <t>Odkopávky a prokopávky nezapažené pro silnice a dálnice strojně v hornině třídy těžitelnosti II do 100 m3</t>
  </si>
  <si>
    <t>https://podminky.urs.cz/item/CS_URS_2023_01/122452203</t>
  </si>
  <si>
    <t>ODKOPÁVKY PRO NOVOU SKLADBU VOZOVKY,vč.ZPEV.KRAJNICE</t>
  </si>
  <si>
    <t>(47*3,5+25)*0,5</t>
  </si>
  <si>
    <t>5</t>
  </si>
  <si>
    <t>131351100</t>
  </si>
  <si>
    <t>Hloubení jam nezapažených v hornině třídy těžitelnosti II skupiny 4 objem do 20 m3 strojně</t>
  </si>
  <si>
    <t>-1921076318</t>
  </si>
  <si>
    <t>Hloubení nezapažených jam a zářezů strojně s urovnáním dna do předepsaného profilu a spádu v hornině třídy těžitelnosti II skupiny 4 do 20 m3</t>
  </si>
  <si>
    <t>https://podminky.urs.cz/item/CS_URS_2023_01/131351100</t>
  </si>
  <si>
    <t>VÝKOPY PRO VTOK.JÍMKU PROPUSTKŮ</t>
  </si>
  <si>
    <t>2*2,4*2,4*2,6</t>
  </si>
  <si>
    <t>6</t>
  </si>
  <si>
    <t>132351251</t>
  </si>
  <si>
    <t>Hloubení rýh nezapažených š do 2000 mm v hornině třídy těžitelnosti II skupiny 4 objem do 20 m3 strojně</t>
  </si>
  <si>
    <t>-641210058</t>
  </si>
  <si>
    <t>Hloubení nezapažených rýh šířky přes 800 do 2 000 mm strojně s urovnáním dna do předepsaného profilu a spádu v hornině třídy těžitelnosti II skupiny 4 do 20 m3</t>
  </si>
  <si>
    <t>https://podminky.urs.cz/item/CS_URS_2023_01/132351251</t>
  </si>
  <si>
    <t>VÝKOPY PRO PROPUSTKY</t>
  </si>
  <si>
    <t>(6,3+7)*1*1,6*2</t>
  </si>
  <si>
    <t>7</t>
  </si>
  <si>
    <t>162751137</t>
  </si>
  <si>
    <t>Vodorovné přemístění přes 9 000 do 10000 m výkopku/sypaniny z horniny třídy těžitelnosti II skupiny 4 a 5</t>
  </si>
  <si>
    <t>-803401662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</si>
  <si>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</si>
  <si>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https://podminky.urs.cz/item/CS_URS_2023_01/162751137</t>
  </si>
  <si>
    <t>PŘEMÍSTĚNÍ VÝKOPKŮ</t>
  </si>
  <si>
    <t>6,4+94,75+29,952+42,56</t>
  </si>
  <si>
    <t>8</t>
  </si>
  <si>
    <t>162751139</t>
  </si>
  <si>
    <t>Příplatek k vodorovnému přemístění výkopku/sypaniny z horniny třídy těžitelnosti II skupiny 4 a 5 ZKD 1000 m přes 10000 m</t>
  </si>
  <si>
    <t>128159158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</si>
  <si>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</si>
  <si>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https://podminky.urs.cz/item/CS_URS_2023_01/162751139</t>
  </si>
  <si>
    <t>173,662</t>
  </si>
  <si>
    <t>173,662*5 'Přepočtené koeficientem množství</t>
  </si>
  <si>
    <t>9</t>
  </si>
  <si>
    <t>167151112</t>
  </si>
  <si>
    <t>Nakládání výkopku z hornin třídy těžitelnosti II skupiny 4 a 5 přes 100 m3</t>
  </si>
  <si>
    <t>-1865368183</t>
  </si>
  <si>
    <t>Nakládání, skládání a překládání neulehlého výkopku nebo sypaniny strojně nakládání, množství přes 100 m3, z hornin třídy těžitelnosti II, skupiny 4 a 5</t>
  </si>
  <si>
    <t>https://podminky.urs.cz/item/CS_URS_2023_01/167151112</t>
  </si>
  <si>
    <t>10</t>
  </si>
  <si>
    <t>174111101</t>
  </si>
  <si>
    <t>Zásyp jam, šachet rýh nebo kolem objektů sypaninou se zhutněním ručně</t>
  </si>
  <si>
    <t>-2036503786</t>
  </si>
  <si>
    <t>Zásyp sypaninou z jakékoliv horniny ručně s uložením výkopku ve vrstvách se zhutněním jam, šachet, rýh nebo kolem objektů v těchto vykopávkách</t>
  </si>
  <si>
    <t>https://podminky.urs.cz/item/CS_URS_2023_01/174111101</t>
  </si>
  <si>
    <t>OBSYPÁNÍ VTOK.JÍMKY PROPUSTKŮ</t>
  </si>
  <si>
    <t>2*2,4*2,4*2,6-1,8*1,8*2,43*2</t>
  </si>
  <si>
    <t>11</t>
  </si>
  <si>
    <t>175111101</t>
  </si>
  <si>
    <t>Obsypání potrubí ručně sypaninou bez prohození, uloženou do 3 m</t>
  </si>
  <si>
    <t>-1508795376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</si>
  <si>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</si>
  <si>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https://podminky.urs.cz/item/CS_URS_2023_01/175111101</t>
  </si>
  <si>
    <t>OBSYP POTRUBÍ PROPUSTKŮ</t>
  </si>
  <si>
    <t>(6,3+7)*0,8*1,3</t>
  </si>
  <si>
    <t>12</t>
  </si>
  <si>
    <t>M</t>
  </si>
  <si>
    <t>58331200</t>
  </si>
  <si>
    <t>štěrkopísek netříděný</t>
  </si>
  <si>
    <t>t</t>
  </si>
  <si>
    <t>375125892</t>
  </si>
  <si>
    <t>13,832*2 'Přepočtené koeficientem množství</t>
  </si>
  <si>
    <t>13</t>
  </si>
  <si>
    <t>181252305</t>
  </si>
  <si>
    <t>Úprava pláně pro silnice a dálnice na násypech se zhutněním</t>
  </si>
  <si>
    <t>2027280488</t>
  </si>
  <si>
    <t>Úprava pláně na stavbách silnic a dálnic strojně na násypech se zhutněním</t>
  </si>
  <si>
    <t>https://podminky.urs.cz/item/CS_URS_2023_01/181252305</t>
  </si>
  <si>
    <t>ÚPRAVA DNA POD VTOK.JÍMKU PROPUSTKŮ</t>
  </si>
  <si>
    <t>2,4*2,4*2</t>
  </si>
  <si>
    <t>ÚPRAVA PLÁNĚ NOVÉ VOZOVKY,vč.ZPEV.KRAJNICE</t>
  </si>
  <si>
    <t>47*3,5+25</t>
  </si>
  <si>
    <t>Součet</t>
  </si>
  <si>
    <t>89</t>
  </si>
  <si>
    <t>181351003</t>
  </si>
  <si>
    <t>Rozprostření ornice tl vrstvy do 200 mm pl do 100 m2 v rovině nebo ve svahu do 1:5 strojně</t>
  </si>
  <si>
    <t>-110832676</t>
  </si>
  <si>
    <t>Rozprostření a urovnání ornice v rovině nebo ve svahu sklonu do 1:5 strojně při souvislé ploše do 100 m2, tl. vrstvy do 200 mm</t>
  </si>
  <si>
    <t>https://podminky.urs.cz/item/CS_URS_2023_01/181351003</t>
  </si>
  <si>
    <t>87</t>
  </si>
  <si>
    <t>181411122</t>
  </si>
  <si>
    <t>Založení lučního trávníku výsevem pl do 1000 m2 ve svahu přes 1:5 do 1:2</t>
  </si>
  <si>
    <t>-1979402338</t>
  </si>
  <si>
    <t>Založení trávníku na půdě předem připravené plochy do 1000 m2 výsevem včetně utažení lučního na svahu přes 1:5 do 1:2</t>
  </si>
  <si>
    <t>https://podminky.urs.cz/item/CS_URS_2023_01/181411122</t>
  </si>
  <si>
    <t>ÚPRAVY PODÉL PŘÍKOPŮ K PROPUSTKU-ODHAD</t>
  </si>
  <si>
    <t>80</t>
  </si>
  <si>
    <t>88</t>
  </si>
  <si>
    <t>00572474</t>
  </si>
  <si>
    <t>osivo směs travní krajinná-svahová</t>
  </si>
  <si>
    <t>kg</t>
  </si>
  <si>
    <t>-1838874269</t>
  </si>
  <si>
    <t>80*0,02 'Přepočtené koeficientem množství</t>
  </si>
  <si>
    <t>14</t>
  </si>
  <si>
    <t>181951114</t>
  </si>
  <si>
    <t>Úprava pláně v hornině třídy těžitelnosti II skupiny 4 a 5 se zhutněním strojně</t>
  </si>
  <si>
    <t>-1855103609</t>
  </si>
  <si>
    <t>Úprava pláně vyrovnáním výškových rozdílů strojně v hornině třídy těžitelnosti II, skupiny 4 a 5 se zhutněním</t>
  </si>
  <si>
    <t>https://podminky.urs.cz/item/CS_URS_2023_01/181951114</t>
  </si>
  <si>
    <t>ÚPRAVA NOVÉ PLÁNĚ DO PŘEDEPSANÉHO SKLONU</t>
  </si>
  <si>
    <t>Zakládání</t>
  </si>
  <si>
    <t>271572211</t>
  </si>
  <si>
    <t>Podsyp pod základové konstrukce se zhutněním z netříděného štěrkopísku</t>
  </si>
  <si>
    <t>1030371815</t>
  </si>
  <si>
    <t>Podsyp pod základové konstrukce se zhutněním a urovnáním povrchu ze štěrkopísku netříděného</t>
  </si>
  <si>
    <t>https://podminky.urs.cz/item/CS_URS_2023_01/271572211</t>
  </si>
  <si>
    <t>PODSYP POD PODKLAD.DESKU VTOK.JÍMKY PROPUSTKŮ-tl.100mm</t>
  </si>
  <si>
    <t>2,4*2,4*0,1*2</t>
  </si>
  <si>
    <t>16</t>
  </si>
  <si>
    <t>273321211</t>
  </si>
  <si>
    <t>Základové desky ze ŽB bez zvýšených nároků na prostředí tř. C 12/15</t>
  </si>
  <si>
    <t>-1090377139</t>
  </si>
  <si>
    <t>Základy z betonu železového (bez výztuže) desky z betonu bez zvláštních nároků na prostředí tř. C 12/15</t>
  </si>
  <si>
    <t>https://podminky.urs.cz/item/CS_URS_2023_01/273321211</t>
  </si>
  <si>
    <t>PODKLAD.DESKA VTOK.JÍMKY PROPUSTKŮ-tl.100mm</t>
  </si>
  <si>
    <t>2,2*2,2*0,1*2</t>
  </si>
  <si>
    <t>17</t>
  </si>
  <si>
    <t>273351121</t>
  </si>
  <si>
    <t>Zřízení bednění základových desek</t>
  </si>
  <si>
    <t>-951573010</t>
  </si>
  <si>
    <t>Bednění základů desek zřízení</t>
  </si>
  <si>
    <t>https://podminky.urs.cz/item/CS_URS_2023_01/273351121</t>
  </si>
  <si>
    <t>PODKLAD.DESKA VTOK.JÍMKY PROPUSTKŮ</t>
  </si>
  <si>
    <t>2,2*0,1*4*2</t>
  </si>
  <si>
    <t>18</t>
  </si>
  <si>
    <t>273351122</t>
  </si>
  <si>
    <t>Odstranění bednění základových desek</t>
  </si>
  <si>
    <t>477798638</t>
  </si>
  <si>
    <t>Bednění základů desek odstranění</t>
  </si>
  <si>
    <t>https://podminky.urs.cz/item/CS_URS_2023_01/273351122</t>
  </si>
  <si>
    <t>19</t>
  </si>
  <si>
    <t>273362021</t>
  </si>
  <si>
    <t>Výztuž základových desek svařovanými sítěmi Kari</t>
  </si>
  <si>
    <t>219391517</t>
  </si>
  <si>
    <t>Výztuž základů desek ze svařovaných sítí z drátů typu KARI</t>
  </si>
  <si>
    <t>https://podminky.urs.cz/item/CS_URS_2023_01/273362021</t>
  </si>
  <si>
    <t>2,2*2,2*8*1,2*2/1000</t>
  </si>
  <si>
    <t>Vodorovné konstrukce</t>
  </si>
  <si>
    <t>20</t>
  </si>
  <si>
    <t>451317777</t>
  </si>
  <si>
    <t>Podklad nebo lože pod dlažbu vodorovný nebo do sklonu 1:5 z betonu prostého tl přes 50 do 100 mm</t>
  </si>
  <si>
    <t>-888600784</t>
  </si>
  <si>
    <t>Podklad nebo lože pod dlažbu (přídlažbu) v ploše vodorovné nebo ve sklonu do 1:5, tloušťky od 50 do 100 mm z betonu prostého</t>
  </si>
  <si>
    <t>https://podminky.urs.cz/item/CS_URS_2023_01/451317777</t>
  </si>
  <si>
    <t>PODKLAD POD DLAŽBU DNA VTOK.JÍMKY</t>
  </si>
  <si>
    <t>1,2*1,2*2</t>
  </si>
  <si>
    <t>451541111</t>
  </si>
  <si>
    <t>Lože pod potrubí otevřený výkop ze štěrkodrtě</t>
  </si>
  <si>
    <t>-559654969</t>
  </si>
  <si>
    <t>Lože pod potrubí, stoky a drobné objekty v otevřeném výkopu ze štěrkodrtě 0-63 mm</t>
  </si>
  <si>
    <t>https://podminky.urs.cz/item/CS_URS_2023_01/451541111</t>
  </si>
  <si>
    <t>PODKLAD POD POTRUBÍ PROPUSTKŮ</t>
  </si>
  <si>
    <t>2*1,2*(6,3+7)*1,2*0,15</t>
  </si>
  <si>
    <t>22</t>
  </si>
  <si>
    <t>451573111</t>
  </si>
  <si>
    <t>Lože pod potrubí otevřený výkop ze štěrkopísku</t>
  </si>
  <si>
    <t>-1853695570</t>
  </si>
  <si>
    <t>Lože pod potrubí, stoky a drobné objekty v otevřeném výkopu z písku a štěrkopísku do 63 mm</t>
  </si>
  <si>
    <t>https://podminky.urs.cz/item/CS_URS_2023_01/451573111</t>
  </si>
  <si>
    <t>2*1,2*(6,3+7)*1,2*0,2</t>
  </si>
  <si>
    <t>Komunikace pozemní</t>
  </si>
  <si>
    <t>23</t>
  </si>
  <si>
    <t>564851011</t>
  </si>
  <si>
    <t>Podklad ze štěrkodrtě ŠD plochy do 100 m2 tl 150 mm</t>
  </si>
  <si>
    <t>1412733360</t>
  </si>
  <si>
    <t>Podklad ze štěrkodrti ŠD s rozprostřením a zhutněním plochy jednotlivě do 100 m2, po zhutnění tl. 150 mm</t>
  </si>
  <si>
    <t>https://podminky.urs.cz/item/CS_URS_2023_01/564851011</t>
  </si>
  <si>
    <t>SKLADBA NAPOJENÍ NA STÁV.VOZOVKU</t>
  </si>
  <si>
    <t>3,5+3</t>
  </si>
  <si>
    <t>24</t>
  </si>
  <si>
    <t>564861111</t>
  </si>
  <si>
    <t>Podklad ze štěrkodrtě ŠD plochy přes 100 m2 tl 200 mm</t>
  </si>
  <si>
    <t>-2091956702</t>
  </si>
  <si>
    <t>Podklad ze štěrkodrti ŠD s rozprostřením a zhutněním plochy přes 100 m2, po zhutnění tl. 200 mm</t>
  </si>
  <si>
    <t>https://podminky.urs.cz/item/CS_URS_2023_01/564861111</t>
  </si>
  <si>
    <t>SKLADBA NOVÉ VOZOVKY,vč.ZPEV.KRAJNICE</t>
  </si>
  <si>
    <t>47*3+25</t>
  </si>
  <si>
    <t>25</t>
  </si>
  <si>
    <t>565155101</t>
  </si>
  <si>
    <t>Asfaltový beton vrstva podkladní ACP 16 (obalované kamenivo OKS) tl 70 mm š do 1,5 m</t>
  </si>
  <si>
    <t>-1116872898</t>
  </si>
  <si>
    <t>Asfaltový beton vrstva podkladní ACP 16 (obalované kamenivo střednězrnné - OKS) s rozprostřením a zhutněním v pruhu šířky do 1,5 m, po zhutnění tl. 70 mm</t>
  </si>
  <si>
    <t>https://podminky.urs.cz/item/CS_URS_2023_01/565155101</t>
  </si>
  <si>
    <t>SKLADBA NOVÉ VOZOVKY,vč.ZPEV.KRAJNICE+NAPOJENÍ NA STÁV.VOZOVKU</t>
  </si>
  <si>
    <t>26</t>
  </si>
  <si>
    <t>567123813</t>
  </si>
  <si>
    <t>Podklad ze směsi stmelené cementem na dálnici SC C 8/10 (KSC I) tl 140 mm</t>
  </si>
  <si>
    <t>-742518707</t>
  </si>
  <si>
    <t>Podklad ze směsi stmelené cementem na dálnici a letištních plochách bez dilatačních spár, s rozprostřením a zhutněním SC C 8/10 (KSC I), po zhutnění tl. 140 mm</t>
  </si>
  <si>
    <t>https://podminky.urs.cz/item/CS_URS_2023_01/567123813</t>
  </si>
  <si>
    <t>27</t>
  </si>
  <si>
    <t>569851111</t>
  </si>
  <si>
    <t>Zpevnění krajnic štěrkodrtí tl 150 mm</t>
  </si>
  <si>
    <t>1547960826</t>
  </si>
  <si>
    <t>Zpevnění krajnic nebo komunikací pro pěší s rozprostřením a zhutněním, po zhutnění štěrkodrtí tl. 150 mm</t>
  </si>
  <si>
    <t>https://podminky.urs.cz/item/CS_URS_2023_01/569851111</t>
  </si>
  <si>
    <t>ÚPRAVA NEZPEVNĚNÉ KRAJNICE</t>
  </si>
  <si>
    <t>(21,4+7+44)*0,5</t>
  </si>
  <si>
    <t>28</t>
  </si>
  <si>
    <t>573191111</t>
  </si>
  <si>
    <t>Postřik infiltrační kationaktivní emulzí v množství 1 kg/m2</t>
  </si>
  <si>
    <t>307424965</t>
  </si>
  <si>
    <t>Postřik infiltrační kationaktivní emulzí v množství 1,00 kg/m2</t>
  </si>
  <si>
    <t>https://podminky.urs.cz/item/CS_URS_2023_01/573191111</t>
  </si>
  <si>
    <t>SKLADBA NOVÉ VOZOVKY,vč.ZPEVNĚNÉ KRAJNICE</t>
  </si>
  <si>
    <t>29</t>
  </si>
  <si>
    <t>573231106</t>
  </si>
  <si>
    <t>Postřik živičný spojovací ze silniční emulze v množství 0,30 kg/m2</t>
  </si>
  <si>
    <t>-848306069</t>
  </si>
  <si>
    <t>Postřik spojovací PS bez posypu kamenivem ze silniční emulze, v množství 0,30 kg/m2</t>
  </si>
  <si>
    <t>https://podminky.urs.cz/item/CS_URS_2023_01/573231106</t>
  </si>
  <si>
    <t>SKLADBA NOVÉ VOZOVKY,VČ.ZPEV.KRAJNICE+NAPOJENÍ NA STÁV.VOZOVKU</t>
  </si>
  <si>
    <t>30</t>
  </si>
  <si>
    <t>577134131</t>
  </si>
  <si>
    <t>Asfaltový beton vrstva obrusná ACO 11 (ABS) tř. I tl 40 mm š do 3 m z modifikovaného asfaltu</t>
  </si>
  <si>
    <t>2023886626</t>
  </si>
  <si>
    <t>Asfaltový beton vrstva obrusná ACO 11 (ABS) s rozprostřením a se zhutněním z modifikovaného asfaltu v pruhu šířky přes do 1,5 do 3 m, po zhutnění tl. 40 mm</t>
  </si>
  <si>
    <t>https://podminky.urs.cz/item/CS_URS_2023_01/577134131</t>
  </si>
  <si>
    <t>SKLADBA NOVÉ VOZOVKY,vč.ZPEVN.KRAJNICE+NAPOJENÍ NA STÁV.VOZOVKU</t>
  </si>
  <si>
    <t>31</t>
  </si>
  <si>
    <t>597161111</t>
  </si>
  <si>
    <t>Rigol dlážděný do lože z betonu tl 100 mm z lomového kamene</t>
  </si>
  <si>
    <t>415903557</t>
  </si>
  <si>
    <t>Rigol dlážděný do lože z betonu prostého tl. 100 mm, s vyplněním a zatřením spár cementovou maltou z lomového kamene tl. do 250 mm</t>
  </si>
  <si>
    <t>https://podminky.urs.cz/item/CS_URS_2023_01/597161111</t>
  </si>
  <si>
    <t>VÝTOK Z POTRUBÍ PROP.ST.0.01960</t>
  </si>
  <si>
    <t>1*1,5</t>
  </si>
  <si>
    <t>NÁTOK DO PROPUSTKU ST. 0.042-ÚPRAVA KORYTA PŘÍKOPU</t>
  </si>
  <si>
    <t>4*(1,5*2+1,5)</t>
  </si>
  <si>
    <t>32</t>
  </si>
  <si>
    <t>597661111</t>
  </si>
  <si>
    <t>Rigol dlážděný do lože z betonu tl 100 mm z dlažebních kostek drobných</t>
  </si>
  <si>
    <t>-1536689362</t>
  </si>
  <si>
    <t>Rigol dlážděný do lože z betonu prostého tl. 100 mm, s vyplněním a zatřením spár cementovou maltou z dlažebních kostek drobných</t>
  </si>
  <si>
    <t>https://podminky.urs.cz/item/CS_URS_2023_01/597661111</t>
  </si>
  <si>
    <t>ÚPRAVA DNA VTOK.JÍMKY PROPUSTKŮ</t>
  </si>
  <si>
    <t>Trubní vedení</t>
  </si>
  <si>
    <t>33</t>
  </si>
  <si>
    <t>894201161</t>
  </si>
  <si>
    <t>Dno šachet tl nad 200 mm z prostého betonu se zvýšenými nároky na prostředí tř. C 30/37</t>
  </si>
  <si>
    <t>1423808909</t>
  </si>
  <si>
    <t>Ostatní konstrukce na trubním vedení z prostého betonu dno šachet tloušťky přes 200 mm z betonu se zvýšenými nároky na prostředí tř. C 30/37</t>
  </si>
  <si>
    <t>https://podminky.urs.cz/item/CS_URS_2023_01/894201161</t>
  </si>
  <si>
    <t>DNO VTOK.JÍMKY PROPUSTKŮ</t>
  </si>
  <si>
    <t>1,8*1,8*0,3*2</t>
  </si>
  <si>
    <t>34</t>
  </si>
  <si>
    <t>894201261</t>
  </si>
  <si>
    <t>Stěny šachet tl nad 200 mm z prostého se zvýšenými nároky na prostředí tř. C 30/37</t>
  </si>
  <si>
    <t>-2115725860</t>
  </si>
  <si>
    <t>Ostatní konstrukce na trubním vedení z prostého betonu stěny šachet tloušťky přes 200 mm z betonu se zvýšenými nároky na prostředí tř. C 30/37</t>
  </si>
  <si>
    <t>https://podminky.urs.cz/item/CS_URS_2023_01/894201261</t>
  </si>
  <si>
    <t>STĚNY VTOK.JÍMKY PROPUSTKŮ</t>
  </si>
  <si>
    <t>1,8*4*2,43*0,3*2</t>
  </si>
  <si>
    <t>35</t>
  </si>
  <si>
    <t>894502101</t>
  </si>
  <si>
    <t>Bednění stěn šachet pravoúhlých nebo vícehranných jednostranné</t>
  </si>
  <si>
    <t>143422050</t>
  </si>
  <si>
    <t>Bednění konstrukcí na trubním vedení stěn šachet pravoúhlých nebo čtyř a vícehranných jednostranné</t>
  </si>
  <si>
    <t>https://podminky.urs.cz/item/CS_URS_2023_01/894502101</t>
  </si>
  <si>
    <t>BEDNĚNÍ STĚN DNA VTOK.JÍMKY PROPUSTKŮ</t>
  </si>
  <si>
    <t>1,8*4*0,3*2</t>
  </si>
  <si>
    <t>36</t>
  </si>
  <si>
    <t>894502201</t>
  </si>
  <si>
    <t>Bednění stěn šachet pravoúhlých nebo vícehranných oboustranné</t>
  </si>
  <si>
    <t>423930805</t>
  </si>
  <si>
    <t>Bednění konstrukcí na trubním vedení stěn šachet pravoúhlých nebo čtyř a vícehranných oboustranné</t>
  </si>
  <si>
    <t>https://podminky.urs.cz/item/CS_URS_2023_01/894502201</t>
  </si>
  <si>
    <t>BEDNĚNÍ STĚN VTOK.JÍMKY PROPUSTKŮ</t>
  </si>
  <si>
    <t>1,8*2,43*4*2*2</t>
  </si>
  <si>
    <t>37</t>
  </si>
  <si>
    <t>894608112</t>
  </si>
  <si>
    <t>Výztuž šachet z betonářské oceli 10 505</t>
  </si>
  <si>
    <t>-2042281631</t>
  </si>
  <si>
    <t>Výztuž šachet z betonářské oceli 10 505 (R) nebo BSt 500</t>
  </si>
  <si>
    <t>https://podminky.urs.cz/item/CS_URS_2023_01/894608112</t>
  </si>
  <si>
    <t>VÝZTUŽ VTOK.JÍMKY PROPUSTKŮ SPONY</t>
  </si>
  <si>
    <t>0,4*0,25*520*2*1,2/1000</t>
  </si>
  <si>
    <t>VÝZTUŽ VTOK.JÍMKY PROPUSTKŮ-NAPOJENÍ Z DNA JÍMKY</t>
  </si>
  <si>
    <t>48*2,46*1*2*1,2/1000+48*1,4*1*2*1,2/1000</t>
  </si>
  <si>
    <t>38</t>
  </si>
  <si>
    <t>894608211</t>
  </si>
  <si>
    <t>Výztuž šachet ze svařovaných sítí typu Kari</t>
  </si>
  <si>
    <t>-1376719850</t>
  </si>
  <si>
    <t>https://podminky.urs.cz/item/CS_URS_2023_01/894608211</t>
  </si>
  <si>
    <t>VÝZTUŽ VTOK.JÍMKY PROPUSTKŮ</t>
  </si>
  <si>
    <t>2*1,8*1,8*1,2*8*2/1000</t>
  </si>
  <si>
    <t>1,8*2,43*2*4*2*8*1,2/1000</t>
  </si>
  <si>
    <t>39</t>
  </si>
  <si>
    <t>899501221</t>
  </si>
  <si>
    <t>Stupadla do šachet ocelová s PE povlakem vidlicová pro přímé zabudování do hmoždinek</t>
  </si>
  <si>
    <t>kus</t>
  </si>
  <si>
    <t>-628913457</t>
  </si>
  <si>
    <t>Stupadla do šachet a drobných objektů ocelová s PE povlakem vidlicová pro přímé zabudování do hmoždinek</t>
  </si>
  <si>
    <t>https://podminky.urs.cz/item/CS_URS_2023_01/899501221</t>
  </si>
  <si>
    <t>STUPADLA PO 200 mm VTOK.JÍMKY PROPUSTKŮ</t>
  </si>
  <si>
    <t>2,43/0,2*2</t>
  </si>
  <si>
    <t>Ostatní konstrukce a práce, bourání</t>
  </si>
  <si>
    <t>40</t>
  </si>
  <si>
    <t>911381812</t>
  </si>
  <si>
    <t>Odstranění silničního betonového svodidla délky 2 m výšky 0,8 m</t>
  </si>
  <si>
    <t>m</t>
  </si>
  <si>
    <t>-2051766133</t>
  </si>
  <si>
    <t>Odstranění silničního betonového svodidla s naložením na dopravní prostředek délky 2 m, výšky 0,8 m</t>
  </si>
  <si>
    <t>https://podminky.urs.cz/item/CS_URS_2023_01/911381812</t>
  </si>
  <si>
    <t>bourání stávaj.betonového svodidla</t>
  </si>
  <si>
    <t>5,4+8</t>
  </si>
  <si>
    <t>41</t>
  </si>
  <si>
    <t>914111111</t>
  </si>
  <si>
    <t>Montáž svislé dopravní značky do velikosti 1 m2 objímkami na sloupek nebo konzolu</t>
  </si>
  <si>
    <t>986186455</t>
  </si>
  <si>
    <t>Montáž svislé dopravní značky základní velikosti do 1 m2 objímkami na sloupky nebo konzoly</t>
  </si>
  <si>
    <t>https://podminky.urs.cz/item/CS_URS_2023_01/914111111</t>
  </si>
  <si>
    <t>NOVÁ SDZ U VJEZDU NA ÚČEL.KOMUNIKACI</t>
  </si>
  <si>
    <t>42</t>
  </si>
  <si>
    <t>40445623</t>
  </si>
  <si>
    <t>informativní značky provozní IP1-IP3, IP4b-IP7, IP10a, b 750x750mm retroreflexní</t>
  </si>
  <si>
    <t>1268080325</t>
  </si>
  <si>
    <t>43</t>
  </si>
  <si>
    <t>40445649</t>
  </si>
  <si>
    <t>dodatkové tabulky E3-E5, E8, E14-E16 500x150mm</t>
  </si>
  <si>
    <t>415685582</t>
  </si>
  <si>
    <t>44</t>
  </si>
  <si>
    <t>914511111</t>
  </si>
  <si>
    <t>Montáž sloupku dopravních značek délky do 3,5 m s betonovým základem</t>
  </si>
  <si>
    <t>587979297</t>
  </si>
  <si>
    <t>Montáž sloupku dopravních značek délky do 3,5 m do betonového základu</t>
  </si>
  <si>
    <t>https://podminky.urs.cz/item/CS_URS_2023_01/914511111</t>
  </si>
  <si>
    <t>NOVÉ SDZ U VJEZDU-STÁLÉ</t>
  </si>
  <si>
    <t>45</t>
  </si>
  <si>
    <t>40445235</t>
  </si>
  <si>
    <t>sloupek pro dopravní značku Al D 60mm v 3,5m</t>
  </si>
  <si>
    <t>-1935472151</t>
  </si>
  <si>
    <t>46</t>
  </si>
  <si>
    <t>916131213</t>
  </si>
  <si>
    <t>Osazení silničního obrubníku betonového stojatého s boční opěrou do lože z betonu prostého</t>
  </si>
  <si>
    <t>1347660820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</si>
  <si>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</si>
  <si>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https://podminky.urs.cz/item/CS_URS_2023_01/916131213</t>
  </si>
  <si>
    <t>OBRUBNÍKY U NAPOJENÍ NA STÁV.VOZOVKU</t>
  </si>
  <si>
    <t>47</t>
  </si>
  <si>
    <t>59217034</t>
  </si>
  <si>
    <t>obrubník betonový silniční 1000x150x300mm</t>
  </si>
  <si>
    <t>-1654188792</t>
  </si>
  <si>
    <t>6,5*1,02 'Přepočtené koeficientem množství</t>
  </si>
  <si>
    <t>48</t>
  </si>
  <si>
    <t>919551014</t>
  </si>
  <si>
    <t>Zřízení propustků z trub plastových DN 600</t>
  </si>
  <si>
    <t>-880152390</t>
  </si>
  <si>
    <t>Zřízení propustků a hospodářských přejezdů z trub plastových do DN 600</t>
  </si>
  <si>
    <t>https://podminky.urs.cz/item/CS_URS_2023_01/919551014</t>
  </si>
  <si>
    <t>PROPUSTKY st.km 0.01960+0.042</t>
  </si>
  <si>
    <t>5,8+6,4</t>
  </si>
  <si>
    <t>49</t>
  </si>
  <si>
    <t>56241113</t>
  </si>
  <si>
    <t>trouba HDPE flexibilní 8kPA D 600mm</t>
  </si>
  <si>
    <t>-27835831</t>
  </si>
  <si>
    <t>12,2*1,02 'Přepočtené koeficientem množství</t>
  </si>
  <si>
    <t>50</t>
  </si>
  <si>
    <t>919732221</t>
  </si>
  <si>
    <t>Styčná spára napojení nového živičného povrchu na stávající za tepla š 15 mm hl 25 mm bez prořezání</t>
  </si>
  <si>
    <t>1524261321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</si>
  <si>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</si>
  <si>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https://podminky.urs.cz/item/CS_URS_2023_01/919732221</t>
  </si>
  <si>
    <t>ZÁLIVKA SPÁRY NAPOJENÍ NA STÁV. VOZOVKU</t>
  </si>
  <si>
    <t>ZÁLIVKA PODÉL ŘÍMSY OPĚRNÉ ZDI</t>
  </si>
  <si>
    <t>51</t>
  </si>
  <si>
    <t>919735112</t>
  </si>
  <si>
    <t>Řezání stávajícího živičného krytu hl přes 50 do 100 mm</t>
  </si>
  <si>
    <t>-816322934</t>
  </si>
  <si>
    <t>Řezání stávajícího živičného krytu nebo podkladu hloubky přes 50 do 100 mm</t>
  </si>
  <si>
    <t>https://podminky.urs.cz/item/CS_URS_2023_01/919735112</t>
  </si>
  <si>
    <t>NAPOJENÍ NA STÁV.VOZOVKU</t>
  </si>
  <si>
    <t>52</t>
  </si>
  <si>
    <t>935112211</t>
  </si>
  <si>
    <t>Osazení příkopového žlabu do betonu tl 100 mm z betonových tvárnic š 800 mm</t>
  </si>
  <si>
    <t>879643996</t>
  </si>
  <si>
    <t>Osazení betonového příkopového žlabu s vyplněním a zatřením spár cementovou maltou s ložem tl. 100 mm z betonu prostého z betonových příkopových tvárnic šířky přes 500 do 800 mm</t>
  </si>
  <si>
    <t>https://podminky.urs.cz/item/CS_URS_2023_01/935112211</t>
  </si>
  <si>
    <t>VTOK.PŘÍKOP ZE ŽLABOVEK DO PROPUSTKU 0.01960</t>
  </si>
  <si>
    <t>53</t>
  </si>
  <si>
    <t>59227004</t>
  </si>
  <si>
    <t>žlabovka příkopová betonová s lomenými stěnami 330x750x155mm</t>
  </si>
  <si>
    <t>295997840</t>
  </si>
  <si>
    <t>54</t>
  </si>
  <si>
    <t>938909612</t>
  </si>
  <si>
    <t>Odstranění nánosu na krajnicích tl do 200 mm</t>
  </si>
  <si>
    <t>-1241551749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</si>
  <si>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přes 100 do 200 mm</t>
  </si>
  <si>
    <t>https://podminky.urs.cz/item/CS_URS_2023_01/938909612</t>
  </si>
  <si>
    <t>ÚPRAVA STÁVAJÍCÍ NEZP.KRAJNICE</t>
  </si>
  <si>
    <t>55</t>
  </si>
  <si>
    <t>953961215</t>
  </si>
  <si>
    <t>Kotvy chemickou patronou M 20 hl 170 mm do betonu, ŽB nebo kamene s vyvrtáním otvoru</t>
  </si>
  <si>
    <t>-999858719</t>
  </si>
  <si>
    <t>Kotvy chemické s vyvrtáním otvoru do betonu, železobetonu nebo tvrdého kamene chemická patrona, velikost M 20, hloubka 170 mm</t>
  </si>
  <si>
    <t>https://podminky.urs.cz/item/CS_URS_2023_01/953961215</t>
  </si>
  <si>
    <t>KOTVENÍ ZÁBRADLÍ VTOK.JÍMKY PROPUSTKŮ</t>
  </si>
  <si>
    <t>4*2*2</t>
  </si>
  <si>
    <t>56</t>
  </si>
  <si>
    <t>953965131</t>
  </si>
  <si>
    <t>Kotevní šroub pro chemické kotvy M 16 dl 190 mm</t>
  </si>
  <si>
    <t>-1452706076</t>
  </si>
  <si>
    <t>Kotvy chemické s vyvrtáním otvoru kotevní šrouby pro chemické kotvy, velikost M 16, délka 190 mm</t>
  </si>
  <si>
    <t>https://podminky.urs.cz/item/CS_URS_2023_01/953965131</t>
  </si>
  <si>
    <t>57</t>
  </si>
  <si>
    <t>966008113</t>
  </si>
  <si>
    <t>Bourání trubního propustku DN přes 500 do 800</t>
  </si>
  <si>
    <t>816598290</t>
  </si>
  <si>
    <t>Bourání trubního propustku s odklizením a uložením vybouraného materiálu na skládku na vzdálenost do 3 m nebo s naložením na dopravní prostředek z trub betonových nebo železobetonových DN přes 500 do 800 mm</t>
  </si>
  <si>
    <t>https://podminky.urs.cz/item/CS_URS_2023_01/966008113</t>
  </si>
  <si>
    <t>BOURÁNÍ STÁVAJ.PROPUSTKŮ</t>
  </si>
  <si>
    <t>58</t>
  </si>
  <si>
    <t>966008212</t>
  </si>
  <si>
    <t>Bourání odvodňovacího žlabu z betonových příkopových tvárnic š přes 500 do 800 mm</t>
  </si>
  <si>
    <t>-909408499</t>
  </si>
  <si>
    <t>Bourání odvodňovacího žlabu s odklizením a uložením vybouraného materiálu na skládku na vzdálenost do 10 m nebo s naložením na dopravní prostředek z betonových příkopových tvárnic nebo desek šířky přes 500 do 800 mm</t>
  </si>
  <si>
    <t>https://podminky.urs.cz/item/CS_URS_2023_01/966008212</t>
  </si>
  <si>
    <t>BOURÁNÍ STÁV.ŽLABOVEK DO PROPUSTKU 0.01960</t>
  </si>
  <si>
    <t>59</t>
  </si>
  <si>
    <t>966008311</t>
  </si>
  <si>
    <t>Bourání čela trubního propustku z betonu železového</t>
  </si>
  <si>
    <t>448459375</t>
  </si>
  <si>
    <t>Bourání trubního propustku s odklizením a uložením vybouraného materiálu na skládku na vzdálenost do 3 m nebo s naložením na dopravní prostředek čela z betonu železového</t>
  </si>
  <si>
    <t>https://podminky.urs.cz/item/CS_URS_2023_01/966008311</t>
  </si>
  <si>
    <t>BOURÁNÍ ČEL STÁV.PROPUSTKŮ</t>
  </si>
  <si>
    <t>1,5*1,2*0,4*2+2*1,2*0,6</t>
  </si>
  <si>
    <t>997</t>
  </si>
  <si>
    <t>Přesun sutě</t>
  </si>
  <si>
    <t>60</t>
  </si>
  <si>
    <t>997221551</t>
  </si>
  <si>
    <t>Vodorovná doprava suti ze sypkých materiálů do 1 km</t>
  </si>
  <si>
    <t>-636648102</t>
  </si>
  <si>
    <t>Vodorovná doprava suti bez naložení, ale se složením a s hrubým urovnáním ze sypkých materiálů, na vzdálenost do 1 km</t>
  </si>
  <si>
    <t>https://podminky.urs.cz/item/CS_URS_2023_01/997221551</t>
  </si>
  <si>
    <t>61</t>
  </si>
  <si>
    <t>997221559</t>
  </si>
  <si>
    <t>Příplatek ZKD 1 km u vodorovné dopravy suti ze sypkých materiálů</t>
  </si>
  <si>
    <t>2022510730</t>
  </si>
  <si>
    <t>Vodorovná doprava suti bez naložení, ale se složením a s hrubým urovnáním Příplatek k ceně za každý další i započatý 1 km přes 1 km</t>
  </si>
  <si>
    <t>https://podminky.urs.cz/item/CS_URS_2023_01/997221559</t>
  </si>
  <si>
    <t>165,82*15 'Přepočtené koeficientem množství</t>
  </si>
  <si>
    <t>62</t>
  </si>
  <si>
    <t>997221611</t>
  </si>
  <si>
    <t>Nakládání suti na dopravní prostředky pro vodorovnou dopravu</t>
  </si>
  <si>
    <t>-538503666</t>
  </si>
  <si>
    <t>Nakládání na dopravní prostředky pro vodorovnou dopravu suti</t>
  </si>
  <si>
    <t>https://podminky.urs.cz/item/CS_URS_2023_01/997221611</t>
  </si>
  <si>
    <t>63</t>
  </si>
  <si>
    <t>997221625</t>
  </si>
  <si>
    <t>Poplatek za uložení na skládce (skládkovné) stavebního odpadu železobetonového kód odpadu 17 01 01</t>
  </si>
  <si>
    <t>1238507492</t>
  </si>
  <si>
    <t>Poplatek za uložení stavebního odpadu na skládce (skládkovné) z armovaného betonu zatříděného do Katalogu odpadů pod kódem 17 01 01</t>
  </si>
  <si>
    <t>https://podminky.urs.cz/item/CS_URS_2023_01/997221625</t>
  </si>
  <si>
    <t>24,66+2,1+6,912</t>
  </si>
  <si>
    <t>64</t>
  </si>
  <si>
    <t>997221655</t>
  </si>
  <si>
    <t>Poplatek za uložení na skládce (skládkovné) zeminy a kamení kód odpadu 17 05 04</t>
  </si>
  <si>
    <t>-716415130</t>
  </si>
  <si>
    <t>Poplatek za uložení stavebního odpadu na skládce (skládkovné) zeminy a kamení zatříděného do Katalogu odpadů pod kódem 17 05 04</t>
  </si>
  <si>
    <t>https://podminky.urs.cz/item/CS_URS_2023_01/997221655</t>
  </si>
  <si>
    <t>POPLATEK - VÝKOPKY</t>
  </si>
  <si>
    <t>173,662*1,9</t>
  </si>
  <si>
    <t>Z VYKOPÁVEK - NELZE URČIT KVALITU</t>
  </si>
  <si>
    <t>75,9</t>
  </si>
  <si>
    <t>Z KRAJNIC</t>
  </si>
  <si>
    <t>9,122</t>
  </si>
  <si>
    <t>65</t>
  </si>
  <si>
    <t>997221875</t>
  </si>
  <si>
    <t>Poplatek za uložení stavebního odpadu na recyklační skládce (skládkovné) asfaltového bez obsahu dehtu zatříděného do Katalogu odpadů pod kódem 17 03 02</t>
  </si>
  <si>
    <t>636914173</t>
  </si>
  <si>
    <t>https://podminky.urs.cz/item/CS_URS_2023_01/997221875</t>
  </si>
  <si>
    <t>ASFALT Z FRÉZOVÁNÍ VOZOVKY</t>
  </si>
  <si>
    <t>39,675</t>
  </si>
  <si>
    <t>998</t>
  </si>
  <si>
    <t>Přesun hmot</t>
  </si>
  <si>
    <t>66</t>
  </si>
  <si>
    <t>998225111</t>
  </si>
  <si>
    <t>Přesun hmot pro pozemní komunikace s krytem z kamene, monolitickým betonovým nebo živičným</t>
  </si>
  <si>
    <t>-1059449991</t>
  </si>
  <si>
    <t>Přesun hmot pro komunikace s krytem z kameniva, monolitickým betonovým nebo živičným dopravní vzdálenost do 200 m jakékoliv délky objektu</t>
  </si>
  <si>
    <t>https://podminky.urs.cz/item/CS_URS_2023_01/998225111</t>
  </si>
  <si>
    <t>PSV</t>
  </si>
  <si>
    <t>Práce a dodávky PSV</t>
  </si>
  <si>
    <t>711</t>
  </si>
  <si>
    <t>Izolace proti vodě, vlhkosti a plynům</t>
  </si>
  <si>
    <t>67</t>
  </si>
  <si>
    <t>711112001</t>
  </si>
  <si>
    <t>Provedení izolace proti zemní vlhkosti svislé za studena nátěrem penetračním</t>
  </si>
  <si>
    <t>1604584962</t>
  </si>
  <si>
    <t>Provedení izolace proti zemní vlhkosti natěradly a tmely za studena na ploše svislé S nátěrem penetračním</t>
  </si>
  <si>
    <t>https://podminky.urs.cz/item/CS_URS_2023_01/711112001</t>
  </si>
  <si>
    <t>IZOLACE STĚN VTOK.JÍMKY PROPUSTKŮ</t>
  </si>
  <si>
    <t>2,8*1,8*4*2+0,2*4*1,8*2</t>
  </si>
  <si>
    <t>68</t>
  </si>
  <si>
    <t>11163150</t>
  </si>
  <si>
    <t>lak penetrační asfaltový</t>
  </si>
  <si>
    <t>959490746</t>
  </si>
  <si>
    <t>43,2*0,00034 'Přepočtené koeficientem množství</t>
  </si>
  <si>
    <t>69</t>
  </si>
  <si>
    <t>711112002</t>
  </si>
  <si>
    <t>Provedení izolace proti zemní vlhkosti svislé za studena lakem asfaltovým</t>
  </si>
  <si>
    <t>1826940945</t>
  </si>
  <si>
    <t>Provedení izolace proti zemní vlhkosti natěradly a tmely za studena na ploše svislé S nátěrem lakem asfaltovým</t>
  </si>
  <si>
    <t>https://podminky.urs.cz/item/CS_URS_2023_01/711112002</t>
  </si>
  <si>
    <t>IZOLACE VTOK.JÍMKY PROPUSTKŮ</t>
  </si>
  <si>
    <t>70</t>
  </si>
  <si>
    <t>11163152</t>
  </si>
  <si>
    <t>lak hydroizolační asfaltový</t>
  </si>
  <si>
    <t>1233319744</t>
  </si>
  <si>
    <t>43,2*0,00041 'Přepočtené koeficientem množství</t>
  </si>
  <si>
    <t>71</t>
  </si>
  <si>
    <t>998711101</t>
  </si>
  <si>
    <t>Přesun hmot tonážní pro izolace proti vodě, vlhkosti a plynům v objektech v do 6 m</t>
  </si>
  <si>
    <t>940442419</t>
  </si>
  <si>
    <t>Přesun hmot pro izolace proti vodě, vlhkosti a plynům stanovený z hmotnosti přesunovaného materiálu vodorovná dopravní vzdálenost do 50 m v objektech výšky do 6 m</t>
  </si>
  <si>
    <t>https://podminky.urs.cz/item/CS_URS_2023_01/998711101</t>
  </si>
  <si>
    <t>767</t>
  </si>
  <si>
    <t>Konstrukce zámečnické</t>
  </si>
  <si>
    <t>72</t>
  </si>
  <si>
    <t>767163121</t>
  </si>
  <si>
    <t>Montáž přímého kovového zábradlí z dílců do betonu v rovině</t>
  </si>
  <si>
    <t>1854223911</t>
  </si>
  <si>
    <t>Montáž kompletního kovového zábradlí přímého z dílců v rovině (na rovné ploše) kotveného do betonu</t>
  </si>
  <si>
    <t>https://podminky.urs.cz/item/CS_URS_2023_01/767163121</t>
  </si>
  <si>
    <t>ZÁBRADLÍ VTOK.JÍMKY PROPUSTKŮ</t>
  </si>
  <si>
    <t>1,6*4*2</t>
  </si>
  <si>
    <t>73</t>
  </si>
  <si>
    <t>14011026</t>
  </si>
  <si>
    <t>trubka ocelová bezešvá hladká jakost 11 353 51x3,2mm</t>
  </si>
  <si>
    <t>-1810250897</t>
  </si>
  <si>
    <t>(1,1*4+1,6*4)*2*1,2</t>
  </si>
  <si>
    <t>74</t>
  </si>
  <si>
    <t>14011018</t>
  </si>
  <si>
    <t>trubka ocelová bezešvá hladká jakost 11 353 38x2,6mm</t>
  </si>
  <si>
    <t>528791545</t>
  </si>
  <si>
    <t>ZÁBRADLÍ-VTOK.JÍMKA PROPUSTKŮ</t>
  </si>
  <si>
    <t>(1,6*2*4*2+1*4*2)*1,2</t>
  </si>
  <si>
    <t>75</t>
  </si>
  <si>
    <t>767-R-POLOŽKA 01</t>
  </si>
  <si>
    <t>VÝROBA ZÁBRADLÍ VTOK.JÍMKY PROPUSTKŮ</t>
  </si>
  <si>
    <t>1297418815</t>
  </si>
  <si>
    <t>(1,1*4+1,6*4)*2*3,95</t>
  </si>
  <si>
    <t>(1,6*2*4*2+1*4*2)*1,89</t>
  </si>
  <si>
    <t>76</t>
  </si>
  <si>
    <t>998767101</t>
  </si>
  <si>
    <t>Přesun hmot tonážní pro zámečnické konstrukce v objektech v do 6 m</t>
  </si>
  <si>
    <t>701332669</t>
  </si>
  <si>
    <t>Přesun hmot pro zámečnické konstrukce stanovený z hmotnosti přesunovaného materiálu vodorovná dopravní vzdálenost do 50 m v objektech výšky do 6 m</t>
  </si>
  <si>
    <t>https://podminky.urs.cz/item/CS_URS_2023_01/998767101</t>
  </si>
  <si>
    <t>783</t>
  </si>
  <si>
    <t>Dokončovací práce - nátěry</t>
  </si>
  <si>
    <t>77</t>
  </si>
  <si>
    <t>783301303</t>
  </si>
  <si>
    <t>Bezoplachové odrezivění zámečnických konstrukcí</t>
  </si>
  <si>
    <t>507755741</t>
  </si>
  <si>
    <t>Příprava podkladu zámečnických konstrukcí před provedením nátěru odrezivění odrezovačem bezoplachovým</t>
  </si>
  <si>
    <t>https://podminky.urs.cz/item/CS_URS_2023_01/783301303</t>
  </si>
  <si>
    <t>(1,6*2*4*2+1*4*2)*0,12</t>
  </si>
  <si>
    <t>(1,1*4+1,6*4)*2*0,16</t>
  </si>
  <si>
    <t>78</t>
  </si>
  <si>
    <t>783301311</t>
  </si>
  <si>
    <t>Odmaštění zámečnických konstrukcí vodou ředitelným odmašťovačem</t>
  </si>
  <si>
    <t>-543728506</t>
  </si>
  <si>
    <t>Příprava podkladu zámečnických konstrukcí před provedením nátěru odmaštění odmašťovačem vodou ředitelným</t>
  </si>
  <si>
    <t>https://podminky.urs.cz/item/CS_URS_2023_01/783301311</t>
  </si>
  <si>
    <t>PŘÍPRAVA PRO NÁTĚR ZÁBRADLÍ VTOK.JÍMKY PROPUSTKŮ</t>
  </si>
  <si>
    <t>(1,6*2*4*2+1*4*2)*0,12+(1,1*4+1,6*4)*2*0,16</t>
  </si>
  <si>
    <t>79</t>
  </si>
  <si>
    <t>783314203</t>
  </si>
  <si>
    <t>Základní antikorozní jednonásobný syntetický samozákladující nátěr zámečnických konstrukcí</t>
  </si>
  <si>
    <t>-1287131947</t>
  </si>
  <si>
    <t>Základní antikorozní nátěr zámečnických konstrukcí jednonásobný syntetický samozákladující</t>
  </si>
  <si>
    <t>https://podminky.urs.cz/item/CS_URS_2023_01/783314203</t>
  </si>
  <si>
    <t>783315103</t>
  </si>
  <si>
    <t>Mezinátěr jednonásobný syntetický samozákladující zámečnických konstrukcí</t>
  </si>
  <si>
    <t>2086423711</t>
  </si>
  <si>
    <t>Mezinátěr zámečnických konstrukcí jednonásobný syntetický samozákladující</t>
  </si>
  <si>
    <t>https://podminky.urs.cz/item/CS_URS_2023_01/783315103</t>
  </si>
  <si>
    <t>81</t>
  </si>
  <si>
    <t>783317105</t>
  </si>
  <si>
    <t>Krycí jednonásobný syntetický samozákladující nátěr zámečnických konstrukcí</t>
  </si>
  <si>
    <t>1464856498</t>
  </si>
  <si>
    <t>Krycí nátěr (email) zámečnických konstrukcí jednonásobný syntetický samozákladující</t>
  </si>
  <si>
    <t>https://podminky.urs.cz/item/CS_URS_2023_01/783317105</t>
  </si>
  <si>
    <t>HZS</t>
  </si>
  <si>
    <t>Hodinové zúčtovací sazby</t>
  </si>
  <si>
    <t>82</t>
  </si>
  <si>
    <t>HZS1212</t>
  </si>
  <si>
    <t>Hodinová zúčtovací sazba kopáč</t>
  </si>
  <si>
    <t>hod</t>
  </si>
  <si>
    <t>512</t>
  </si>
  <si>
    <t>-1171642830</t>
  </si>
  <si>
    <t>Hodinové zúčtovací sazby profesí HSV zemní a pomocné práce kopáč</t>
  </si>
  <si>
    <t>https://podminky.urs.cz/item/CS_URS_2023_01/HZS1212</t>
  </si>
  <si>
    <t>83</t>
  </si>
  <si>
    <t>HZS1322</t>
  </si>
  <si>
    <t>Hodinová zúčtovací sazba betonář/železář odborný</t>
  </si>
  <si>
    <t>1164282581</t>
  </si>
  <si>
    <t>Hodinové zúčtovací sazby profesí HSV provádění konstrukcí betonář/železář odborný</t>
  </si>
  <si>
    <t>https://podminky.urs.cz/item/CS_URS_2023_01/HZS1322</t>
  </si>
  <si>
    <t>84</t>
  </si>
  <si>
    <t>HZS1412</t>
  </si>
  <si>
    <t>Hodinová zúčtovací sazba dlaždič odborný</t>
  </si>
  <si>
    <t>989522057</t>
  </si>
  <si>
    <t>Hodinové zúčtovací sazby profesí HSV provádění konstrukcí inženýrských a dopravních staveb dlaždič odborný</t>
  </si>
  <si>
    <t>https://podminky.urs.cz/item/CS_URS_2023_01/HZS1412</t>
  </si>
  <si>
    <t>85</t>
  </si>
  <si>
    <t>HZS1422</t>
  </si>
  <si>
    <t>Hodinová zúčtovací sazba silničář</t>
  </si>
  <si>
    <t>2045052301</t>
  </si>
  <si>
    <t>Hodinové zúčtovací sazby profesí HSV provádění konstrukcí inženýrských a dopravních staveb silničář</t>
  </si>
  <si>
    <t>https://podminky.urs.cz/item/CS_URS_2023_01/HZS1422</t>
  </si>
  <si>
    <t>86</t>
  </si>
  <si>
    <t>HZS1442</t>
  </si>
  <si>
    <t>Hodinová zúčtovací sazba svářeč kvalifikovaný</t>
  </si>
  <si>
    <t>-1953854480</t>
  </si>
  <si>
    <t>Hodinové zúčtovací sazby profesí HSV provádění konstrukcí inženýrských a dopravních staveb svářeč kvalifikovaný</t>
  </si>
  <si>
    <t>https://podminky.urs.cz/item/CS_URS_2023_01/HZS1442</t>
  </si>
  <si>
    <t>2023-02-D.2.1 - LEŠANY-OPĚRNÁ ZEĎ</t>
  </si>
  <si>
    <t xml:space="preserve">    3 - Svislé a kompletní konstrukce</t>
  </si>
  <si>
    <t xml:space="preserve">    6 - Úpravy povrchů, podlahy a osazování výplní</t>
  </si>
  <si>
    <t>122351502</t>
  </si>
  <si>
    <t>Odkopávky a prokopávky zapažené v hornině třídy těžitelnosti II skupiny 4 objem do 50 m3 strojně</t>
  </si>
  <si>
    <t>CS ÚRS 2022 01</t>
  </si>
  <si>
    <t>-1873917131</t>
  </si>
  <si>
    <t>Odkopávky a prokopávky zapažené strojně v hornině třídy těžitelnosti II skupiny 4 přes 20 do 50 m3</t>
  </si>
  <si>
    <t>https://podminky.urs.cz/item/CS_URS_2022_01/122351502</t>
  </si>
  <si>
    <t>ODKOPÁVKY PRO ZALOŽENÍ OPĚR.ZDI</t>
  </si>
  <si>
    <t>28*2,1*1,5</t>
  </si>
  <si>
    <t>122861101</t>
  </si>
  <si>
    <t>Těžení jednotlivých balvanů v hornině třídy těžitelnosti III skupiny 6 a 7</t>
  </si>
  <si>
    <t>1665015578</t>
  </si>
  <si>
    <t>Těžení a rozpojení jednotlivých balvanů velikosti přes 0,5 m z horniny třídy těžitelnosti III skupiny 6 a 7</t>
  </si>
  <si>
    <t>https://podminky.urs.cz/item/CS_URS_2023_01/122861101</t>
  </si>
  <si>
    <t>ODSTRANĚNÍ VELKÝCH BALVANŮ V TRASE OPĚR.ZDI-ODHAD</t>
  </si>
  <si>
    <t>10*0,6*0,8</t>
  </si>
  <si>
    <t>132312131</t>
  </si>
  <si>
    <t>Hloubení nezapažených rýh šířky do 800 mm v soudržných horninách třídy těžitelnosti II skupiny 4 ručně</t>
  </si>
  <si>
    <t>2054219541</t>
  </si>
  <si>
    <t>Hloubení nezapažených rýh šířky do 800 mm ručně s urovnáním dna do předepsaného profilu a spádu v hornině třídy těžitelnosti II skupiny 4 soudržných</t>
  </si>
  <si>
    <t>https://podminky.urs.cz/item/CS_URS_2022_01/132312131</t>
  </si>
  <si>
    <t>RÝHY PRO DRENÁŽ OPĚR.ZDI</t>
  </si>
  <si>
    <t>22*0,6*0,4</t>
  </si>
  <si>
    <t>153812121</t>
  </si>
  <si>
    <t>Trn z betonářské oceli včetně zainjektování D od 20 do 26 mm l přes 0,4 do 3 m</t>
  </si>
  <si>
    <t>-2047381812</t>
  </si>
  <si>
    <t>Trn z betonářské oceli včetně zainjektování při průměru oceli od 20 do 26 mm, délky přes 0,4 do 3,0 m</t>
  </si>
  <si>
    <t>https://podminky.urs.cz/item/CS_URS_2023_01/153812121</t>
  </si>
  <si>
    <t>DOČASNÉ ZAJIŠTĚNÍ VÝKOPU</t>
  </si>
  <si>
    <t>513420303</t>
  </si>
  <si>
    <t>88,2+4,8+5,28</t>
  </si>
  <si>
    <t>-227289374</t>
  </si>
  <si>
    <t>98,28</t>
  </si>
  <si>
    <t>98,28*5 'Přepočtené koeficientem množství</t>
  </si>
  <si>
    <t>167151102</t>
  </si>
  <si>
    <t>Nakládání výkopku z hornin třídy těžitelnosti II skupiny 4 a 5 do 100 m3</t>
  </si>
  <si>
    <t>2082040494</t>
  </si>
  <si>
    <t>Nakládání, skládání a překládání neulehlého výkopku nebo sypaniny strojně nakládání, množství do 100 m3, z horniny třídy těžitelnosti II, skupiny 4 a 5</t>
  </si>
  <si>
    <t>https://podminky.urs.cz/item/CS_URS_2023_01/167151102</t>
  </si>
  <si>
    <t>171201221</t>
  </si>
  <si>
    <t>1863820556</t>
  </si>
  <si>
    <t>https://podminky.urs.cz/item/CS_URS_2023_01/171201221</t>
  </si>
  <si>
    <t>98,28*1,9</t>
  </si>
  <si>
    <t>171251201</t>
  </si>
  <si>
    <t>Uložení sypaniny na skládky nebo meziskládky</t>
  </si>
  <si>
    <t>-1627423442</t>
  </si>
  <si>
    <t>Uložení sypaniny na skládky nebo meziskládky bez hutnění s upravením uložené sypaniny do předepsaného tvaru</t>
  </si>
  <si>
    <t>https://podminky.urs.cz/item/CS_URS_2023_01/171251201</t>
  </si>
  <si>
    <t>683381041</t>
  </si>
  <si>
    <t>153211006</t>
  </si>
  <si>
    <t>Zřízení stříkaného betonu tl přes 250 do 300 mm skalních a poloskalních ploch</t>
  </si>
  <si>
    <t>-734418569</t>
  </si>
  <si>
    <t>Zřízení stříkaného betonu skalních a poloskalních ploch průměrné tloušťky přes 250 do 300 mm</t>
  </si>
  <si>
    <t>https://podminky.urs.cz/item/CS_URS_2023_01/153211006</t>
  </si>
  <si>
    <t xml:space="preserve">DOČASNÉ  ZAJIŠTĚNÍ VÝKOPU</t>
  </si>
  <si>
    <t>30*2</t>
  </si>
  <si>
    <t>58932940</t>
  </si>
  <si>
    <t>beton C 25/30 XF3 kamenivo frakce 0/8</t>
  </si>
  <si>
    <t>-73440201</t>
  </si>
  <si>
    <t>60*0,345 'Přepočtené koeficientem množství</t>
  </si>
  <si>
    <t>153273113</t>
  </si>
  <si>
    <t>Výztuž stříkaného betonu ze svařovaných sítí jednovrstvá D drátu přes 6 do 8 mm skalních a poloskalních ploch</t>
  </si>
  <si>
    <t>1665318092</t>
  </si>
  <si>
    <t>Výztuž stříkaného betonu ze svařovaných sítí skalních a poloskalních ploch jednovrstvých, průměru drátu přes 6 do 8 mm</t>
  </si>
  <si>
    <t>https://podminky.urs.cz/item/CS_URS_2023_01/153273113</t>
  </si>
  <si>
    <t>211561111</t>
  </si>
  <si>
    <t>Výplň odvodňovacích žeber nebo trativodů kamenivem hrubým drceným frakce 4 až 16 mm</t>
  </si>
  <si>
    <t>1188347545</t>
  </si>
  <si>
    <t>Výplň kamenivem do rýh odvodňovacích žeber nebo trativodů bez zhutnění, s úpravou povrchu výplně kamenivem hrubým drceným frakce 4 až 16 mm</t>
  </si>
  <si>
    <t>https://podminky.urs.cz/item/CS_URS_2023_01/211561111</t>
  </si>
  <si>
    <t>DRENÁŽ RUBU OPĚR.ZDI</t>
  </si>
  <si>
    <t>22*0,13</t>
  </si>
  <si>
    <t>211971121</t>
  </si>
  <si>
    <t>Zřízení opláštění žeber nebo trativodů geotextilií v rýze nebo zářezu sklonu přes 1:2 š do 2,5 m</t>
  </si>
  <si>
    <t>1434981247</t>
  </si>
  <si>
    <t>Zřízení opláštění výplně z geotextilie odvodňovacích žeber nebo trativodů v rýze nebo zářezu se stěnami svislými nebo šikmými o sklonu přes 1:2 při rozvinuté šířce opláštění do 2,5 m</t>
  </si>
  <si>
    <t>https://podminky.urs.cz/item/CS_URS_2023_01/211971121</t>
  </si>
  <si>
    <t>3,14*0,15*22*1,2</t>
  </si>
  <si>
    <t>69311080</t>
  </si>
  <si>
    <t>geotextilie netkaná separační, ochranná, filtrační, drenážní PES 200g/m2</t>
  </si>
  <si>
    <t>-295620815</t>
  </si>
  <si>
    <t>12,434*1,1845 'Přepočtené koeficientem množství</t>
  </si>
  <si>
    <t>212312111</t>
  </si>
  <si>
    <t>Lože pro trativody z betonu prostého</t>
  </si>
  <si>
    <t>1891740343</t>
  </si>
  <si>
    <t>https://podminky.urs.cz/item/CS_URS_2023_01/212312111</t>
  </si>
  <si>
    <t>LOŽE POD DRENÁŽ RUBU OPĚR.ZDI</t>
  </si>
  <si>
    <t>22*0,12</t>
  </si>
  <si>
    <t>212792311</t>
  </si>
  <si>
    <t>Odvodnění mostní opěry - drenážní plastové potrubí HDPE DN 100</t>
  </si>
  <si>
    <t>-520621218</t>
  </si>
  <si>
    <t>Odvodnění mostní opěry z plastových trub drenážní potrubí HDPE DN 100</t>
  </si>
  <si>
    <t>https://podminky.urs.cz/item/CS_URS_2023_01/212792311</t>
  </si>
  <si>
    <t>DRENÁŽ.POTRUBÍ RUBU OPĚR.ZDI</t>
  </si>
  <si>
    <t>5*1,2</t>
  </si>
  <si>
    <t>212792312</t>
  </si>
  <si>
    <t>Odvodnění mostní opěry - drenážní plastové potrubí HDPE DN 150</t>
  </si>
  <si>
    <t>-547059799</t>
  </si>
  <si>
    <t>Odvodnění mostní opěry z plastových trub drenážní potrubí HDPE DN 150</t>
  </si>
  <si>
    <t>https://podminky.urs.cz/item/CS_URS_2023_01/212792312</t>
  </si>
  <si>
    <t>221211114</t>
  </si>
  <si>
    <t>Vrty přenosnými kladivy D do 56 mm úklon do 90° hl do 10 m hor. IV</t>
  </si>
  <si>
    <t>-103459818</t>
  </si>
  <si>
    <t>Vrty přenosnými vrtacími kladivy v hloubce 0 až 10 m průměru přes 13 do 56 mm, do úklonu 90° (úpadně až horizontálně ), v hornině tř. IV</t>
  </si>
  <si>
    <t>https://podminky.urs.cz/item/CS_URS_2023_01/221211114</t>
  </si>
  <si>
    <t>DOČASNÉ ZAJIŠTĚNÍ STĚNY VÝKOPU</t>
  </si>
  <si>
    <t>15*2</t>
  </si>
  <si>
    <t>-1311905339</t>
  </si>
  <si>
    <t>PODSYP POD ZÁKLADY OPĚRNÉ ZDI tl. 100mm</t>
  </si>
  <si>
    <t>27,5*1,2*0,1</t>
  </si>
  <si>
    <t>274313611</t>
  </si>
  <si>
    <t>Základové pásy z betonu tř. C 16/20</t>
  </si>
  <si>
    <t>-1773099773</t>
  </si>
  <si>
    <t>Základy z betonu prostého pasy betonu kamenem neprokládaného tř. C 16/20</t>
  </si>
  <si>
    <t>https://podminky.urs.cz/item/CS_URS_2023_01/274313611</t>
  </si>
  <si>
    <t>BETON VYROVNÁVACÍ PDO ZÁKLADY OPĚRNÉ ZDI</t>
  </si>
  <si>
    <t>1,3*27*0,05</t>
  </si>
  <si>
    <t>274326121</t>
  </si>
  <si>
    <t>Základové pasy z ŽB se zvýšenými nároky na prostředí tř. C 25/30</t>
  </si>
  <si>
    <t>-816994710</t>
  </si>
  <si>
    <t>Základy z betonu železového pasy z betonu se zvýšenými nároky na prostředí tř. C 25/30</t>
  </si>
  <si>
    <t>https://podminky.urs.cz/item/CS_URS_2023_01/274326121</t>
  </si>
  <si>
    <t>ZÁKLAD.PASY PRO OPĚR.ZEĎ</t>
  </si>
  <si>
    <t>27,5*0,3*1,1</t>
  </si>
  <si>
    <t>274356021</t>
  </si>
  <si>
    <t>Bednění základových pasů ploch rovinných zřízení</t>
  </si>
  <si>
    <t>-1815408535</t>
  </si>
  <si>
    <t>Bednění základů z betonu prostého nebo železového pasů pro plochy rovinné zřízení</t>
  </si>
  <si>
    <t>https://podminky.urs.cz/item/CS_URS_2023_01/274356021</t>
  </si>
  <si>
    <t>BEDNĚNÍ ZÁKLAD.PASŮ OPĚR.ZDI</t>
  </si>
  <si>
    <t>27,5*0,3*2+1,1*0,3*2</t>
  </si>
  <si>
    <t>274356022</t>
  </si>
  <si>
    <t>Bednění základových pasů ploch rovinných odstranění</t>
  </si>
  <si>
    <t>-32930174</t>
  </si>
  <si>
    <t>Bednění základů z betonu prostého nebo železového pasů pro plochy rovinné odstranění</t>
  </si>
  <si>
    <t>https://podminky.urs.cz/item/CS_URS_2023_01/274356022</t>
  </si>
  <si>
    <t>ODSTRANĚNÍ BEDNĚNÍ PASŮ OPĚR.ZDI</t>
  </si>
  <si>
    <t>274366011</t>
  </si>
  <si>
    <t>Výztuž základových pasů z drátů typu Kari</t>
  </si>
  <si>
    <t>-1454547226</t>
  </si>
  <si>
    <t>Výztuž základů pasů ze svařovaných sítí z drátů typu Kari</t>
  </si>
  <si>
    <t>https://podminky.urs.cz/item/CS_URS_2023_01/274366011</t>
  </si>
  <si>
    <t>VÝZTUŽ ZÁKLAD.PASŮ OPĚR.ZDI</t>
  </si>
  <si>
    <t>27,5*2*1,1*1,2*8/1000</t>
  </si>
  <si>
    <t>275313611</t>
  </si>
  <si>
    <t>Základové patky z betonu tř. C 16/20</t>
  </si>
  <si>
    <t>-1524884130</t>
  </si>
  <si>
    <t>Základy z betonu prostého patky a bloky z betonu kamenem neprokládaného tř. C 16/20</t>
  </si>
  <si>
    <t>https://podminky.urs.cz/item/CS_URS_2023_01/275313611</t>
  </si>
  <si>
    <t>BETONOVÁNÍ JAM PO ODEBRÁNÍ BALVANŮ-OPĚR.ZEĎ</t>
  </si>
  <si>
    <t>10*0,5*0,4</t>
  </si>
  <si>
    <t>Svislé a kompletní konstrukce</t>
  </si>
  <si>
    <t>311113155</t>
  </si>
  <si>
    <t>Nosná zeď tl přes 300 do 400 mm z hladkých tvárnic ztraceného bednění včetně výplně z betonu tř. C 25/30</t>
  </si>
  <si>
    <t>-1504706257</t>
  </si>
  <si>
    <t>Nadzákladové zdi z tvárnic ztraceného bednění betonových hladkých, včetně výplně z betonu třídy C 25/30, tloušťky zdiva přes 300 do 400 mm</t>
  </si>
  <si>
    <t>https://podminky.urs.cz/item/CS_URS_2023_01/311113155</t>
  </si>
  <si>
    <t>SVISLÉ ZDIVO OPĚR.ZDI</t>
  </si>
  <si>
    <t>1,9*27</t>
  </si>
  <si>
    <t>311361821</t>
  </si>
  <si>
    <t>Výztuž nosných zdí betonářskou ocelí 10 505</t>
  </si>
  <si>
    <t>875397977</t>
  </si>
  <si>
    <t>Výztuž nadzákladových zdí nosných svislých nebo odkloněných od svislice, rovných nebo oblých z betonářské oceli 10 505 (R) nebo BSt 500</t>
  </si>
  <si>
    <t>https://podminky.urs.cz/item/CS_URS_2023_01/311361821</t>
  </si>
  <si>
    <t>VÝZTUŽ ZDIVA OPĚR. ZDI</t>
  </si>
  <si>
    <t>8*27*1*1,2*2/1000</t>
  </si>
  <si>
    <t>10*2*27*1*1,2/1000</t>
  </si>
  <si>
    <t>317321018</t>
  </si>
  <si>
    <t>Římsy opěrných zdí a valů ze ŽB tř. C 30/37</t>
  </si>
  <si>
    <t>1912020938</t>
  </si>
  <si>
    <t>Římsy opěrných zdí a valů z betonu železového tř. C 30/37</t>
  </si>
  <si>
    <t>https://podminky.urs.cz/item/CS_URS_2023_01/317321018</t>
  </si>
  <si>
    <t>0,22*27</t>
  </si>
  <si>
    <t>317353111</t>
  </si>
  <si>
    <t>Bednění říms opěrných zdí a valů přímých, zalomených nebo zakřivených zřízení</t>
  </si>
  <si>
    <t>-1662023968</t>
  </si>
  <si>
    <t>Bednění říms opěrných zdí a valů jakéhokoliv tvaru přímých, zalomených nebo jinak zakřivených zřízení</t>
  </si>
  <si>
    <t>https://podminky.urs.cz/item/CS_URS_2023_01/317353111</t>
  </si>
  <si>
    <t>BEDNĚNÍ ŘÍMSY OPĚR.ZDI</t>
  </si>
  <si>
    <t>(0,25+0,4+0,3)*27</t>
  </si>
  <si>
    <t>317353112</t>
  </si>
  <si>
    <t>Bednění říms opěrných zdí a valů přímých, zalomených nebo zakřivených odstranění</t>
  </si>
  <si>
    <t>1141862677</t>
  </si>
  <si>
    <t>Bednění říms opěrných zdí a valů jakéhokoliv tvaru přímých, zalomených nebo jinak zakřivených odstranění</t>
  </si>
  <si>
    <t>https://podminky.urs.cz/item/CS_URS_2023_01/317353112</t>
  </si>
  <si>
    <t>317361016</t>
  </si>
  <si>
    <t>Výztuž říms opěrných zdí a valů z betonářské oceli 10 505</t>
  </si>
  <si>
    <t>606705259</t>
  </si>
  <si>
    <t>Výztuž říms opěrných zdí a valů z oceli 10 505 (R) nebo BSt 500</t>
  </si>
  <si>
    <t>https://podminky.urs.cz/item/CS_URS_2023_01/317361016</t>
  </si>
  <si>
    <t>VÝZTUŽ ŘÍMSY OPĚR.ZDI</t>
  </si>
  <si>
    <t>0,22*27*0,105*1,2</t>
  </si>
  <si>
    <t>327501111</t>
  </si>
  <si>
    <t>Výplň za opěrami a protimrazové klíny z kameniva drceného nebo těženého</t>
  </si>
  <si>
    <t>-870453999</t>
  </si>
  <si>
    <t>Výplň za opěrami a protimrazové klíny z kameniva drceného nebo těženého se zhutněním</t>
  </si>
  <si>
    <t>https://podminky.urs.cz/item/CS_URS_2023_01/327501111</t>
  </si>
  <si>
    <t>ZÁSYP ZA OPĚR.ZDÍ - RUB ZDI</t>
  </si>
  <si>
    <t>0,95*27*1,2</t>
  </si>
  <si>
    <t>463211153</t>
  </si>
  <si>
    <t>Rovnanina objemu přes 3 m3 z lomového kamene tříděného hmotnosti přes 200 do 500 kg s urovnáním líce</t>
  </si>
  <si>
    <t>1549613979</t>
  </si>
  <si>
    <t>Rovnanina z lomového kamene neupraveného pro podélné i příčné objekty objemu přes 3 m3 z kamene tříděného, s urovnáním líce a vyklínováním spár úlomky kamene hmotnost jednotlivých kamenů přes 200 do 500 kg</t>
  </si>
  <si>
    <t>https://podminky.urs.cz/item/CS_URS_2023_01/463211153</t>
  </si>
  <si>
    <t xml:space="preserve">TĚŽKÝ KAMENNÝ ZÁHOZ LÍCE OPĚR.ZDI </t>
  </si>
  <si>
    <t>30*0,6</t>
  </si>
  <si>
    <t>564760101</t>
  </si>
  <si>
    <t>Podklad z kameniva hrubého drceného vel. 16-32 mm plochy do 100 m2 tl 200 mm</t>
  </si>
  <si>
    <t>-964026185</t>
  </si>
  <si>
    <t>Podklad nebo kryt z kameniva hrubého drceného vel. 16-32 mm s rozprostřením a zhutněním plochy jednotlivě do 100 m2, po zhutnění tl. 200 mm</t>
  </si>
  <si>
    <t>https://podminky.urs.cz/item/CS_URS_2023_01/564760101</t>
  </si>
  <si>
    <t>ZÁSYP GEOMŘÍŽÍ - OPĚR.ZEĎ</t>
  </si>
  <si>
    <t>30*1+30*4</t>
  </si>
  <si>
    <t>Úpravy povrchů, podlahy a osazování výplní</t>
  </si>
  <si>
    <t>628611131</t>
  </si>
  <si>
    <t>Nátěr betonu mostu akrylátový 2x ochranný pružný S4 (OS-C)</t>
  </si>
  <si>
    <t>361779278</t>
  </si>
  <si>
    <t>Nátěr mostních betonových konstrukcí akrylátový na siloxanové a plasticko-elastické bázi 2x ochranný pružný S4 (OS-C (OS 4))</t>
  </si>
  <si>
    <t>https://podminky.urs.cz/item/CS_URS_2023_01/628611131</t>
  </si>
  <si>
    <t>NÁTĚR ŘÍMSY POD PATKY SLOUPKŮ ZSNH4</t>
  </si>
  <si>
    <t>14*0,42*0,3</t>
  </si>
  <si>
    <t>628612201</t>
  </si>
  <si>
    <t>Nátěr mostního zábradlí polyuretanový jednonásobný vrchní</t>
  </si>
  <si>
    <t>890829852</t>
  </si>
  <si>
    <t>Nátěr mostního zábradlí polyuretanový 1x vrchní</t>
  </si>
  <si>
    <t>https://podminky.urs.cz/item/CS_URS_2023_01/628612201</t>
  </si>
  <si>
    <t>NÁTĚR ZSNH4</t>
  </si>
  <si>
    <t>0,314*2,3+0,07*4*14+0,314*2*13+0,4*4*13</t>
  </si>
  <si>
    <t>899623141</t>
  </si>
  <si>
    <t>Obetonování potrubí nebo zdiva stok betonem prostým tř. C 12/15 v otevřeném výkopu</t>
  </si>
  <si>
    <t>1302817719</t>
  </si>
  <si>
    <t>Obetonování potrubí nebo zdiva stok betonem prostým v otevřeném výkopu, betonem tř. C 12/15</t>
  </si>
  <si>
    <t>https://podminky.urs.cz/item/CS_URS_2023_01/899623141</t>
  </si>
  <si>
    <t>OBSYP BETONEM POD DRENÁŽÍ OPĚR.ZDI, VYŠŠÍ TŘÍDA OPROTI NÁVRHU</t>
  </si>
  <si>
    <t>0,5*27,5</t>
  </si>
  <si>
    <t>911331111</t>
  </si>
  <si>
    <t>Svodidlo ocelové jednostranné zádržnosti N2 se zaberaněním sloupků ve vzdálenosti do 2 m</t>
  </si>
  <si>
    <t>-77742311</t>
  </si>
  <si>
    <t>Silniční svodidlo ocelové se zaberaněním sloupků jednostranné úroveň zádržnosti N2 vzdálenosti sloupků do 2 m</t>
  </si>
  <si>
    <t>https://podminky.urs.cz/item/CS_URS_2023_01/911331111</t>
  </si>
  <si>
    <t>NAPOJENÍ SVODIDLA NA ZSNH4</t>
  </si>
  <si>
    <t>2*6,5</t>
  </si>
  <si>
    <t>911331411</t>
  </si>
  <si>
    <t>Náběh ocelového svodidla jednostranný délky do 4 m se zaberaněním sloupků v rozmezí do 2 m</t>
  </si>
  <si>
    <t>-902482613</t>
  </si>
  <si>
    <t>Silniční svodidlo s osazením sloupků zaberaněním ocelové náběh jednostranný, délky do 4 m</t>
  </si>
  <si>
    <t>https://podminky.urs.cz/item/CS_URS_2022_01/911331411</t>
  </si>
  <si>
    <t xml:space="preserve">náběhy svodidla </t>
  </si>
  <si>
    <t>911334122</t>
  </si>
  <si>
    <t>Svodidlo ocelové zábradelní zádržnosti H2 kotvené do římsy s výplní z tyčí</t>
  </si>
  <si>
    <t>-1855258049</t>
  </si>
  <si>
    <t>Zábradelní svodidla ocelová s osazením sloupků kotvením do římsy, se svodnicí úrovně zádržnosti H2 s výplní z tyčí</t>
  </si>
  <si>
    <t>https://podminky.urs.cz/item/CS_URS_2023_01/911334122</t>
  </si>
  <si>
    <t>ZSNH4/H2 NA ŘÍMSE OPĚR.ZDI</t>
  </si>
  <si>
    <t>912311111</t>
  </si>
  <si>
    <t>Montáž odrazky na ocelové svodidlo</t>
  </si>
  <si>
    <t>1014541213</t>
  </si>
  <si>
    <t>Montáž odrazek na svodidla ocelová</t>
  </si>
  <si>
    <t>https://podminky.urs.cz/item/CS_URS_2023_01/912311111</t>
  </si>
  <si>
    <t>40445175</t>
  </si>
  <si>
    <t>odrazka na svodidla V.1.B</t>
  </si>
  <si>
    <t>-1719744672</t>
  </si>
  <si>
    <t>919721233</t>
  </si>
  <si>
    <t>Geomříž pro vyztužení asfaltového povrchu ze skelných vláken s geotextilií pevnost 70 kN/m</t>
  </si>
  <si>
    <t>-836475364</t>
  </si>
  <si>
    <t>Geomříž pro vyztužení asfaltového povrchu ze skelných vláken s geotextilií, podélná pevnost v tahu 70 kN/m</t>
  </si>
  <si>
    <t>https://podminky.urs.cz/item/CS_URS_2023_01/919721233</t>
  </si>
  <si>
    <t>GEOMŘÍŽE - ZPEVNĚNÍ OPĚR. ZDI</t>
  </si>
  <si>
    <t>931992121</t>
  </si>
  <si>
    <t>Výplň dilatačních spár z extrudovaného polystyrénu tl 20 mm</t>
  </si>
  <si>
    <t>-1585240757</t>
  </si>
  <si>
    <t>Výplň dilatačních spár z polystyrenu extrudovaného, tloušťky 20 mm</t>
  </si>
  <si>
    <t>https://podminky.urs.cz/item/CS_URS_2023_01/931992121</t>
  </si>
  <si>
    <t>DILATACE OPĚR.ZDI-SVISLÁ</t>
  </si>
  <si>
    <t>2,3*0,4</t>
  </si>
  <si>
    <t>931994142</t>
  </si>
  <si>
    <t>Těsnění dilatační spáry betonové konstrukce polyuretanovým tmelem do pl 4,0 cm2</t>
  </si>
  <si>
    <t>-54959342</t>
  </si>
  <si>
    <t>Těsnění spáry betonové konstrukce pásy, profily, tmely tmelem polyuretanovým spáry dilatační do 4,0 cm2</t>
  </si>
  <si>
    <t>https://podminky.urs.cz/item/CS_URS_2023_01/931994142</t>
  </si>
  <si>
    <t>2,3*4</t>
  </si>
  <si>
    <t>941211111</t>
  </si>
  <si>
    <t>Montáž lešení řadového rámového lehkého zatížení do 200 kg/m2 š od 0,6 do 0,9 m v do 10 m</t>
  </si>
  <si>
    <t>272067189</t>
  </si>
  <si>
    <t>Montáž lešení řadového rámového lehkého pracovního s podlahami s provozním zatížením tř. 3 do 200 kg/m2 šířky tř. SW06 od 0,6 do 0,9 m, výšky do 10 m</t>
  </si>
  <si>
    <t>https://podminky.urs.cz/item/CS_URS_2023_01/941211111</t>
  </si>
  <si>
    <t>27*2</t>
  </si>
  <si>
    <t>941211211</t>
  </si>
  <si>
    <t>Příplatek k lešení řadovému rámovému lehkému š 0,9 m v přes 10 do 25 m za první a ZKD den použití</t>
  </si>
  <si>
    <t>847834606</t>
  </si>
  <si>
    <t>Montáž lešení řadového rámového lehkého pracovního s podlahami s provozním zatížením tř. 3 do 200 kg/m2 Příplatek za první a každý další den použití lešení k ceně -1111 nebo -1112</t>
  </si>
  <si>
    <t>https://podminky.urs.cz/item/CS_URS_2023_01/941211211</t>
  </si>
  <si>
    <t>60*60 'Přepočtené koeficientem množství</t>
  </si>
  <si>
    <t>941211811</t>
  </si>
  <si>
    <t>Demontáž lešení řadového rámového lehkého zatížení do 200 kg/m2 š od 0,6 do 0,9 m v do 10 m</t>
  </si>
  <si>
    <t>-437577595</t>
  </si>
  <si>
    <t>Demontáž lešení řadového rámového lehkého pracovního s provozním zatížením tř. 3 do 200 kg/m2 šířky tř. SW06 od 0,6 do 0,9 m, výšky do 10 m</t>
  </si>
  <si>
    <t>https://podminky.urs.cz/item/CS_URS_2023_01/941211811</t>
  </si>
  <si>
    <t>966006511</t>
  </si>
  <si>
    <t>Odstranění PHS sloupek ŽB zakládaný do patky nebo do piloty</t>
  </si>
  <si>
    <t>-1959882539</t>
  </si>
  <si>
    <t>Odstranění sloupků protihlukových stěn založených do patek nebo do pilot železobetonových</t>
  </si>
  <si>
    <t>https://podminky.urs.cz/item/CS_URS_2023_01/966006511</t>
  </si>
  <si>
    <t>BOURÁNÍ PATEK STÁVAJ.OPĚR.STĚNY</t>
  </si>
  <si>
    <t>20*1,4</t>
  </si>
  <si>
    <t>985331115</t>
  </si>
  <si>
    <t>Dodatečné vlepování betonářské výztuže D 16 mm do cementové aktivované malty včetně vyvrtání otvoru</t>
  </si>
  <si>
    <t>-1173589999</t>
  </si>
  <si>
    <t>Dodatečné vlepování betonářské výztuže včetně vyvrtání a vyčištění otvoru cementovou aktivovanou maltou průměr výztuže 16 mm</t>
  </si>
  <si>
    <t>https://podminky.urs.cz/item/CS_URS_2023_01/985331115</t>
  </si>
  <si>
    <t>TRNY V ZÁKLAD.PASU OPĚR.ZDI</t>
  </si>
  <si>
    <t>220*0,6</t>
  </si>
  <si>
    <t>13021015</t>
  </si>
  <si>
    <t>tyč ocelová kruhová žebírková DIN 488 jakost B500B (10 505) výztuž do betonu D 16mm</t>
  </si>
  <si>
    <t>853962184</t>
  </si>
  <si>
    <t>TRNY V ZÁKLADU</t>
  </si>
  <si>
    <t>220*0,6*1,2*1,7/1000</t>
  </si>
  <si>
    <t>607559482</t>
  </si>
  <si>
    <t>2078825758</t>
  </si>
  <si>
    <t>13,405*15 'Přepočtené koeficientem množství</t>
  </si>
  <si>
    <t>998153131</t>
  </si>
  <si>
    <t>Přesun hmot pro samostatné zdi a valy zděné z cihel, kamene, tvárnic nebo monolitické v do 12 m</t>
  </si>
  <si>
    <t>-926060904</t>
  </si>
  <si>
    <t>Přesun hmot pro zdi a valy samostatné se svislou nosnou konstrukcí zděnou nebo monolitickou betonovou tyčovou nebo plošnou vodorovná dopravní vzdálenost do 50 m, pro zdi výšky do 12 m</t>
  </si>
  <si>
    <t>https://podminky.urs.cz/item/CS_URS_2023_01/998153131</t>
  </si>
  <si>
    <t>20527961</t>
  </si>
  <si>
    <t>IZOLACE ZASYPANÝCH STĚN OPĚR.ZDI</t>
  </si>
  <si>
    <t>2*27+2*0,4*2+1,5*27+0,3*2*27,5+1,1*0,3*2</t>
  </si>
  <si>
    <t>216383776</t>
  </si>
  <si>
    <t>113,26*0,00034 'Přepočtené koeficientem množství</t>
  </si>
  <si>
    <t>1458431025</t>
  </si>
  <si>
    <t>IZOLACE STĚN OPĚR.ZDI</t>
  </si>
  <si>
    <t>0,3*2*27,5+1,1*0,3*2+2*27+2*0,4*2+1,5*27</t>
  </si>
  <si>
    <t>-716340867</t>
  </si>
  <si>
    <t>113,26*0,00041 'Přepočtené koeficientem množství</t>
  </si>
  <si>
    <t>783826675</t>
  </si>
  <si>
    <t>Hydrofobizační transparentní silikonový nátěr hrubých betonových povrchů nebo hrubých omítek</t>
  </si>
  <si>
    <t>1754883857</t>
  </si>
  <si>
    <t>Hydrofobizační nátěr omítek silikonový, transparentní, povrchů hrubých betonových povrchů nebo omítek hrubých, rýhovaných tenkovrstvých nebo škrábaných (břízolitových)</t>
  </si>
  <si>
    <t>https://podminky.urs.cz/item/CS_URS_2023_01/783826675</t>
  </si>
  <si>
    <t>NÁTĚR OCHRANNÝ OPĚR.ZDI+ŘÍMSY</t>
  </si>
  <si>
    <t>27*1,5+0,4*1,5*2+27*(0,65+0,25+0,4+0,3+0,08)</t>
  </si>
  <si>
    <t>814981268</t>
  </si>
  <si>
    <t>1196969250</t>
  </si>
  <si>
    <t>-483512368</t>
  </si>
  <si>
    <t>HZS2112</t>
  </si>
  <si>
    <t>Hodinová zúčtovací sazba tesař odborný</t>
  </si>
  <si>
    <t>500864784</t>
  </si>
  <si>
    <t>Hodinové zúčtovací sazby profesí PSV provádění stavebních konstrukcí tesař odborný</t>
  </si>
  <si>
    <t>https://podminky.urs.cz/item/CS_URS_2023_01/HZS2112</t>
  </si>
  <si>
    <t>2023-02-D.1.2 - LEŠANY-DIO</t>
  </si>
  <si>
    <t>VRN - Vedlejší rozpočtové náklady</t>
  </si>
  <si>
    <t xml:space="preserve">    VRN3 - Zařízení staveniště</t>
  </si>
  <si>
    <t>91138182R</t>
  </si>
  <si>
    <t>Montáž a demontáž dočasného silničního betonového svodidla výšky 0,5 m</t>
  </si>
  <si>
    <t>-892338188</t>
  </si>
  <si>
    <t>913111111</t>
  </si>
  <si>
    <t>Montáž a demontáž dočasných dopravních značek zařízení pro upevnění samostatných značek podstavce plastového</t>
  </si>
  <si>
    <t>108567204</t>
  </si>
  <si>
    <t>913111211</t>
  </si>
  <si>
    <t>Montáž a demontáž dočasných dopravních značek Příplatek za první a každý další den použití dočasných dopravních značek k ceně 11-1111</t>
  </si>
  <si>
    <t>1992250259</t>
  </si>
  <si>
    <t>90</t>
  </si>
  <si>
    <t>913331215R</t>
  </si>
  <si>
    <t>Příplatek k dočasnému silničnímu bet. svodidlu za první a ZKD den použití</t>
  </si>
  <si>
    <t>-1646883970</t>
  </si>
  <si>
    <t>VRN</t>
  </si>
  <si>
    <t>Vedlejší rozpočtové náklady</t>
  </si>
  <si>
    <t>VRN3</t>
  </si>
  <si>
    <t>Zařízení staveniště</t>
  </si>
  <si>
    <t>034303000</t>
  </si>
  <si>
    <t>Dopravní značení na staveništi</t>
  </si>
  <si>
    <t>SOUBOR</t>
  </si>
  <si>
    <t>1024</t>
  </si>
  <si>
    <t>-812550682</t>
  </si>
  <si>
    <t>https://podminky.urs.cz/item/CS_URS_2023_01/034303000</t>
  </si>
  <si>
    <t>034503000</t>
  </si>
  <si>
    <t>Informační tabule na staveništi</t>
  </si>
  <si>
    <t>-1406204150</t>
  </si>
  <si>
    <t>https://podminky.urs.cz/item/CS_URS_2023_01/034503000</t>
  </si>
  <si>
    <t>2023-2-VRN - LEŠANY-VRN</t>
  </si>
  <si>
    <t xml:space="preserve">    VRN1 - Průzkumné, geodetické a projektové práce</t>
  </si>
  <si>
    <t xml:space="preserve">    VRN4 - Inženýrská činnost</t>
  </si>
  <si>
    <t>VRN1</t>
  </si>
  <si>
    <t>Průzkumné, geodetické a projektové práce</t>
  </si>
  <si>
    <t>012103000</t>
  </si>
  <si>
    <t>Geodetické práce před výstavbou</t>
  </si>
  <si>
    <t>1201957900</t>
  </si>
  <si>
    <t>https://podminky.urs.cz/item/CS_URS_2022_01/012103000</t>
  </si>
  <si>
    <t>47+27</t>
  </si>
  <si>
    <t>012203000</t>
  </si>
  <si>
    <t>Geodetické práce při provádění stavby</t>
  </si>
  <si>
    <t>1591853053</t>
  </si>
  <si>
    <t>https://podminky.urs.cz/item/CS_URS_2022_01/012203000</t>
  </si>
  <si>
    <t>012303000</t>
  </si>
  <si>
    <t>Geodetické práce po výstavbě</t>
  </si>
  <si>
    <t>-2128448581</t>
  </si>
  <si>
    <t>https://podminky.urs.cz/item/CS_URS_2022_01/012303000</t>
  </si>
  <si>
    <t>geometrický plán skutečného provedení, zákres do situace</t>
  </si>
  <si>
    <t>013294000</t>
  </si>
  <si>
    <t>Ostatní dokumentace</t>
  </si>
  <si>
    <t>soubor</t>
  </si>
  <si>
    <t>-1962465629</t>
  </si>
  <si>
    <t>https://podminky.urs.cz/item/CS_URS_2022_01/013294000</t>
  </si>
  <si>
    <t>vypracování KZP-kontrolní a zkušební plán</t>
  </si>
  <si>
    <t>032103000</t>
  </si>
  <si>
    <t>Náklady na stavební buňky</t>
  </si>
  <si>
    <t>-2060604570</t>
  </si>
  <si>
    <t>https://podminky.urs.cz/item/CS_URS_2022_01/032103000</t>
  </si>
  <si>
    <t>032503000</t>
  </si>
  <si>
    <t>Skládky na staveništi</t>
  </si>
  <si>
    <t>1030675705</t>
  </si>
  <si>
    <t>https://podminky.urs.cz/item/CS_URS_2022_01/032503000</t>
  </si>
  <si>
    <t>VRN4</t>
  </si>
  <si>
    <t>Inženýrská činnost</t>
  </si>
  <si>
    <t>043103000</t>
  </si>
  <si>
    <t>Zkoušky bez rozlišení</t>
  </si>
  <si>
    <t>479670960</t>
  </si>
  <si>
    <t>https://podminky.urs.cz/item/CS_URS_2022_01/043103000</t>
  </si>
  <si>
    <t>rázová zatěž.zkouška lehkou deskou při překopech</t>
  </si>
  <si>
    <t>043134000</t>
  </si>
  <si>
    <t>Zkoušky zatěžovací</t>
  </si>
  <si>
    <t>1531268964</t>
  </si>
  <si>
    <t>https://podminky.urs.cz/item/CS_URS_2022_01/043134000</t>
  </si>
  <si>
    <t>statická zkouška ochranné vrstvy komunikace</t>
  </si>
  <si>
    <t>statické zatěžovací zkoušky pláně komunikace</t>
  </si>
  <si>
    <t>043194000</t>
  </si>
  <si>
    <t xml:space="preserve">Ostatní zkoušky-zkoušky PAU pro zařazení  odpadů-asfaltu</t>
  </si>
  <si>
    <t>-584175322</t>
  </si>
  <si>
    <t>Ostatní zkoušky-zkoušky PAU pro zařazení odpadů-asfaltu</t>
  </si>
  <si>
    <t>https://podminky.urs.cz/item/CS_URS_2022_01/043194000</t>
  </si>
  <si>
    <t>zkoušky vzorků frézovaného asfaltu pro stanovení PAU</t>
  </si>
  <si>
    <t>045002000</t>
  </si>
  <si>
    <t>Kompletační a koordinační činnost</t>
  </si>
  <si>
    <t>200498204</t>
  </si>
  <si>
    <t>https://podminky.urs.cz/item/CS_URS_2022_01/045002000</t>
  </si>
  <si>
    <t xml:space="preserve">koordinace s jinými projekty - výstavba sítí pro  RD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</si>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</sst>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5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7123" TargetMode="External" /><Relationship Id="rId2" Type="http://schemas.openxmlformats.org/officeDocument/2006/relationships/hyperlink" Target="https://podminky.urs.cz/item/CS_URS_2023_01/113154124" TargetMode="External" /><Relationship Id="rId3" Type="http://schemas.openxmlformats.org/officeDocument/2006/relationships/hyperlink" Target="https://podminky.urs.cz/item/CS_URS_2023_01/122351101" TargetMode="External" /><Relationship Id="rId4" Type="http://schemas.openxmlformats.org/officeDocument/2006/relationships/hyperlink" Target="https://podminky.urs.cz/item/CS_URS_2023_01/122452203" TargetMode="External" /><Relationship Id="rId5" Type="http://schemas.openxmlformats.org/officeDocument/2006/relationships/hyperlink" Target="https://podminky.urs.cz/item/CS_URS_2023_01/131351100" TargetMode="External" /><Relationship Id="rId6" Type="http://schemas.openxmlformats.org/officeDocument/2006/relationships/hyperlink" Target="https://podminky.urs.cz/item/CS_URS_2023_01/132351251" TargetMode="External" /><Relationship Id="rId7" Type="http://schemas.openxmlformats.org/officeDocument/2006/relationships/hyperlink" Target="https://podminky.urs.cz/item/CS_URS_2023_01/162751137" TargetMode="External" /><Relationship Id="rId8" Type="http://schemas.openxmlformats.org/officeDocument/2006/relationships/hyperlink" Target="https://podminky.urs.cz/item/CS_URS_2023_01/162751139" TargetMode="External" /><Relationship Id="rId9" Type="http://schemas.openxmlformats.org/officeDocument/2006/relationships/hyperlink" Target="https://podminky.urs.cz/item/CS_URS_2023_01/167151112" TargetMode="External" /><Relationship Id="rId10" Type="http://schemas.openxmlformats.org/officeDocument/2006/relationships/hyperlink" Target="https://podminky.urs.cz/item/CS_URS_2023_01/174111101" TargetMode="External" /><Relationship Id="rId11" Type="http://schemas.openxmlformats.org/officeDocument/2006/relationships/hyperlink" Target="https://podminky.urs.cz/item/CS_URS_2023_01/175111101" TargetMode="External" /><Relationship Id="rId12" Type="http://schemas.openxmlformats.org/officeDocument/2006/relationships/hyperlink" Target="https://podminky.urs.cz/item/CS_URS_2023_01/181252305" TargetMode="External" /><Relationship Id="rId13" Type="http://schemas.openxmlformats.org/officeDocument/2006/relationships/hyperlink" Target="https://podminky.urs.cz/item/CS_URS_2023_01/181351003" TargetMode="External" /><Relationship Id="rId14" Type="http://schemas.openxmlformats.org/officeDocument/2006/relationships/hyperlink" Target="https://podminky.urs.cz/item/CS_URS_2023_01/181411122" TargetMode="External" /><Relationship Id="rId15" Type="http://schemas.openxmlformats.org/officeDocument/2006/relationships/hyperlink" Target="https://podminky.urs.cz/item/CS_URS_2023_01/181951114" TargetMode="External" /><Relationship Id="rId16" Type="http://schemas.openxmlformats.org/officeDocument/2006/relationships/hyperlink" Target="https://podminky.urs.cz/item/CS_URS_2023_01/271572211" TargetMode="External" /><Relationship Id="rId17" Type="http://schemas.openxmlformats.org/officeDocument/2006/relationships/hyperlink" Target="https://podminky.urs.cz/item/CS_URS_2023_01/273321211" TargetMode="External" /><Relationship Id="rId18" Type="http://schemas.openxmlformats.org/officeDocument/2006/relationships/hyperlink" Target="https://podminky.urs.cz/item/CS_URS_2023_01/273351121" TargetMode="External" /><Relationship Id="rId19" Type="http://schemas.openxmlformats.org/officeDocument/2006/relationships/hyperlink" Target="https://podminky.urs.cz/item/CS_URS_2023_01/273351122" TargetMode="External" /><Relationship Id="rId20" Type="http://schemas.openxmlformats.org/officeDocument/2006/relationships/hyperlink" Target="https://podminky.urs.cz/item/CS_URS_2023_01/273362021" TargetMode="External" /><Relationship Id="rId21" Type="http://schemas.openxmlformats.org/officeDocument/2006/relationships/hyperlink" Target="https://podminky.urs.cz/item/CS_URS_2023_01/451317777" TargetMode="External" /><Relationship Id="rId22" Type="http://schemas.openxmlformats.org/officeDocument/2006/relationships/hyperlink" Target="https://podminky.urs.cz/item/CS_URS_2023_01/451541111" TargetMode="External" /><Relationship Id="rId23" Type="http://schemas.openxmlformats.org/officeDocument/2006/relationships/hyperlink" Target="https://podminky.urs.cz/item/CS_URS_2023_01/451573111" TargetMode="External" /><Relationship Id="rId24" Type="http://schemas.openxmlformats.org/officeDocument/2006/relationships/hyperlink" Target="https://podminky.urs.cz/item/CS_URS_2023_01/564851011" TargetMode="External" /><Relationship Id="rId25" Type="http://schemas.openxmlformats.org/officeDocument/2006/relationships/hyperlink" Target="https://podminky.urs.cz/item/CS_URS_2023_01/564861111" TargetMode="External" /><Relationship Id="rId26" Type="http://schemas.openxmlformats.org/officeDocument/2006/relationships/hyperlink" Target="https://podminky.urs.cz/item/CS_URS_2023_01/565155101" TargetMode="External" /><Relationship Id="rId27" Type="http://schemas.openxmlformats.org/officeDocument/2006/relationships/hyperlink" Target="https://podminky.urs.cz/item/CS_URS_2023_01/567123813" TargetMode="External" /><Relationship Id="rId28" Type="http://schemas.openxmlformats.org/officeDocument/2006/relationships/hyperlink" Target="https://podminky.urs.cz/item/CS_URS_2023_01/569851111" TargetMode="External" /><Relationship Id="rId29" Type="http://schemas.openxmlformats.org/officeDocument/2006/relationships/hyperlink" Target="https://podminky.urs.cz/item/CS_URS_2023_01/573191111" TargetMode="External" /><Relationship Id="rId30" Type="http://schemas.openxmlformats.org/officeDocument/2006/relationships/hyperlink" Target="https://podminky.urs.cz/item/CS_URS_2023_01/573231106" TargetMode="External" /><Relationship Id="rId31" Type="http://schemas.openxmlformats.org/officeDocument/2006/relationships/hyperlink" Target="https://podminky.urs.cz/item/CS_URS_2023_01/577134131" TargetMode="External" /><Relationship Id="rId32" Type="http://schemas.openxmlformats.org/officeDocument/2006/relationships/hyperlink" Target="https://podminky.urs.cz/item/CS_URS_2023_01/597161111" TargetMode="External" /><Relationship Id="rId33" Type="http://schemas.openxmlformats.org/officeDocument/2006/relationships/hyperlink" Target="https://podminky.urs.cz/item/CS_URS_2023_01/597661111" TargetMode="External" /><Relationship Id="rId34" Type="http://schemas.openxmlformats.org/officeDocument/2006/relationships/hyperlink" Target="https://podminky.urs.cz/item/CS_URS_2023_01/894201161" TargetMode="External" /><Relationship Id="rId35" Type="http://schemas.openxmlformats.org/officeDocument/2006/relationships/hyperlink" Target="https://podminky.urs.cz/item/CS_URS_2023_01/894201261" TargetMode="External" /><Relationship Id="rId36" Type="http://schemas.openxmlformats.org/officeDocument/2006/relationships/hyperlink" Target="https://podminky.urs.cz/item/CS_URS_2023_01/894502101" TargetMode="External" /><Relationship Id="rId37" Type="http://schemas.openxmlformats.org/officeDocument/2006/relationships/hyperlink" Target="https://podminky.urs.cz/item/CS_URS_2023_01/894502201" TargetMode="External" /><Relationship Id="rId38" Type="http://schemas.openxmlformats.org/officeDocument/2006/relationships/hyperlink" Target="https://podminky.urs.cz/item/CS_URS_2023_01/894608112" TargetMode="External" /><Relationship Id="rId39" Type="http://schemas.openxmlformats.org/officeDocument/2006/relationships/hyperlink" Target="https://podminky.urs.cz/item/CS_URS_2023_01/894608211" TargetMode="External" /><Relationship Id="rId40" Type="http://schemas.openxmlformats.org/officeDocument/2006/relationships/hyperlink" Target="https://podminky.urs.cz/item/CS_URS_2023_01/899501221" TargetMode="External" /><Relationship Id="rId41" Type="http://schemas.openxmlformats.org/officeDocument/2006/relationships/hyperlink" Target="https://podminky.urs.cz/item/CS_URS_2023_01/911381812" TargetMode="External" /><Relationship Id="rId42" Type="http://schemas.openxmlformats.org/officeDocument/2006/relationships/hyperlink" Target="https://podminky.urs.cz/item/CS_URS_2023_01/914111111" TargetMode="External" /><Relationship Id="rId43" Type="http://schemas.openxmlformats.org/officeDocument/2006/relationships/hyperlink" Target="https://podminky.urs.cz/item/CS_URS_2023_01/914511111" TargetMode="External" /><Relationship Id="rId44" Type="http://schemas.openxmlformats.org/officeDocument/2006/relationships/hyperlink" Target="https://podminky.urs.cz/item/CS_URS_2023_01/916131213" TargetMode="External" /><Relationship Id="rId45" Type="http://schemas.openxmlformats.org/officeDocument/2006/relationships/hyperlink" Target="https://podminky.urs.cz/item/CS_URS_2023_01/919551014" TargetMode="External" /><Relationship Id="rId46" Type="http://schemas.openxmlformats.org/officeDocument/2006/relationships/hyperlink" Target="https://podminky.urs.cz/item/CS_URS_2023_01/919732221" TargetMode="External" /><Relationship Id="rId47" Type="http://schemas.openxmlformats.org/officeDocument/2006/relationships/hyperlink" Target="https://podminky.urs.cz/item/CS_URS_2023_01/919735112" TargetMode="External" /><Relationship Id="rId48" Type="http://schemas.openxmlformats.org/officeDocument/2006/relationships/hyperlink" Target="https://podminky.urs.cz/item/CS_URS_2023_01/935112211" TargetMode="External" /><Relationship Id="rId49" Type="http://schemas.openxmlformats.org/officeDocument/2006/relationships/hyperlink" Target="https://podminky.urs.cz/item/CS_URS_2023_01/938909612" TargetMode="External" /><Relationship Id="rId50" Type="http://schemas.openxmlformats.org/officeDocument/2006/relationships/hyperlink" Target="https://podminky.urs.cz/item/CS_URS_2023_01/953961215" TargetMode="External" /><Relationship Id="rId51" Type="http://schemas.openxmlformats.org/officeDocument/2006/relationships/hyperlink" Target="https://podminky.urs.cz/item/CS_URS_2023_01/953965131" TargetMode="External" /><Relationship Id="rId52" Type="http://schemas.openxmlformats.org/officeDocument/2006/relationships/hyperlink" Target="https://podminky.urs.cz/item/CS_URS_2023_01/966008113" TargetMode="External" /><Relationship Id="rId53" Type="http://schemas.openxmlformats.org/officeDocument/2006/relationships/hyperlink" Target="https://podminky.urs.cz/item/CS_URS_2023_01/966008212" TargetMode="External" /><Relationship Id="rId54" Type="http://schemas.openxmlformats.org/officeDocument/2006/relationships/hyperlink" Target="https://podminky.urs.cz/item/CS_URS_2023_01/966008311" TargetMode="External" /><Relationship Id="rId55" Type="http://schemas.openxmlformats.org/officeDocument/2006/relationships/hyperlink" Target="https://podminky.urs.cz/item/CS_URS_2023_01/997221551" TargetMode="External" /><Relationship Id="rId56" Type="http://schemas.openxmlformats.org/officeDocument/2006/relationships/hyperlink" Target="https://podminky.urs.cz/item/CS_URS_2023_01/997221559" TargetMode="External" /><Relationship Id="rId57" Type="http://schemas.openxmlformats.org/officeDocument/2006/relationships/hyperlink" Target="https://podminky.urs.cz/item/CS_URS_2023_01/997221611" TargetMode="External" /><Relationship Id="rId58" Type="http://schemas.openxmlformats.org/officeDocument/2006/relationships/hyperlink" Target="https://podminky.urs.cz/item/CS_URS_2023_01/997221625" TargetMode="External" /><Relationship Id="rId59" Type="http://schemas.openxmlformats.org/officeDocument/2006/relationships/hyperlink" Target="https://podminky.urs.cz/item/CS_URS_2023_01/997221655" TargetMode="External" /><Relationship Id="rId60" Type="http://schemas.openxmlformats.org/officeDocument/2006/relationships/hyperlink" Target="https://podminky.urs.cz/item/CS_URS_2023_01/997221875" TargetMode="External" /><Relationship Id="rId61" Type="http://schemas.openxmlformats.org/officeDocument/2006/relationships/hyperlink" Target="https://podminky.urs.cz/item/CS_URS_2023_01/998225111" TargetMode="External" /><Relationship Id="rId62" Type="http://schemas.openxmlformats.org/officeDocument/2006/relationships/hyperlink" Target="https://podminky.urs.cz/item/CS_URS_2023_01/711112001" TargetMode="External" /><Relationship Id="rId63" Type="http://schemas.openxmlformats.org/officeDocument/2006/relationships/hyperlink" Target="https://podminky.urs.cz/item/CS_URS_2023_01/711112002" TargetMode="External" /><Relationship Id="rId64" Type="http://schemas.openxmlformats.org/officeDocument/2006/relationships/hyperlink" Target="https://podminky.urs.cz/item/CS_URS_2023_01/998711101" TargetMode="External" /><Relationship Id="rId65" Type="http://schemas.openxmlformats.org/officeDocument/2006/relationships/hyperlink" Target="https://podminky.urs.cz/item/CS_URS_2023_01/767163121" TargetMode="External" /><Relationship Id="rId66" Type="http://schemas.openxmlformats.org/officeDocument/2006/relationships/hyperlink" Target="https://podminky.urs.cz/item/CS_URS_2023_01/998767101" TargetMode="External" /><Relationship Id="rId67" Type="http://schemas.openxmlformats.org/officeDocument/2006/relationships/hyperlink" Target="https://podminky.urs.cz/item/CS_URS_2023_01/783301303" TargetMode="External" /><Relationship Id="rId68" Type="http://schemas.openxmlformats.org/officeDocument/2006/relationships/hyperlink" Target="https://podminky.urs.cz/item/CS_URS_2023_01/783301311" TargetMode="External" /><Relationship Id="rId69" Type="http://schemas.openxmlformats.org/officeDocument/2006/relationships/hyperlink" Target="https://podminky.urs.cz/item/CS_URS_2023_01/783314203" TargetMode="External" /><Relationship Id="rId70" Type="http://schemas.openxmlformats.org/officeDocument/2006/relationships/hyperlink" Target="https://podminky.urs.cz/item/CS_URS_2023_01/783315103" TargetMode="External" /><Relationship Id="rId71" Type="http://schemas.openxmlformats.org/officeDocument/2006/relationships/hyperlink" Target="https://podminky.urs.cz/item/CS_URS_2023_01/783317105" TargetMode="External" /><Relationship Id="rId72" Type="http://schemas.openxmlformats.org/officeDocument/2006/relationships/hyperlink" Target="https://podminky.urs.cz/item/CS_URS_2023_01/HZS1212" TargetMode="External" /><Relationship Id="rId73" Type="http://schemas.openxmlformats.org/officeDocument/2006/relationships/hyperlink" Target="https://podminky.urs.cz/item/CS_URS_2023_01/HZS1322" TargetMode="External" /><Relationship Id="rId74" Type="http://schemas.openxmlformats.org/officeDocument/2006/relationships/hyperlink" Target="https://podminky.urs.cz/item/CS_URS_2023_01/HZS1412" TargetMode="External" /><Relationship Id="rId75" Type="http://schemas.openxmlformats.org/officeDocument/2006/relationships/hyperlink" Target="https://podminky.urs.cz/item/CS_URS_2023_01/HZS1422" TargetMode="External" /><Relationship Id="rId76" Type="http://schemas.openxmlformats.org/officeDocument/2006/relationships/hyperlink" Target="https://podminky.urs.cz/item/CS_URS_2023_01/HZS1442" TargetMode="External" /><Relationship Id="rId7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22351502" TargetMode="External" /><Relationship Id="rId2" Type="http://schemas.openxmlformats.org/officeDocument/2006/relationships/hyperlink" Target="https://podminky.urs.cz/item/CS_URS_2023_01/122861101" TargetMode="External" /><Relationship Id="rId3" Type="http://schemas.openxmlformats.org/officeDocument/2006/relationships/hyperlink" Target="https://podminky.urs.cz/item/CS_URS_2022_01/132312131" TargetMode="External" /><Relationship Id="rId4" Type="http://schemas.openxmlformats.org/officeDocument/2006/relationships/hyperlink" Target="https://podminky.urs.cz/item/CS_URS_2023_01/153812121" TargetMode="External" /><Relationship Id="rId5" Type="http://schemas.openxmlformats.org/officeDocument/2006/relationships/hyperlink" Target="https://podminky.urs.cz/item/CS_URS_2023_01/162751137" TargetMode="External" /><Relationship Id="rId6" Type="http://schemas.openxmlformats.org/officeDocument/2006/relationships/hyperlink" Target="https://podminky.urs.cz/item/CS_URS_2023_01/162751139" TargetMode="External" /><Relationship Id="rId7" Type="http://schemas.openxmlformats.org/officeDocument/2006/relationships/hyperlink" Target="https://podminky.urs.cz/item/CS_URS_2023_01/167151102" TargetMode="External" /><Relationship Id="rId8" Type="http://schemas.openxmlformats.org/officeDocument/2006/relationships/hyperlink" Target="https://podminky.urs.cz/item/CS_URS_2023_01/171201221" TargetMode="External" /><Relationship Id="rId9" Type="http://schemas.openxmlformats.org/officeDocument/2006/relationships/hyperlink" Target="https://podminky.urs.cz/item/CS_URS_2023_01/171251201" TargetMode="External" /><Relationship Id="rId10" Type="http://schemas.openxmlformats.org/officeDocument/2006/relationships/hyperlink" Target="https://podminky.urs.cz/item/CS_URS_2023_01/181351003" TargetMode="External" /><Relationship Id="rId11" Type="http://schemas.openxmlformats.org/officeDocument/2006/relationships/hyperlink" Target="https://podminky.urs.cz/item/CS_URS_2023_01/153211006" TargetMode="External" /><Relationship Id="rId12" Type="http://schemas.openxmlformats.org/officeDocument/2006/relationships/hyperlink" Target="https://podminky.urs.cz/item/CS_URS_2023_01/153273113" TargetMode="External" /><Relationship Id="rId13" Type="http://schemas.openxmlformats.org/officeDocument/2006/relationships/hyperlink" Target="https://podminky.urs.cz/item/CS_URS_2023_01/211561111" TargetMode="External" /><Relationship Id="rId14" Type="http://schemas.openxmlformats.org/officeDocument/2006/relationships/hyperlink" Target="https://podminky.urs.cz/item/CS_URS_2023_01/211971121" TargetMode="External" /><Relationship Id="rId15" Type="http://schemas.openxmlformats.org/officeDocument/2006/relationships/hyperlink" Target="https://podminky.urs.cz/item/CS_URS_2023_01/212312111" TargetMode="External" /><Relationship Id="rId16" Type="http://schemas.openxmlformats.org/officeDocument/2006/relationships/hyperlink" Target="https://podminky.urs.cz/item/CS_URS_2023_01/212792311" TargetMode="External" /><Relationship Id="rId17" Type="http://schemas.openxmlformats.org/officeDocument/2006/relationships/hyperlink" Target="https://podminky.urs.cz/item/CS_URS_2023_01/212792312" TargetMode="External" /><Relationship Id="rId18" Type="http://schemas.openxmlformats.org/officeDocument/2006/relationships/hyperlink" Target="https://podminky.urs.cz/item/CS_URS_2023_01/221211114" TargetMode="External" /><Relationship Id="rId19" Type="http://schemas.openxmlformats.org/officeDocument/2006/relationships/hyperlink" Target="https://podminky.urs.cz/item/CS_URS_2023_01/271572211" TargetMode="External" /><Relationship Id="rId20" Type="http://schemas.openxmlformats.org/officeDocument/2006/relationships/hyperlink" Target="https://podminky.urs.cz/item/CS_URS_2023_01/274313611" TargetMode="External" /><Relationship Id="rId21" Type="http://schemas.openxmlformats.org/officeDocument/2006/relationships/hyperlink" Target="https://podminky.urs.cz/item/CS_URS_2023_01/274326121" TargetMode="External" /><Relationship Id="rId22" Type="http://schemas.openxmlformats.org/officeDocument/2006/relationships/hyperlink" Target="https://podminky.urs.cz/item/CS_URS_2023_01/274356021" TargetMode="External" /><Relationship Id="rId23" Type="http://schemas.openxmlformats.org/officeDocument/2006/relationships/hyperlink" Target="https://podminky.urs.cz/item/CS_URS_2023_01/274356022" TargetMode="External" /><Relationship Id="rId24" Type="http://schemas.openxmlformats.org/officeDocument/2006/relationships/hyperlink" Target="https://podminky.urs.cz/item/CS_URS_2023_01/274366011" TargetMode="External" /><Relationship Id="rId25" Type="http://schemas.openxmlformats.org/officeDocument/2006/relationships/hyperlink" Target="https://podminky.urs.cz/item/CS_URS_2023_01/275313611" TargetMode="External" /><Relationship Id="rId26" Type="http://schemas.openxmlformats.org/officeDocument/2006/relationships/hyperlink" Target="https://podminky.urs.cz/item/CS_URS_2023_01/311113155" TargetMode="External" /><Relationship Id="rId27" Type="http://schemas.openxmlformats.org/officeDocument/2006/relationships/hyperlink" Target="https://podminky.urs.cz/item/CS_URS_2023_01/311361821" TargetMode="External" /><Relationship Id="rId28" Type="http://schemas.openxmlformats.org/officeDocument/2006/relationships/hyperlink" Target="https://podminky.urs.cz/item/CS_URS_2023_01/317321018" TargetMode="External" /><Relationship Id="rId29" Type="http://schemas.openxmlformats.org/officeDocument/2006/relationships/hyperlink" Target="https://podminky.urs.cz/item/CS_URS_2023_01/317353111" TargetMode="External" /><Relationship Id="rId30" Type="http://schemas.openxmlformats.org/officeDocument/2006/relationships/hyperlink" Target="https://podminky.urs.cz/item/CS_URS_2023_01/317353112" TargetMode="External" /><Relationship Id="rId31" Type="http://schemas.openxmlformats.org/officeDocument/2006/relationships/hyperlink" Target="https://podminky.urs.cz/item/CS_URS_2023_01/317361016" TargetMode="External" /><Relationship Id="rId32" Type="http://schemas.openxmlformats.org/officeDocument/2006/relationships/hyperlink" Target="https://podminky.urs.cz/item/CS_URS_2023_01/327501111" TargetMode="External" /><Relationship Id="rId33" Type="http://schemas.openxmlformats.org/officeDocument/2006/relationships/hyperlink" Target="https://podminky.urs.cz/item/CS_URS_2023_01/463211153" TargetMode="External" /><Relationship Id="rId34" Type="http://schemas.openxmlformats.org/officeDocument/2006/relationships/hyperlink" Target="https://podminky.urs.cz/item/CS_URS_2023_01/564760101" TargetMode="External" /><Relationship Id="rId35" Type="http://schemas.openxmlformats.org/officeDocument/2006/relationships/hyperlink" Target="https://podminky.urs.cz/item/CS_URS_2023_01/628611131" TargetMode="External" /><Relationship Id="rId36" Type="http://schemas.openxmlformats.org/officeDocument/2006/relationships/hyperlink" Target="https://podminky.urs.cz/item/CS_URS_2023_01/628612201" TargetMode="External" /><Relationship Id="rId37" Type="http://schemas.openxmlformats.org/officeDocument/2006/relationships/hyperlink" Target="https://podminky.urs.cz/item/CS_URS_2023_01/899623141" TargetMode="External" /><Relationship Id="rId38" Type="http://schemas.openxmlformats.org/officeDocument/2006/relationships/hyperlink" Target="https://podminky.urs.cz/item/CS_URS_2023_01/911331111" TargetMode="External" /><Relationship Id="rId39" Type="http://schemas.openxmlformats.org/officeDocument/2006/relationships/hyperlink" Target="https://podminky.urs.cz/item/CS_URS_2022_01/911331411" TargetMode="External" /><Relationship Id="rId40" Type="http://schemas.openxmlformats.org/officeDocument/2006/relationships/hyperlink" Target="https://podminky.urs.cz/item/CS_URS_2023_01/911334122" TargetMode="External" /><Relationship Id="rId41" Type="http://schemas.openxmlformats.org/officeDocument/2006/relationships/hyperlink" Target="https://podminky.urs.cz/item/CS_URS_2023_01/912311111" TargetMode="External" /><Relationship Id="rId42" Type="http://schemas.openxmlformats.org/officeDocument/2006/relationships/hyperlink" Target="https://podminky.urs.cz/item/CS_URS_2023_01/919721233" TargetMode="External" /><Relationship Id="rId43" Type="http://schemas.openxmlformats.org/officeDocument/2006/relationships/hyperlink" Target="https://podminky.urs.cz/item/CS_URS_2023_01/931992121" TargetMode="External" /><Relationship Id="rId44" Type="http://schemas.openxmlformats.org/officeDocument/2006/relationships/hyperlink" Target="https://podminky.urs.cz/item/CS_URS_2023_01/931994142" TargetMode="External" /><Relationship Id="rId45" Type="http://schemas.openxmlformats.org/officeDocument/2006/relationships/hyperlink" Target="https://podminky.urs.cz/item/CS_URS_2023_01/941211111" TargetMode="External" /><Relationship Id="rId46" Type="http://schemas.openxmlformats.org/officeDocument/2006/relationships/hyperlink" Target="https://podminky.urs.cz/item/CS_URS_2023_01/941211211" TargetMode="External" /><Relationship Id="rId47" Type="http://schemas.openxmlformats.org/officeDocument/2006/relationships/hyperlink" Target="https://podminky.urs.cz/item/CS_URS_2023_01/941211811" TargetMode="External" /><Relationship Id="rId48" Type="http://schemas.openxmlformats.org/officeDocument/2006/relationships/hyperlink" Target="https://podminky.urs.cz/item/CS_URS_2023_01/966006511" TargetMode="External" /><Relationship Id="rId49" Type="http://schemas.openxmlformats.org/officeDocument/2006/relationships/hyperlink" Target="https://podminky.urs.cz/item/CS_URS_2023_01/985331115" TargetMode="External" /><Relationship Id="rId50" Type="http://schemas.openxmlformats.org/officeDocument/2006/relationships/hyperlink" Target="https://podminky.urs.cz/item/CS_URS_2023_01/997221551" TargetMode="External" /><Relationship Id="rId51" Type="http://schemas.openxmlformats.org/officeDocument/2006/relationships/hyperlink" Target="https://podminky.urs.cz/item/CS_URS_2023_01/997221559" TargetMode="External" /><Relationship Id="rId52" Type="http://schemas.openxmlformats.org/officeDocument/2006/relationships/hyperlink" Target="https://podminky.urs.cz/item/CS_URS_2023_01/998153131" TargetMode="External" /><Relationship Id="rId53" Type="http://schemas.openxmlformats.org/officeDocument/2006/relationships/hyperlink" Target="https://podminky.urs.cz/item/CS_URS_2023_01/711112001" TargetMode="External" /><Relationship Id="rId54" Type="http://schemas.openxmlformats.org/officeDocument/2006/relationships/hyperlink" Target="https://podminky.urs.cz/item/CS_URS_2023_01/711112002" TargetMode="External" /><Relationship Id="rId55" Type="http://schemas.openxmlformats.org/officeDocument/2006/relationships/hyperlink" Target="https://podminky.urs.cz/item/CS_URS_2023_01/783826675" TargetMode="External" /><Relationship Id="rId56" Type="http://schemas.openxmlformats.org/officeDocument/2006/relationships/hyperlink" Target="https://podminky.urs.cz/item/CS_URS_2023_01/HZS1212" TargetMode="External" /><Relationship Id="rId57" Type="http://schemas.openxmlformats.org/officeDocument/2006/relationships/hyperlink" Target="https://podminky.urs.cz/item/CS_URS_2023_01/HZS1322" TargetMode="External" /><Relationship Id="rId58" Type="http://schemas.openxmlformats.org/officeDocument/2006/relationships/hyperlink" Target="https://podminky.urs.cz/item/CS_URS_2023_01/HZS1412" TargetMode="External" /><Relationship Id="rId59" Type="http://schemas.openxmlformats.org/officeDocument/2006/relationships/hyperlink" Target="https://podminky.urs.cz/item/CS_URS_2023_01/HZS2112" TargetMode="External" /><Relationship Id="rId6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034303000" TargetMode="External" /><Relationship Id="rId2" Type="http://schemas.openxmlformats.org/officeDocument/2006/relationships/hyperlink" Target="https://podminky.urs.cz/item/CS_URS_2023_01/034503000" TargetMode="External" /><Relationship Id="rId3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012103000" TargetMode="External" /><Relationship Id="rId2" Type="http://schemas.openxmlformats.org/officeDocument/2006/relationships/hyperlink" Target="https://podminky.urs.cz/item/CS_URS_2022_01/012203000" TargetMode="External" /><Relationship Id="rId3" Type="http://schemas.openxmlformats.org/officeDocument/2006/relationships/hyperlink" Target="https://podminky.urs.cz/item/CS_URS_2022_01/012303000" TargetMode="External" /><Relationship Id="rId4" Type="http://schemas.openxmlformats.org/officeDocument/2006/relationships/hyperlink" Target="https://podminky.urs.cz/item/CS_URS_2022_01/013294000" TargetMode="External" /><Relationship Id="rId5" Type="http://schemas.openxmlformats.org/officeDocument/2006/relationships/hyperlink" Target="https://podminky.urs.cz/item/CS_URS_2022_01/032103000" TargetMode="External" /><Relationship Id="rId6" Type="http://schemas.openxmlformats.org/officeDocument/2006/relationships/hyperlink" Target="https://podminky.urs.cz/item/CS_URS_2022_01/032503000" TargetMode="External" /><Relationship Id="rId7" Type="http://schemas.openxmlformats.org/officeDocument/2006/relationships/hyperlink" Target="https://podminky.urs.cz/item/CS_URS_2022_01/043103000" TargetMode="External" /><Relationship Id="rId8" Type="http://schemas.openxmlformats.org/officeDocument/2006/relationships/hyperlink" Target="https://podminky.urs.cz/item/CS_URS_2022_01/043134000" TargetMode="External" /><Relationship Id="rId9" Type="http://schemas.openxmlformats.org/officeDocument/2006/relationships/hyperlink" Target="https://podminky.urs.cz/item/CS_URS_2022_01/043194000" TargetMode="External" /><Relationship Id="rId10" Type="http://schemas.openxmlformats.org/officeDocument/2006/relationships/hyperlink" Target="https://podminky.urs.cz/item/CS_URS_2022_01/045002000" TargetMode="External" /><Relationship Id="rId1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34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38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39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40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41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42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43</v>
      </c>
      <c r="E29" s="48"/>
      <c r="F29" s="33" t="s">
        <v>44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45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46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47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48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49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50</v>
      </c>
      <c r="U35" s="55"/>
      <c r="V35" s="55"/>
      <c r="W35" s="55"/>
      <c r="X35" s="57" t="s">
        <v>51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52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2023-02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OPRAVA VOZOVKY S OPĚRNOU ZDÍ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Lešany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2. 1. 2023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Středočeský kraj,Zborovská 11,Praha 5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32</v>
      </c>
      <c r="AJ49" s="41"/>
      <c r="AK49" s="41"/>
      <c r="AL49" s="41"/>
      <c r="AM49" s="74" t="str">
        <f>IF(E17="","",E17)</f>
        <v>DiK Janák s.r.o.</v>
      </c>
      <c r="AN49" s="65"/>
      <c r="AO49" s="65"/>
      <c r="AP49" s="65"/>
      <c r="AQ49" s="41"/>
      <c r="AR49" s="45"/>
      <c r="AS49" s="75" t="s">
        <v>53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30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35</v>
      </c>
      <c r="AJ50" s="41"/>
      <c r="AK50" s="41"/>
      <c r="AL50" s="41"/>
      <c r="AM50" s="74" t="str">
        <f>IF(E20="","",E20)</f>
        <v>ing. Stanislav Janák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54</v>
      </c>
      <c r="D52" s="88"/>
      <c r="E52" s="88"/>
      <c r="F52" s="88"/>
      <c r="G52" s="88"/>
      <c r="H52" s="89"/>
      <c r="I52" s="90" t="s">
        <v>55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56</v>
      </c>
      <c r="AH52" s="88"/>
      <c r="AI52" s="88"/>
      <c r="AJ52" s="88"/>
      <c r="AK52" s="88"/>
      <c r="AL52" s="88"/>
      <c r="AM52" s="88"/>
      <c r="AN52" s="90" t="s">
        <v>57</v>
      </c>
      <c r="AO52" s="88"/>
      <c r="AP52" s="88"/>
      <c r="AQ52" s="92" t="s">
        <v>58</v>
      </c>
      <c r="AR52" s="45"/>
      <c r="AS52" s="93" t="s">
        <v>59</v>
      </c>
      <c r="AT52" s="94" t="s">
        <v>60</v>
      </c>
      <c r="AU52" s="94" t="s">
        <v>61</v>
      </c>
      <c r="AV52" s="94" t="s">
        <v>62</v>
      </c>
      <c r="AW52" s="94" t="s">
        <v>63</v>
      </c>
      <c r="AX52" s="94" t="s">
        <v>64</v>
      </c>
      <c r="AY52" s="94" t="s">
        <v>65</v>
      </c>
      <c r="AZ52" s="94" t="s">
        <v>66</v>
      </c>
      <c r="BA52" s="94" t="s">
        <v>67</v>
      </c>
      <c r="BB52" s="94" t="s">
        <v>68</v>
      </c>
      <c r="BC52" s="94" t="s">
        <v>69</v>
      </c>
      <c r="BD52" s="95" t="s">
        <v>70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71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ROUND(SUM(AG55:AG58),2)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ROUND(SUM(AS55:AS58),2)</f>
        <v>0</v>
      </c>
      <c r="AT54" s="107">
        <f>ROUND(SUM(AV54:AW54),2)</f>
        <v>0</v>
      </c>
      <c r="AU54" s="108">
        <f>ROUND(SUM(AU55:AU58),5)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ROUND(SUM(AZ55:AZ58),2)</f>
        <v>0</v>
      </c>
      <c r="BA54" s="107">
        <f>ROUND(SUM(BA55:BA58),2)</f>
        <v>0</v>
      </c>
      <c r="BB54" s="107">
        <f>ROUND(SUM(BB55:BB58),2)</f>
        <v>0</v>
      </c>
      <c r="BC54" s="107">
        <f>ROUND(SUM(BC55:BC58),2)</f>
        <v>0</v>
      </c>
      <c r="BD54" s="109">
        <f>ROUND(SUM(BD55:BD58),2)</f>
        <v>0</v>
      </c>
      <c r="BE54" s="6"/>
      <c r="BS54" s="110" t="s">
        <v>72</v>
      </c>
      <c r="BT54" s="110" t="s">
        <v>73</v>
      </c>
      <c r="BU54" s="111" t="s">
        <v>74</v>
      </c>
      <c r="BV54" s="110" t="s">
        <v>75</v>
      </c>
      <c r="BW54" s="110" t="s">
        <v>5</v>
      </c>
      <c r="BX54" s="110" t="s">
        <v>76</v>
      </c>
      <c r="CL54" s="110" t="s">
        <v>19</v>
      </c>
    </row>
    <row r="55" s="7" customFormat="1" ht="24.75" customHeight="1">
      <c r="A55" s="112" t="s">
        <v>77</v>
      </c>
      <c r="B55" s="113"/>
      <c r="C55" s="114"/>
      <c r="D55" s="115" t="s">
        <v>78</v>
      </c>
      <c r="E55" s="115"/>
      <c r="F55" s="115"/>
      <c r="G55" s="115"/>
      <c r="H55" s="115"/>
      <c r="I55" s="116"/>
      <c r="J55" s="115" t="s">
        <v>79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'2023-02-D.1.1 - LEŠANY - 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80</v>
      </c>
      <c r="AR55" s="119"/>
      <c r="AS55" s="120">
        <v>0</v>
      </c>
      <c r="AT55" s="121">
        <f>ROUND(SUM(AV55:AW55),2)</f>
        <v>0</v>
      </c>
      <c r="AU55" s="122">
        <f>'2023-02-D.1.1 - LEŠANY - ...'!P93</f>
        <v>0</v>
      </c>
      <c r="AV55" s="121">
        <f>'2023-02-D.1.1 - LEŠANY - ...'!J33</f>
        <v>0</v>
      </c>
      <c r="AW55" s="121">
        <f>'2023-02-D.1.1 - LEŠANY - ...'!J34</f>
        <v>0</v>
      </c>
      <c r="AX55" s="121">
        <f>'2023-02-D.1.1 - LEŠANY - ...'!J35</f>
        <v>0</v>
      </c>
      <c r="AY55" s="121">
        <f>'2023-02-D.1.1 - LEŠANY - ...'!J36</f>
        <v>0</v>
      </c>
      <c r="AZ55" s="121">
        <f>'2023-02-D.1.1 - LEŠANY - ...'!F33</f>
        <v>0</v>
      </c>
      <c r="BA55" s="121">
        <f>'2023-02-D.1.1 - LEŠANY - ...'!F34</f>
        <v>0</v>
      </c>
      <c r="BB55" s="121">
        <f>'2023-02-D.1.1 - LEŠANY - ...'!F35</f>
        <v>0</v>
      </c>
      <c r="BC55" s="121">
        <f>'2023-02-D.1.1 - LEŠANY - ...'!F36</f>
        <v>0</v>
      </c>
      <c r="BD55" s="123">
        <f>'2023-02-D.1.1 - LEŠANY - ...'!F37</f>
        <v>0</v>
      </c>
      <c r="BE55" s="7"/>
      <c r="BT55" s="124" t="s">
        <v>81</v>
      </c>
      <c r="BV55" s="124" t="s">
        <v>75</v>
      </c>
      <c r="BW55" s="124" t="s">
        <v>82</v>
      </c>
      <c r="BX55" s="124" t="s">
        <v>5</v>
      </c>
      <c r="CL55" s="124" t="s">
        <v>19</v>
      </c>
      <c r="CM55" s="124" t="s">
        <v>83</v>
      </c>
    </row>
    <row r="56" s="7" customFormat="1" ht="24.75" customHeight="1">
      <c r="A56" s="112" t="s">
        <v>77</v>
      </c>
      <c r="B56" s="113"/>
      <c r="C56" s="114"/>
      <c r="D56" s="115" t="s">
        <v>84</v>
      </c>
      <c r="E56" s="115"/>
      <c r="F56" s="115"/>
      <c r="G56" s="115"/>
      <c r="H56" s="115"/>
      <c r="I56" s="116"/>
      <c r="J56" s="115" t="s">
        <v>85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'2023-02-D.2.1 - LEŠANY-OP...'!J30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80</v>
      </c>
      <c r="AR56" s="119"/>
      <c r="AS56" s="120">
        <v>0</v>
      </c>
      <c r="AT56" s="121">
        <f>ROUND(SUM(AV56:AW56),2)</f>
        <v>0</v>
      </c>
      <c r="AU56" s="122">
        <f>'2023-02-D.2.1 - LEŠANY-OP...'!P94</f>
        <v>0</v>
      </c>
      <c r="AV56" s="121">
        <f>'2023-02-D.2.1 - LEŠANY-OP...'!J33</f>
        <v>0</v>
      </c>
      <c r="AW56" s="121">
        <f>'2023-02-D.2.1 - LEŠANY-OP...'!J34</f>
        <v>0</v>
      </c>
      <c r="AX56" s="121">
        <f>'2023-02-D.2.1 - LEŠANY-OP...'!J35</f>
        <v>0</v>
      </c>
      <c r="AY56" s="121">
        <f>'2023-02-D.2.1 - LEŠANY-OP...'!J36</f>
        <v>0</v>
      </c>
      <c r="AZ56" s="121">
        <f>'2023-02-D.2.1 - LEŠANY-OP...'!F33</f>
        <v>0</v>
      </c>
      <c r="BA56" s="121">
        <f>'2023-02-D.2.1 - LEŠANY-OP...'!F34</f>
        <v>0</v>
      </c>
      <c r="BB56" s="121">
        <f>'2023-02-D.2.1 - LEŠANY-OP...'!F35</f>
        <v>0</v>
      </c>
      <c r="BC56" s="121">
        <f>'2023-02-D.2.1 - LEŠANY-OP...'!F36</f>
        <v>0</v>
      </c>
      <c r="BD56" s="123">
        <f>'2023-02-D.2.1 - LEŠANY-OP...'!F37</f>
        <v>0</v>
      </c>
      <c r="BE56" s="7"/>
      <c r="BT56" s="124" t="s">
        <v>81</v>
      </c>
      <c r="BV56" s="124" t="s">
        <v>75</v>
      </c>
      <c r="BW56" s="124" t="s">
        <v>86</v>
      </c>
      <c r="BX56" s="124" t="s">
        <v>5</v>
      </c>
      <c r="CL56" s="124" t="s">
        <v>19</v>
      </c>
      <c r="CM56" s="124" t="s">
        <v>83</v>
      </c>
    </row>
    <row r="57" s="7" customFormat="1" ht="24.75" customHeight="1">
      <c r="A57" s="112" t="s">
        <v>77</v>
      </c>
      <c r="B57" s="113"/>
      <c r="C57" s="114"/>
      <c r="D57" s="115" t="s">
        <v>87</v>
      </c>
      <c r="E57" s="115"/>
      <c r="F57" s="115"/>
      <c r="G57" s="115"/>
      <c r="H57" s="115"/>
      <c r="I57" s="116"/>
      <c r="J57" s="115" t="s">
        <v>88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'2023-02-D.1.2 - LEŠANY-DIO'!J30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80</v>
      </c>
      <c r="AR57" s="119"/>
      <c r="AS57" s="120">
        <v>0</v>
      </c>
      <c r="AT57" s="121">
        <f>ROUND(SUM(AV57:AW57),2)</f>
        <v>0</v>
      </c>
      <c r="AU57" s="122">
        <f>'2023-02-D.1.2 - LEŠANY-DIO'!P83</f>
        <v>0</v>
      </c>
      <c r="AV57" s="121">
        <f>'2023-02-D.1.2 - LEŠANY-DIO'!J33</f>
        <v>0</v>
      </c>
      <c r="AW57" s="121">
        <f>'2023-02-D.1.2 - LEŠANY-DIO'!J34</f>
        <v>0</v>
      </c>
      <c r="AX57" s="121">
        <f>'2023-02-D.1.2 - LEŠANY-DIO'!J35</f>
        <v>0</v>
      </c>
      <c r="AY57" s="121">
        <f>'2023-02-D.1.2 - LEŠANY-DIO'!J36</f>
        <v>0</v>
      </c>
      <c r="AZ57" s="121">
        <f>'2023-02-D.1.2 - LEŠANY-DIO'!F33</f>
        <v>0</v>
      </c>
      <c r="BA57" s="121">
        <f>'2023-02-D.1.2 - LEŠANY-DIO'!F34</f>
        <v>0</v>
      </c>
      <c r="BB57" s="121">
        <f>'2023-02-D.1.2 - LEŠANY-DIO'!F35</f>
        <v>0</v>
      </c>
      <c r="BC57" s="121">
        <f>'2023-02-D.1.2 - LEŠANY-DIO'!F36</f>
        <v>0</v>
      </c>
      <c r="BD57" s="123">
        <f>'2023-02-D.1.2 - LEŠANY-DIO'!F37</f>
        <v>0</v>
      </c>
      <c r="BE57" s="7"/>
      <c r="BT57" s="124" t="s">
        <v>81</v>
      </c>
      <c r="BV57" s="124" t="s">
        <v>75</v>
      </c>
      <c r="BW57" s="124" t="s">
        <v>89</v>
      </c>
      <c r="BX57" s="124" t="s">
        <v>5</v>
      </c>
      <c r="CL57" s="124" t="s">
        <v>19</v>
      </c>
      <c r="CM57" s="124" t="s">
        <v>83</v>
      </c>
    </row>
    <row r="58" s="7" customFormat="1" ht="24.75" customHeight="1">
      <c r="A58" s="112" t="s">
        <v>77</v>
      </c>
      <c r="B58" s="113"/>
      <c r="C58" s="114"/>
      <c r="D58" s="115" t="s">
        <v>90</v>
      </c>
      <c r="E58" s="115"/>
      <c r="F58" s="115"/>
      <c r="G58" s="115"/>
      <c r="H58" s="115"/>
      <c r="I58" s="116"/>
      <c r="J58" s="115" t="s">
        <v>91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'2023-2-VRN - LEŠANY-VRN'!J30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80</v>
      </c>
      <c r="AR58" s="119"/>
      <c r="AS58" s="125">
        <v>0</v>
      </c>
      <c r="AT58" s="126">
        <f>ROUND(SUM(AV58:AW58),2)</f>
        <v>0</v>
      </c>
      <c r="AU58" s="127">
        <f>'2023-2-VRN - LEŠANY-VRN'!P83</f>
        <v>0</v>
      </c>
      <c r="AV58" s="126">
        <f>'2023-2-VRN - LEŠANY-VRN'!J33</f>
        <v>0</v>
      </c>
      <c r="AW58" s="126">
        <f>'2023-2-VRN - LEŠANY-VRN'!J34</f>
        <v>0</v>
      </c>
      <c r="AX58" s="126">
        <f>'2023-2-VRN - LEŠANY-VRN'!J35</f>
        <v>0</v>
      </c>
      <c r="AY58" s="126">
        <f>'2023-2-VRN - LEŠANY-VRN'!J36</f>
        <v>0</v>
      </c>
      <c r="AZ58" s="126">
        <f>'2023-2-VRN - LEŠANY-VRN'!F33</f>
        <v>0</v>
      </c>
      <c r="BA58" s="126">
        <f>'2023-2-VRN - LEŠANY-VRN'!F34</f>
        <v>0</v>
      </c>
      <c r="BB58" s="126">
        <f>'2023-2-VRN - LEŠANY-VRN'!F35</f>
        <v>0</v>
      </c>
      <c r="BC58" s="126">
        <f>'2023-2-VRN - LEŠANY-VRN'!F36</f>
        <v>0</v>
      </c>
      <c r="BD58" s="128">
        <f>'2023-2-VRN - LEŠANY-VRN'!F37</f>
        <v>0</v>
      </c>
      <c r="BE58" s="7"/>
      <c r="BT58" s="124" t="s">
        <v>81</v>
      </c>
      <c r="BV58" s="124" t="s">
        <v>75</v>
      </c>
      <c r="BW58" s="124" t="s">
        <v>92</v>
      </c>
      <c r="BX58" s="124" t="s">
        <v>5</v>
      </c>
      <c r="CL58" s="124" t="s">
        <v>19</v>
      </c>
      <c r="CM58" s="124" t="s">
        <v>83</v>
      </c>
    </row>
    <row r="59" s="2" customFormat="1" ht="30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  <row r="60" s="2" customFormat="1" ht="6.96" customHeight="1">
      <c r="A60" s="39"/>
      <c r="B60" s="60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45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</row>
  </sheetData>
  <sheetProtection sheet="1" formatColumns="0" formatRows="0" objects="1" scenarios="1" spinCount="100000" saltValue="pv1wqUgKwSvBHihwkAtn5rIiH98hFob4W/X/zU2rNgRzsbRFnD61ttT+3xN1iL7wkStsSSiv4SLaFSaf7+8YEA==" hashValue="r2+7vyT1j6tXRh7Yjmz7V0SCXIRtBLGfNLhPwqALkAn/iB5KU9CREYfK2GuNPHBF84KPGaYnW2h1a3hQeBOw6Q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2023-02-D.1.1 - LEŠANY - ...'!C2" display="/"/>
    <hyperlink ref="A56" location="'2023-02-D.2.1 - LEŠANY-OP...'!C2" display="/"/>
    <hyperlink ref="A57" location="'2023-02-D.1.2 - LEŠANY-DIO'!C2" display="/"/>
    <hyperlink ref="A58" location="'2023-2-VRN - LEŠANY-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83</v>
      </c>
    </row>
    <row r="4" s="1" customFormat="1" ht="24.96" customHeight="1">
      <c r="B4" s="21"/>
      <c r="D4" s="131" t="s">
        <v>93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OPRAVA VOZOVKY S OPĚRNOU ZDÍ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95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2. 1. 2023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33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35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36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ROUND(J93,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ROUND((SUM(BE93:BE524)),  2)</f>
        <v>0</v>
      </c>
      <c r="G33" s="39"/>
      <c r="H33" s="39"/>
      <c r="I33" s="149">
        <v>0.20999999999999999</v>
      </c>
      <c r="J33" s="148">
        <f>ROUND(((SUM(BE93:BE524))*I33),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ROUND((SUM(BF93:BF524)),  2)</f>
        <v>0</v>
      </c>
      <c r="G34" s="39"/>
      <c r="H34" s="39"/>
      <c r="I34" s="149">
        <v>0.14999999999999999</v>
      </c>
      <c r="J34" s="148">
        <f>ROUND(((SUM(BF93:BF524))*I34),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ROUND((SUM(BG93:BG524)),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ROUND((SUM(BH93:BH524)),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ROUND((SUM(BI93:BI524)),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96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OPRAVA VOZOVKY S OPĚRNOU ZDÍ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2023-02-D.1.1 - LEŠANY - VOZOVKA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Lešany </v>
      </c>
      <c r="G52" s="41"/>
      <c r="H52" s="41"/>
      <c r="I52" s="33" t="s">
        <v>23</v>
      </c>
      <c r="J52" s="73" t="str">
        <f>IF(J12="","",J12)</f>
        <v>2. 1. 2023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Středočeský kraj,Zborovská 11,Praha 5</v>
      </c>
      <c r="G54" s="41"/>
      <c r="H54" s="41"/>
      <c r="I54" s="33" t="s">
        <v>32</v>
      </c>
      <c r="J54" s="37" t="str">
        <f>E21</f>
        <v>DiK Janák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>ing. Stanislav Janák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97</v>
      </c>
      <c r="D57" s="163"/>
      <c r="E57" s="163"/>
      <c r="F57" s="163"/>
      <c r="G57" s="163"/>
      <c r="H57" s="163"/>
      <c r="I57" s="163"/>
      <c r="J57" s="164" t="s">
        <v>98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J93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99</v>
      </c>
    </row>
    <row r="60" s="9" customFormat="1" ht="24.96" customHeight="1">
      <c r="A60" s="9"/>
      <c r="B60" s="166"/>
      <c r="C60" s="167"/>
      <c r="D60" s="168" t="s">
        <v>100</v>
      </c>
      <c r="E60" s="169"/>
      <c r="F60" s="169"/>
      <c r="G60" s="169"/>
      <c r="H60" s="169"/>
      <c r="I60" s="169"/>
      <c r="J60" s="170">
        <f>J94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101</v>
      </c>
      <c r="E61" s="175"/>
      <c r="F61" s="175"/>
      <c r="G61" s="175"/>
      <c r="H61" s="175"/>
      <c r="I61" s="175"/>
      <c r="J61" s="176">
        <f>J95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102</v>
      </c>
      <c r="E62" s="175"/>
      <c r="F62" s="175"/>
      <c r="G62" s="175"/>
      <c r="H62" s="175"/>
      <c r="I62" s="175"/>
      <c r="J62" s="176">
        <f>J177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103</v>
      </c>
      <c r="E63" s="175"/>
      <c r="F63" s="175"/>
      <c r="G63" s="175"/>
      <c r="H63" s="175"/>
      <c r="I63" s="175"/>
      <c r="J63" s="176">
        <f>J203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104</v>
      </c>
      <c r="E64" s="175"/>
      <c r="F64" s="175"/>
      <c r="G64" s="175"/>
      <c r="H64" s="175"/>
      <c r="I64" s="175"/>
      <c r="J64" s="176">
        <f>J219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105</v>
      </c>
      <c r="E65" s="175"/>
      <c r="F65" s="175"/>
      <c r="G65" s="175"/>
      <c r="H65" s="175"/>
      <c r="I65" s="175"/>
      <c r="J65" s="176">
        <f>J272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106</v>
      </c>
      <c r="E66" s="175"/>
      <c r="F66" s="175"/>
      <c r="G66" s="175"/>
      <c r="H66" s="175"/>
      <c r="I66" s="175"/>
      <c r="J66" s="176">
        <f>J314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107</v>
      </c>
      <c r="E67" s="175"/>
      <c r="F67" s="175"/>
      <c r="G67" s="175"/>
      <c r="H67" s="175"/>
      <c r="I67" s="175"/>
      <c r="J67" s="176">
        <f>J403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108</v>
      </c>
      <c r="E68" s="175"/>
      <c r="F68" s="175"/>
      <c r="G68" s="175"/>
      <c r="H68" s="175"/>
      <c r="I68" s="175"/>
      <c r="J68" s="176">
        <f>J433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6"/>
      <c r="C69" s="167"/>
      <c r="D69" s="168" t="s">
        <v>109</v>
      </c>
      <c r="E69" s="169"/>
      <c r="F69" s="169"/>
      <c r="G69" s="169"/>
      <c r="H69" s="169"/>
      <c r="I69" s="169"/>
      <c r="J69" s="170">
        <f>J437</f>
        <v>0</v>
      </c>
      <c r="K69" s="167"/>
      <c r="L69" s="17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2"/>
      <c r="C70" s="173"/>
      <c r="D70" s="174" t="s">
        <v>110</v>
      </c>
      <c r="E70" s="175"/>
      <c r="F70" s="175"/>
      <c r="G70" s="175"/>
      <c r="H70" s="175"/>
      <c r="I70" s="175"/>
      <c r="J70" s="176">
        <f>J438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111</v>
      </c>
      <c r="E71" s="175"/>
      <c r="F71" s="175"/>
      <c r="G71" s="175"/>
      <c r="H71" s="175"/>
      <c r="I71" s="175"/>
      <c r="J71" s="176">
        <f>J458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2"/>
      <c r="C72" s="173"/>
      <c r="D72" s="174" t="s">
        <v>112</v>
      </c>
      <c r="E72" s="175"/>
      <c r="F72" s="175"/>
      <c r="G72" s="175"/>
      <c r="H72" s="175"/>
      <c r="I72" s="175"/>
      <c r="J72" s="176">
        <f>J481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66"/>
      <c r="C73" s="167"/>
      <c r="D73" s="168" t="s">
        <v>113</v>
      </c>
      <c r="E73" s="169"/>
      <c r="F73" s="169"/>
      <c r="G73" s="169"/>
      <c r="H73" s="169"/>
      <c r="I73" s="169"/>
      <c r="J73" s="170">
        <f>J509</f>
        <v>0</v>
      </c>
      <c r="K73" s="167"/>
      <c r="L73" s="17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2" customFormat="1" ht="21.84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9" s="2" customFormat="1" ht="6.96" customHeight="1">
      <c r="A79" s="39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4.96" customHeight="1">
      <c r="A80" s="39"/>
      <c r="B80" s="40"/>
      <c r="C80" s="24" t="s">
        <v>114</v>
      </c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16</v>
      </c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161" t="str">
        <f>E7</f>
        <v>OPRAVA VOZOVKY S OPĚRNOU ZDÍ</v>
      </c>
      <c r="F83" s="33"/>
      <c r="G83" s="33"/>
      <c r="H83" s="33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94</v>
      </c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E9</f>
        <v>2023-02-D.1.1 - LEŠANY - VOZOVKA</v>
      </c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F12</f>
        <v xml:space="preserve">Lešany </v>
      </c>
      <c r="G87" s="41"/>
      <c r="H87" s="41"/>
      <c r="I87" s="33" t="s">
        <v>23</v>
      </c>
      <c r="J87" s="73" t="str">
        <f>IF(J12="","",J12)</f>
        <v>2. 1. 2023</v>
      </c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41"/>
      <c r="E89" s="41"/>
      <c r="F89" s="28" t="str">
        <f>E15</f>
        <v>Středočeský kraj,Zborovská 11,Praha 5</v>
      </c>
      <c r="G89" s="41"/>
      <c r="H89" s="41"/>
      <c r="I89" s="33" t="s">
        <v>32</v>
      </c>
      <c r="J89" s="37" t="str">
        <f>E21</f>
        <v>DiK Janák s.r.o.</v>
      </c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30</v>
      </c>
      <c r="D90" s="41"/>
      <c r="E90" s="41"/>
      <c r="F90" s="28" t="str">
        <f>IF(E18="","",E18)</f>
        <v>Vyplň údaj</v>
      </c>
      <c r="G90" s="41"/>
      <c r="H90" s="41"/>
      <c r="I90" s="33" t="s">
        <v>35</v>
      </c>
      <c r="J90" s="37" t="str">
        <f>E24</f>
        <v>ing. Stanislav Janák</v>
      </c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78"/>
      <c r="B92" s="179"/>
      <c r="C92" s="180" t="s">
        <v>115</v>
      </c>
      <c r="D92" s="181" t="s">
        <v>58</v>
      </c>
      <c r="E92" s="181" t="s">
        <v>54</v>
      </c>
      <c r="F92" s="181" t="s">
        <v>55</v>
      </c>
      <c r="G92" s="181" t="s">
        <v>116</v>
      </c>
      <c r="H92" s="181" t="s">
        <v>117</v>
      </c>
      <c r="I92" s="181" t="s">
        <v>118</v>
      </c>
      <c r="J92" s="181" t="s">
        <v>98</v>
      </c>
      <c r="K92" s="182" t="s">
        <v>119</v>
      </c>
      <c r="L92" s="183"/>
      <c r="M92" s="93" t="s">
        <v>19</v>
      </c>
      <c r="N92" s="94" t="s">
        <v>43</v>
      </c>
      <c r="O92" s="94" t="s">
        <v>120</v>
      </c>
      <c r="P92" s="94" t="s">
        <v>121</v>
      </c>
      <c r="Q92" s="94" t="s">
        <v>122</v>
      </c>
      <c r="R92" s="94" t="s">
        <v>123</v>
      </c>
      <c r="S92" s="94" t="s">
        <v>124</v>
      </c>
      <c r="T92" s="95" t="s">
        <v>125</v>
      </c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</row>
    <row r="93" s="2" customFormat="1" ht="22.8" customHeight="1">
      <c r="A93" s="39"/>
      <c r="B93" s="40"/>
      <c r="C93" s="100" t="s">
        <v>126</v>
      </c>
      <c r="D93" s="41"/>
      <c r="E93" s="41"/>
      <c r="F93" s="41"/>
      <c r="G93" s="41"/>
      <c r="H93" s="41"/>
      <c r="I93" s="41"/>
      <c r="J93" s="184">
        <f>BK93</f>
        <v>0</v>
      </c>
      <c r="K93" s="41"/>
      <c r="L93" s="45"/>
      <c r="M93" s="96"/>
      <c r="N93" s="185"/>
      <c r="O93" s="97"/>
      <c r="P93" s="186">
        <f>P94+P437+P509</f>
        <v>0</v>
      </c>
      <c r="Q93" s="97"/>
      <c r="R93" s="186">
        <f>R94+R437+R509</f>
        <v>330.83253404000004</v>
      </c>
      <c r="S93" s="97"/>
      <c r="T93" s="187">
        <f>T94+T437+T509</f>
        <v>165.81980000000002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72</v>
      </c>
      <c r="AU93" s="18" t="s">
        <v>99</v>
      </c>
      <c r="BK93" s="188">
        <f>BK94+BK437+BK509</f>
        <v>0</v>
      </c>
    </row>
    <row r="94" s="12" customFormat="1" ht="25.92" customHeight="1">
      <c r="A94" s="12"/>
      <c r="B94" s="189"/>
      <c r="C94" s="190"/>
      <c r="D94" s="191" t="s">
        <v>72</v>
      </c>
      <c r="E94" s="192" t="s">
        <v>127</v>
      </c>
      <c r="F94" s="192" t="s">
        <v>128</v>
      </c>
      <c r="G94" s="190"/>
      <c r="H94" s="190"/>
      <c r="I94" s="193"/>
      <c r="J94" s="194">
        <f>BK94</f>
        <v>0</v>
      </c>
      <c r="K94" s="190"/>
      <c r="L94" s="195"/>
      <c r="M94" s="196"/>
      <c r="N94" s="197"/>
      <c r="O94" s="197"/>
      <c r="P94" s="198">
        <f>P95+P177+P203+P219+P272+P314+P403+P433</f>
        <v>0</v>
      </c>
      <c r="Q94" s="197"/>
      <c r="R94" s="198">
        <f>R95+R177+R203+R219+R272+R314+R403+R433</f>
        <v>330.61878588000002</v>
      </c>
      <c r="S94" s="197"/>
      <c r="T94" s="199">
        <f>T95+T177+T203+T219+T272+T314+T403+T433</f>
        <v>165.81980000000002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0" t="s">
        <v>81</v>
      </c>
      <c r="AT94" s="201" t="s">
        <v>72</v>
      </c>
      <c r="AU94" s="201" t="s">
        <v>73</v>
      </c>
      <c r="AY94" s="200" t="s">
        <v>129</v>
      </c>
      <c r="BK94" s="202">
        <f>BK95+BK177+BK203+BK219+BK272+BK314+BK403+BK433</f>
        <v>0</v>
      </c>
    </row>
    <row r="95" s="12" customFormat="1" ht="22.8" customHeight="1">
      <c r="A95" s="12"/>
      <c r="B95" s="189"/>
      <c r="C95" s="190"/>
      <c r="D95" s="191" t="s">
        <v>72</v>
      </c>
      <c r="E95" s="203" t="s">
        <v>81</v>
      </c>
      <c r="F95" s="203" t="s">
        <v>130</v>
      </c>
      <c r="G95" s="190"/>
      <c r="H95" s="190"/>
      <c r="I95" s="193"/>
      <c r="J95" s="204">
        <f>BK95</f>
        <v>0</v>
      </c>
      <c r="K95" s="190"/>
      <c r="L95" s="195"/>
      <c r="M95" s="196"/>
      <c r="N95" s="197"/>
      <c r="O95" s="197"/>
      <c r="P95" s="198">
        <f>SUM(P96:P176)</f>
        <v>0</v>
      </c>
      <c r="Q95" s="197"/>
      <c r="R95" s="198">
        <f>SUM(R96:R176)</f>
        <v>27.681125000000002</v>
      </c>
      <c r="S95" s="197"/>
      <c r="T95" s="199">
        <f>SUM(T96:T176)</f>
        <v>115.57500000000002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0" t="s">
        <v>81</v>
      </c>
      <c r="AT95" s="201" t="s">
        <v>72</v>
      </c>
      <c r="AU95" s="201" t="s">
        <v>81</v>
      </c>
      <c r="AY95" s="200" t="s">
        <v>129</v>
      </c>
      <c r="BK95" s="202">
        <f>SUM(BK96:BK176)</f>
        <v>0</v>
      </c>
    </row>
    <row r="96" s="2" customFormat="1" ht="16.5" customHeight="1">
      <c r="A96" s="39"/>
      <c r="B96" s="40"/>
      <c r="C96" s="205" t="s">
        <v>81</v>
      </c>
      <c r="D96" s="205" t="s">
        <v>131</v>
      </c>
      <c r="E96" s="206" t="s">
        <v>132</v>
      </c>
      <c r="F96" s="207" t="s">
        <v>133</v>
      </c>
      <c r="G96" s="208" t="s">
        <v>134</v>
      </c>
      <c r="H96" s="209">
        <v>172.5</v>
      </c>
      <c r="I96" s="210"/>
      <c r="J96" s="211">
        <f>ROUND(I96*H96,2)</f>
        <v>0</v>
      </c>
      <c r="K96" s="207" t="s">
        <v>135</v>
      </c>
      <c r="L96" s="45"/>
      <c r="M96" s="212" t="s">
        <v>19</v>
      </c>
      <c r="N96" s="213" t="s">
        <v>44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0.44</v>
      </c>
      <c r="T96" s="215">
        <f>S96*H96</f>
        <v>75.900000000000006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136</v>
      </c>
      <c r="AT96" s="216" t="s">
        <v>131</v>
      </c>
      <c r="AU96" s="216" t="s">
        <v>83</v>
      </c>
      <c r="AY96" s="18" t="s">
        <v>129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81</v>
      </c>
      <c r="BK96" s="217">
        <f>ROUND(I96*H96,2)</f>
        <v>0</v>
      </c>
      <c r="BL96" s="18" t="s">
        <v>136</v>
      </c>
      <c r="BM96" s="216" t="s">
        <v>137</v>
      </c>
    </row>
    <row r="97" s="2" customFormat="1">
      <c r="A97" s="39"/>
      <c r="B97" s="40"/>
      <c r="C97" s="41"/>
      <c r="D97" s="218" t="s">
        <v>138</v>
      </c>
      <c r="E97" s="41"/>
      <c r="F97" s="219" t="s">
        <v>139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138</v>
      </c>
      <c r="AU97" s="18" t="s">
        <v>83</v>
      </c>
    </row>
    <row r="98" s="2" customFormat="1">
      <c r="A98" s="39"/>
      <c r="B98" s="40"/>
      <c r="C98" s="41"/>
      <c r="D98" s="223" t="s">
        <v>140</v>
      </c>
      <c r="E98" s="41"/>
      <c r="F98" s="224" t="s">
        <v>141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140</v>
      </c>
      <c r="AU98" s="18" t="s">
        <v>83</v>
      </c>
    </row>
    <row r="99" s="13" customFormat="1">
      <c r="A99" s="13"/>
      <c r="B99" s="225"/>
      <c r="C99" s="226"/>
      <c r="D99" s="218" t="s">
        <v>142</v>
      </c>
      <c r="E99" s="227" t="s">
        <v>19</v>
      </c>
      <c r="F99" s="228" t="s">
        <v>143</v>
      </c>
      <c r="G99" s="226"/>
      <c r="H99" s="227" t="s">
        <v>19</v>
      </c>
      <c r="I99" s="229"/>
      <c r="J99" s="226"/>
      <c r="K99" s="226"/>
      <c r="L99" s="230"/>
      <c r="M99" s="231"/>
      <c r="N99" s="232"/>
      <c r="O99" s="232"/>
      <c r="P99" s="232"/>
      <c r="Q99" s="232"/>
      <c r="R99" s="232"/>
      <c r="S99" s="232"/>
      <c r="T99" s="23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4" t="s">
        <v>142</v>
      </c>
      <c r="AU99" s="234" t="s">
        <v>83</v>
      </c>
      <c r="AV99" s="13" t="s">
        <v>81</v>
      </c>
      <c r="AW99" s="13" t="s">
        <v>34</v>
      </c>
      <c r="AX99" s="13" t="s">
        <v>73</v>
      </c>
      <c r="AY99" s="234" t="s">
        <v>129</v>
      </c>
    </row>
    <row r="100" s="14" customFormat="1">
      <c r="A100" s="14"/>
      <c r="B100" s="235"/>
      <c r="C100" s="236"/>
      <c r="D100" s="218" t="s">
        <v>142</v>
      </c>
      <c r="E100" s="237" t="s">
        <v>19</v>
      </c>
      <c r="F100" s="238" t="s">
        <v>144</v>
      </c>
      <c r="G100" s="236"/>
      <c r="H100" s="239">
        <v>172.5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5" t="s">
        <v>142</v>
      </c>
      <c r="AU100" s="245" t="s">
        <v>83</v>
      </c>
      <c r="AV100" s="14" t="s">
        <v>83</v>
      </c>
      <c r="AW100" s="14" t="s">
        <v>34</v>
      </c>
      <c r="AX100" s="14" t="s">
        <v>81</v>
      </c>
      <c r="AY100" s="245" t="s">
        <v>129</v>
      </c>
    </row>
    <row r="101" s="2" customFormat="1" ht="21.75" customHeight="1">
      <c r="A101" s="39"/>
      <c r="B101" s="40"/>
      <c r="C101" s="205" t="s">
        <v>83</v>
      </c>
      <c r="D101" s="205" t="s">
        <v>131</v>
      </c>
      <c r="E101" s="206" t="s">
        <v>145</v>
      </c>
      <c r="F101" s="207" t="s">
        <v>146</v>
      </c>
      <c r="G101" s="208" t="s">
        <v>134</v>
      </c>
      <c r="H101" s="209">
        <v>172.5</v>
      </c>
      <c r="I101" s="210"/>
      <c r="J101" s="211">
        <f>ROUND(I101*H101,2)</f>
        <v>0</v>
      </c>
      <c r="K101" s="207" t="s">
        <v>135</v>
      </c>
      <c r="L101" s="45"/>
      <c r="M101" s="212" t="s">
        <v>19</v>
      </c>
      <c r="N101" s="213" t="s">
        <v>44</v>
      </c>
      <c r="O101" s="85"/>
      <c r="P101" s="214">
        <f>O101*H101</f>
        <v>0</v>
      </c>
      <c r="Q101" s="214">
        <v>9.0000000000000006E-05</v>
      </c>
      <c r="R101" s="214">
        <f>Q101*H101</f>
        <v>0.015525000000000001</v>
      </c>
      <c r="S101" s="214">
        <v>0.23000000000000001</v>
      </c>
      <c r="T101" s="215">
        <f>S101*H101</f>
        <v>39.675000000000004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136</v>
      </c>
      <c r="AT101" s="216" t="s">
        <v>131</v>
      </c>
      <c r="AU101" s="216" t="s">
        <v>83</v>
      </c>
      <c r="AY101" s="18" t="s">
        <v>129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81</v>
      </c>
      <c r="BK101" s="217">
        <f>ROUND(I101*H101,2)</f>
        <v>0</v>
      </c>
      <c r="BL101" s="18" t="s">
        <v>136</v>
      </c>
      <c r="BM101" s="216" t="s">
        <v>147</v>
      </c>
    </row>
    <row r="102" s="2" customFormat="1">
      <c r="A102" s="39"/>
      <c r="B102" s="40"/>
      <c r="C102" s="41"/>
      <c r="D102" s="218" t="s">
        <v>138</v>
      </c>
      <c r="E102" s="41"/>
      <c r="F102" s="219" t="s">
        <v>148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138</v>
      </c>
      <c r="AU102" s="18" t="s">
        <v>83</v>
      </c>
    </row>
    <row r="103" s="2" customFormat="1">
      <c r="A103" s="39"/>
      <c r="B103" s="40"/>
      <c r="C103" s="41"/>
      <c r="D103" s="223" t="s">
        <v>140</v>
      </c>
      <c r="E103" s="41"/>
      <c r="F103" s="224" t="s">
        <v>149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140</v>
      </c>
      <c r="AU103" s="18" t="s">
        <v>83</v>
      </c>
    </row>
    <row r="104" s="13" customFormat="1">
      <c r="A104" s="13"/>
      <c r="B104" s="225"/>
      <c r="C104" s="226"/>
      <c r="D104" s="218" t="s">
        <v>142</v>
      </c>
      <c r="E104" s="227" t="s">
        <v>19</v>
      </c>
      <c r="F104" s="228" t="s">
        <v>150</v>
      </c>
      <c r="G104" s="226"/>
      <c r="H104" s="227" t="s">
        <v>19</v>
      </c>
      <c r="I104" s="229"/>
      <c r="J104" s="226"/>
      <c r="K104" s="226"/>
      <c r="L104" s="230"/>
      <c r="M104" s="231"/>
      <c r="N104" s="232"/>
      <c r="O104" s="232"/>
      <c r="P104" s="232"/>
      <c r="Q104" s="232"/>
      <c r="R104" s="232"/>
      <c r="S104" s="232"/>
      <c r="T104" s="23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4" t="s">
        <v>142</v>
      </c>
      <c r="AU104" s="234" t="s">
        <v>83</v>
      </c>
      <c r="AV104" s="13" t="s">
        <v>81</v>
      </c>
      <c r="AW104" s="13" t="s">
        <v>34</v>
      </c>
      <c r="AX104" s="13" t="s">
        <v>73</v>
      </c>
      <c r="AY104" s="234" t="s">
        <v>129</v>
      </c>
    </row>
    <row r="105" s="14" customFormat="1">
      <c r="A105" s="14"/>
      <c r="B105" s="235"/>
      <c r="C105" s="236"/>
      <c r="D105" s="218" t="s">
        <v>142</v>
      </c>
      <c r="E105" s="237" t="s">
        <v>19</v>
      </c>
      <c r="F105" s="238" t="s">
        <v>144</v>
      </c>
      <c r="G105" s="236"/>
      <c r="H105" s="239">
        <v>172.5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5" t="s">
        <v>142</v>
      </c>
      <c r="AU105" s="245" t="s">
        <v>83</v>
      </c>
      <c r="AV105" s="14" t="s">
        <v>83</v>
      </c>
      <c r="AW105" s="14" t="s">
        <v>34</v>
      </c>
      <c r="AX105" s="14" t="s">
        <v>81</v>
      </c>
      <c r="AY105" s="245" t="s">
        <v>129</v>
      </c>
    </row>
    <row r="106" s="2" customFormat="1" ht="21.75" customHeight="1">
      <c r="A106" s="39"/>
      <c r="B106" s="40"/>
      <c r="C106" s="205" t="s">
        <v>151</v>
      </c>
      <c r="D106" s="205" t="s">
        <v>131</v>
      </c>
      <c r="E106" s="206" t="s">
        <v>152</v>
      </c>
      <c r="F106" s="207" t="s">
        <v>153</v>
      </c>
      <c r="G106" s="208" t="s">
        <v>154</v>
      </c>
      <c r="H106" s="209">
        <v>6.4000000000000004</v>
      </c>
      <c r="I106" s="210"/>
      <c r="J106" s="211">
        <f>ROUND(I106*H106,2)</f>
        <v>0</v>
      </c>
      <c r="K106" s="207" t="s">
        <v>135</v>
      </c>
      <c r="L106" s="45"/>
      <c r="M106" s="212" t="s">
        <v>19</v>
      </c>
      <c r="N106" s="213" t="s">
        <v>44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136</v>
      </c>
      <c r="AT106" s="216" t="s">
        <v>131</v>
      </c>
      <c r="AU106" s="216" t="s">
        <v>83</v>
      </c>
      <c r="AY106" s="18" t="s">
        <v>129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81</v>
      </c>
      <c r="BK106" s="217">
        <f>ROUND(I106*H106,2)</f>
        <v>0</v>
      </c>
      <c r="BL106" s="18" t="s">
        <v>136</v>
      </c>
      <c r="BM106" s="216" t="s">
        <v>155</v>
      </c>
    </row>
    <row r="107" s="2" customFormat="1">
      <c r="A107" s="39"/>
      <c r="B107" s="40"/>
      <c r="C107" s="41"/>
      <c r="D107" s="218" t="s">
        <v>138</v>
      </c>
      <c r="E107" s="41"/>
      <c r="F107" s="219" t="s">
        <v>156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138</v>
      </c>
      <c r="AU107" s="18" t="s">
        <v>83</v>
      </c>
    </row>
    <row r="108" s="2" customFormat="1">
      <c r="A108" s="39"/>
      <c r="B108" s="40"/>
      <c r="C108" s="41"/>
      <c r="D108" s="223" t="s">
        <v>140</v>
      </c>
      <c r="E108" s="41"/>
      <c r="F108" s="224" t="s">
        <v>157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140</v>
      </c>
      <c r="AU108" s="18" t="s">
        <v>83</v>
      </c>
    </row>
    <row r="109" s="13" customFormat="1">
      <c r="A109" s="13"/>
      <c r="B109" s="225"/>
      <c r="C109" s="226"/>
      <c r="D109" s="218" t="s">
        <v>142</v>
      </c>
      <c r="E109" s="227" t="s">
        <v>19</v>
      </c>
      <c r="F109" s="228" t="s">
        <v>158</v>
      </c>
      <c r="G109" s="226"/>
      <c r="H109" s="227" t="s">
        <v>19</v>
      </c>
      <c r="I109" s="229"/>
      <c r="J109" s="226"/>
      <c r="K109" s="226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142</v>
      </c>
      <c r="AU109" s="234" t="s">
        <v>83</v>
      </c>
      <c r="AV109" s="13" t="s">
        <v>81</v>
      </c>
      <c r="AW109" s="13" t="s">
        <v>34</v>
      </c>
      <c r="AX109" s="13" t="s">
        <v>73</v>
      </c>
      <c r="AY109" s="234" t="s">
        <v>129</v>
      </c>
    </row>
    <row r="110" s="14" customFormat="1">
      <c r="A110" s="14"/>
      <c r="B110" s="235"/>
      <c r="C110" s="236"/>
      <c r="D110" s="218" t="s">
        <v>142</v>
      </c>
      <c r="E110" s="237" t="s">
        <v>19</v>
      </c>
      <c r="F110" s="238" t="s">
        <v>159</v>
      </c>
      <c r="G110" s="236"/>
      <c r="H110" s="239">
        <v>6.4000000000000004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5" t="s">
        <v>142</v>
      </c>
      <c r="AU110" s="245" t="s">
        <v>83</v>
      </c>
      <c r="AV110" s="14" t="s">
        <v>83</v>
      </c>
      <c r="AW110" s="14" t="s">
        <v>34</v>
      </c>
      <c r="AX110" s="14" t="s">
        <v>81</v>
      </c>
      <c r="AY110" s="245" t="s">
        <v>129</v>
      </c>
    </row>
    <row r="111" s="2" customFormat="1" ht="24.15" customHeight="1">
      <c r="A111" s="39"/>
      <c r="B111" s="40"/>
      <c r="C111" s="205" t="s">
        <v>136</v>
      </c>
      <c r="D111" s="205" t="s">
        <v>131</v>
      </c>
      <c r="E111" s="206" t="s">
        <v>160</v>
      </c>
      <c r="F111" s="207" t="s">
        <v>161</v>
      </c>
      <c r="G111" s="208" t="s">
        <v>154</v>
      </c>
      <c r="H111" s="209">
        <v>94.75</v>
      </c>
      <c r="I111" s="210"/>
      <c r="J111" s="211">
        <f>ROUND(I111*H111,2)</f>
        <v>0</v>
      </c>
      <c r="K111" s="207" t="s">
        <v>135</v>
      </c>
      <c r="L111" s="45"/>
      <c r="M111" s="212" t="s">
        <v>19</v>
      </c>
      <c r="N111" s="213" t="s">
        <v>44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136</v>
      </c>
      <c r="AT111" s="216" t="s">
        <v>131</v>
      </c>
      <c r="AU111" s="216" t="s">
        <v>83</v>
      </c>
      <c r="AY111" s="18" t="s">
        <v>129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81</v>
      </c>
      <c r="BK111" s="217">
        <f>ROUND(I111*H111,2)</f>
        <v>0</v>
      </c>
      <c r="BL111" s="18" t="s">
        <v>136</v>
      </c>
      <c r="BM111" s="216" t="s">
        <v>162</v>
      </c>
    </row>
    <row r="112" s="2" customFormat="1">
      <c r="A112" s="39"/>
      <c r="B112" s="40"/>
      <c r="C112" s="41"/>
      <c r="D112" s="218" t="s">
        <v>138</v>
      </c>
      <c r="E112" s="41"/>
      <c r="F112" s="219" t="s">
        <v>163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138</v>
      </c>
      <c r="AU112" s="18" t="s">
        <v>83</v>
      </c>
    </row>
    <row r="113" s="2" customFormat="1">
      <c r="A113" s="39"/>
      <c r="B113" s="40"/>
      <c r="C113" s="41"/>
      <c r="D113" s="223" t="s">
        <v>140</v>
      </c>
      <c r="E113" s="41"/>
      <c r="F113" s="224" t="s">
        <v>164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140</v>
      </c>
      <c r="AU113" s="18" t="s">
        <v>83</v>
      </c>
    </row>
    <row r="114" s="13" customFormat="1">
      <c r="A114" s="13"/>
      <c r="B114" s="225"/>
      <c r="C114" s="226"/>
      <c r="D114" s="218" t="s">
        <v>142</v>
      </c>
      <c r="E114" s="227" t="s">
        <v>19</v>
      </c>
      <c r="F114" s="228" t="s">
        <v>165</v>
      </c>
      <c r="G114" s="226"/>
      <c r="H114" s="227" t="s">
        <v>19</v>
      </c>
      <c r="I114" s="229"/>
      <c r="J114" s="226"/>
      <c r="K114" s="226"/>
      <c r="L114" s="230"/>
      <c r="M114" s="231"/>
      <c r="N114" s="232"/>
      <c r="O114" s="232"/>
      <c r="P114" s="232"/>
      <c r="Q114" s="232"/>
      <c r="R114" s="232"/>
      <c r="S114" s="232"/>
      <c r="T114" s="23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4" t="s">
        <v>142</v>
      </c>
      <c r="AU114" s="234" t="s">
        <v>83</v>
      </c>
      <c r="AV114" s="13" t="s">
        <v>81</v>
      </c>
      <c r="AW114" s="13" t="s">
        <v>34</v>
      </c>
      <c r="AX114" s="13" t="s">
        <v>73</v>
      </c>
      <c r="AY114" s="234" t="s">
        <v>129</v>
      </c>
    </row>
    <row r="115" s="14" customFormat="1">
      <c r="A115" s="14"/>
      <c r="B115" s="235"/>
      <c r="C115" s="236"/>
      <c r="D115" s="218" t="s">
        <v>142</v>
      </c>
      <c r="E115" s="237" t="s">
        <v>19</v>
      </c>
      <c r="F115" s="238" t="s">
        <v>166</v>
      </c>
      <c r="G115" s="236"/>
      <c r="H115" s="239">
        <v>94.75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5" t="s">
        <v>142</v>
      </c>
      <c r="AU115" s="245" t="s">
        <v>83</v>
      </c>
      <c r="AV115" s="14" t="s">
        <v>83</v>
      </c>
      <c r="AW115" s="14" t="s">
        <v>34</v>
      </c>
      <c r="AX115" s="14" t="s">
        <v>81</v>
      </c>
      <c r="AY115" s="245" t="s">
        <v>129</v>
      </c>
    </row>
    <row r="116" s="2" customFormat="1" ht="16.5" customHeight="1">
      <c r="A116" s="39"/>
      <c r="B116" s="40"/>
      <c r="C116" s="205" t="s">
        <v>167</v>
      </c>
      <c r="D116" s="205" t="s">
        <v>131</v>
      </c>
      <c r="E116" s="206" t="s">
        <v>168</v>
      </c>
      <c r="F116" s="207" t="s">
        <v>169</v>
      </c>
      <c r="G116" s="208" t="s">
        <v>154</v>
      </c>
      <c r="H116" s="209">
        <v>29.952000000000002</v>
      </c>
      <c r="I116" s="210"/>
      <c r="J116" s="211">
        <f>ROUND(I116*H116,2)</f>
        <v>0</v>
      </c>
      <c r="K116" s="207" t="s">
        <v>135</v>
      </c>
      <c r="L116" s="45"/>
      <c r="M116" s="212" t="s">
        <v>19</v>
      </c>
      <c r="N116" s="213" t="s">
        <v>44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136</v>
      </c>
      <c r="AT116" s="216" t="s">
        <v>131</v>
      </c>
      <c r="AU116" s="216" t="s">
        <v>83</v>
      </c>
      <c r="AY116" s="18" t="s">
        <v>129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81</v>
      </c>
      <c r="BK116" s="217">
        <f>ROUND(I116*H116,2)</f>
        <v>0</v>
      </c>
      <c r="BL116" s="18" t="s">
        <v>136</v>
      </c>
      <c r="BM116" s="216" t="s">
        <v>170</v>
      </c>
    </row>
    <row r="117" s="2" customFormat="1">
      <c r="A117" s="39"/>
      <c r="B117" s="40"/>
      <c r="C117" s="41"/>
      <c r="D117" s="218" t="s">
        <v>138</v>
      </c>
      <c r="E117" s="41"/>
      <c r="F117" s="219" t="s">
        <v>171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138</v>
      </c>
      <c r="AU117" s="18" t="s">
        <v>83</v>
      </c>
    </row>
    <row r="118" s="2" customFormat="1">
      <c r="A118" s="39"/>
      <c r="B118" s="40"/>
      <c r="C118" s="41"/>
      <c r="D118" s="223" t="s">
        <v>140</v>
      </c>
      <c r="E118" s="41"/>
      <c r="F118" s="224" t="s">
        <v>172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140</v>
      </c>
      <c r="AU118" s="18" t="s">
        <v>83</v>
      </c>
    </row>
    <row r="119" s="13" customFormat="1">
      <c r="A119" s="13"/>
      <c r="B119" s="225"/>
      <c r="C119" s="226"/>
      <c r="D119" s="218" t="s">
        <v>142</v>
      </c>
      <c r="E119" s="227" t="s">
        <v>19</v>
      </c>
      <c r="F119" s="228" t="s">
        <v>173</v>
      </c>
      <c r="G119" s="226"/>
      <c r="H119" s="227" t="s">
        <v>19</v>
      </c>
      <c r="I119" s="229"/>
      <c r="J119" s="226"/>
      <c r="K119" s="226"/>
      <c r="L119" s="230"/>
      <c r="M119" s="231"/>
      <c r="N119" s="232"/>
      <c r="O119" s="232"/>
      <c r="P119" s="232"/>
      <c r="Q119" s="232"/>
      <c r="R119" s="232"/>
      <c r="S119" s="232"/>
      <c r="T119" s="23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4" t="s">
        <v>142</v>
      </c>
      <c r="AU119" s="234" t="s">
        <v>83</v>
      </c>
      <c r="AV119" s="13" t="s">
        <v>81</v>
      </c>
      <c r="AW119" s="13" t="s">
        <v>34</v>
      </c>
      <c r="AX119" s="13" t="s">
        <v>73</v>
      </c>
      <c r="AY119" s="234" t="s">
        <v>129</v>
      </c>
    </row>
    <row r="120" s="14" customFormat="1">
      <c r="A120" s="14"/>
      <c r="B120" s="235"/>
      <c r="C120" s="236"/>
      <c r="D120" s="218" t="s">
        <v>142</v>
      </c>
      <c r="E120" s="237" t="s">
        <v>19</v>
      </c>
      <c r="F120" s="238" t="s">
        <v>174</v>
      </c>
      <c r="G120" s="236"/>
      <c r="H120" s="239">
        <v>29.952000000000002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5" t="s">
        <v>142</v>
      </c>
      <c r="AU120" s="245" t="s">
        <v>83</v>
      </c>
      <c r="AV120" s="14" t="s">
        <v>83</v>
      </c>
      <c r="AW120" s="14" t="s">
        <v>34</v>
      </c>
      <c r="AX120" s="14" t="s">
        <v>81</v>
      </c>
      <c r="AY120" s="245" t="s">
        <v>129</v>
      </c>
    </row>
    <row r="121" s="2" customFormat="1" ht="21.75" customHeight="1">
      <c r="A121" s="39"/>
      <c r="B121" s="40"/>
      <c r="C121" s="205" t="s">
        <v>175</v>
      </c>
      <c r="D121" s="205" t="s">
        <v>131</v>
      </c>
      <c r="E121" s="206" t="s">
        <v>176</v>
      </c>
      <c r="F121" s="207" t="s">
        <v>177</v>
      </c>
      <c r="G121" s="208" t="s">
        <v>154</v>
      </c>
      <c r="H121" s="209">
        <v>42.560000000000002</v>
      </c>
      <c r="I121" s="210"/>
      <c r="J121" s="211">
        <f>ROUND(I121*H121,2)</f>
        <v>0</v>
      </c>
      <c r="K121" s="207" t="s">
        <v>135</v>
      </c>
      <c r="L121" s="45"/>
      <c r="M121" s="212" t="s">
        <v>19</v>
      </c>
      <c r="N121" s="213" t="s">
        <v>44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136</v>
      </c>
      <c r="AT121" s="216" t="s">
        <v>131</v>
      </c>
      <c r="AU121" s="216" t="s">
        <v>83</v>
      </c>
      <c r="AY121" s="18" t="s">
        <v>129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81</v>
      </c>
      <c r="BK121" s="217">
        <f>ROUND(I121*H121,2)</f>
        <v>0</v>
      </c>
      <c r="BL121" s="18" t="s">
        <v>136</v>
      </c>
      <c r="BM121" s="216" t="s">
        <v>178</v>
      </c>
    </row>
    <row r="122" s="2" customFormat="1">
      <c r="A122" s="39"/>
      <c r="B122" s="40"/>
      <c r="C122" s="41"/>
      <c r="D122" s="218" t="s">
        <v>138</v>
      </c>
      <c r="E122" s="41"/>
      <c r="F122" s="219" t="s">
        <v>179</v>
      </c>
      <c r="G122" s="41"/>
      <c r="H122" s="41"/>
      <c r="I122" s="220"/>
      <c r="J122" s="41"/>
      <c r="K122" s="41"/>
      <c r="L122" s="45"/>
      <c r="M122" s="221"/>
      <c r="N122" s="22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138</v>
      </c>
      <c r="AU122" s="18" t="s">
        <v>83</v>
      </c>
    </row>
    <row r="123" s="2" customFormat="1">
      <c r="A123" s="39"/>
      <c r="B123" s="40"/>
      <c r="C123" s="41"/>
      <c r="D123" s="223" t="s">
        <v>140</v>
      </c>
      <c r="E123" s="41"/>
      <c r="F123" s="224" t="s">
        <v>180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140</v>
      </c>
      <c r="AU123" s="18" t="s">
        <v>83</v>
      </c>
    </row>
    <row r="124" s="13" customFormat="1">
      <c r="A124" s="13"/>
      <c r="B124" s="225"/>
      <c r="C124" s="226"/>
      <c r="D124" s="218" t="s">
        <v>142</v>
      </c>
      <c r="E124" s="227" t="s">
        <v>19</v>
      </c>
      <c r="F124" s="228" t="s">
        <v>181</v>
      </c>
      <c r="G124" s="226"/>
      <c r="H124" s="227" t="s">
        <v>19</v>
      </c>
      <c r="I124" s="229"/>
      <c r="J124" s="226"/>
      <c r="K124" s="226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142</v>
      </c>
      <c r="AU124" s="234" t="s">
        <v>83</v>
      </c>
      <c r="AV124" s="13" t="s">
        <v>81</v>
      </c>
      <c r="AW124" s="13" t="s">
        <v>34</v>
      </c>
      <c r="AX124" s="13" t="s">
        <v>73</v>
      </c>
      <c r="AY124" s="234" t="s">
        <v>129</v>
      </c>
    </row>
    <row r="125" s="14" customFormat="1">
      <c r="A125" s="14"/>
      <c r="B125" s="235"/>
      <c r="C125" s="236"/>
      <c r="D125" s="218" t="s">
        <v>142</v>
      </c>
      <c r="E125" s="237" t="s">
        <v>19</v>
      </c>
      <c r="F125" s="238" t="s">
        <v>182</v>
      </c>
      <c r="G125" s="236"/>
      <c r="H125" s="239">
        <v>42.560000000000002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5" t="s">
        <v>142</v>
      </c>
      <c r="AU125" s="245" t="s">
        <v>83</v>
      </c>
      <c r="AV125" s="14" t="s">
        <v>83</v>
      </c>
      <c r="AW125" s="14" t="s">
        <v>34</v>
      </c>
      <c r="AX125" s="14" t="s">
        <v>81</v>
      </c>
      <c r="AY125" s="245" t="s">
        <v>129</v>
      </c>
    </row>
    <row r="126" s="2" customFormat="1" ht="21.75" customHeight="1">
      <c r="A126" s="39"/>
      <c r="B126" s="40"/>
      <c r="C126" s="205" t="s">
        <v>183</v>
      </c>
      <c r="D126" s="205" t="s">
        <v>131</v>
      </c>
      <c r="E126" s="206" t="s">
        <v>184</v>
      </c>
      <c r="F126" s="207" t="s">
        <v>185</v>
      </c>
      <c r="G126" s="208" t="s">
        <v>154</v>
      </c>
      <c r="H126" s="209">
        <v>173.66200000000001</v>
      </c>
      <c r="I126" s="210"/>
      <c r="J126" s="211">
        <f>ROUND(I126*H126,2)</f>
        <v>0</v>
      </c>
      <c r="K126" s="207" t="s">
        <v>135</v>
      </c>
      <c r="L126" s="45"/>
      <c r="M126" s="212" t="s">
        <v>19</v>
      </c>
      <c r="N126" s="213" t="s">
        <v>44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136</v>
      </c>
      <c r="AT126" s="216" t="s">
        <v>131</v>
      </c>
      <c r="AU126" s="216" t="s">
        <v>83</v>
      </c>
      <c r="AY126" s="18" t="s">
        <v>129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81</v>
      </c>
      <c r="BK126" s="217">
        <f>ROUND(I126*H126,2)</f>
        <v>0</v>
      </c>
      <c r="BL126" s="18" t="s">
        <v>136</v>
      </c>
      <c r="BM126" s="216" t="s">
        <v>186</v>
      </c>
    </row>
    <row r="127" s="2" customFormat="1">
      <c r="A127" s="39"/>
      <c r="B127" s="40"/>
      <c r="C127" s="41"/>
      <c r="D127" s="218" t="s">
        <v>138</v>
      </c>
      <c r="E127" s="41"/>
      <c r="F127" s="219" t="s">
        <v>187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138</v>
      </c>
      <c r="AU127" s="18" t="s">
        <v>83</v>
      </c>
    </row>
    <row r="128" s="2" customFormat="1">
      <c r="A128" s="39"/>
      <c r="B128" s="40"/>
      <c r="C128" s="41"/>
      <c r="D128" s="223" t="s">
        <v>140</v>
      </c>
      <c r="E128" s="41"/>
      <c r="F128" s="224" t="s">
        <v>188</v>
      </c>
      <c r="G128" s="41"/>
      <c r="H128" s="41"/>
      <c r="I128" s="220"/>
      <c r="J128" s="41"/>
      <c r="K128" s="41"/>
      <c r="L128" s="45"/>
      <c r="M128" s="221"/>
      <c r="N128" s="22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140</v>
      </c>
      <c r="AU128" s="18" t="s">
        <v>83</v>
      </c>
    </row>
    <row r="129" s="13" customFormat="1">
      <c r="A129" s="13"/>
      <c r="B129" s="225"/>
      <c r="C129" s="226"/>
      <c r="D129" s="218" t="s">
        <v>142</v>
      </c>
      <c r="E129" s="227" t="s">
        <v>19</v>
      </c>
      <c r="F129" s="228" t="s">
        <v>189</v>
      </c>
      <c r="G129" s="226"/>
      <c r="H129" s="227" t="s">
        <v>19</v>
      </c>
      <c r="I129" s="229"/>
      <c r="J129" s="226"/>
      <c r="K129" s="226"/>
      <c r="L129" s="230"/>
      <c r="M129" s="231"/>
      <c r="N129" s="232"/>
      <c r="O129" s="232"/>
      <c r="P129" s="232"/>
      <c r="Q129" s="232"/>
      <c r="R129" s="232"/>
      <c r="S129" s="232"/>
      <c r="T129" s="23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4" t="s">
        <v>142</v>
      </c>
      <c r="AU129" s="234" t="s">
        <v>83</v>
      </c>
      <c r="AV129" s="13" t="s">
        <v>81</v>
      </c>
      <c r="AW129" s="13" t="s">
        <v>34</v>
      </c>
      <c r="AX129" s="13" t="s">
        <v>73</v>
      </c>
      <c r="AY129" s="234" t="s">
        <v>129</v>
      </c>
    </row>
    <row r="130" s="14" customFormat="1">
      <c r="A130" s="14"/>
      <c r="B130" s="235"/>
      <c r="C130" s="236"/>
      <c r="D130" s="218" t="s">
        <v>142</v>
      </c>
      <c r="E130" s="237" t="s">
        <v>19</v>
      </c>
      <c r="F130" s="238" t="s">
        <v>190</v>
      </c>
      <c r="G130" s="236"/>
      <c r="H130" s="239">
        <v>173.66200000000001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5" t="s">
        <v>142</v>
      </c>
      <c r="AU130" s="245" t="s">
        <v>83</v>
      </c>
      <c r="AV130" s="14" t="s">
        <v>83</v>
      </c>
      <c r="AW130" s="14" t="s">
        <v>34</v>
      </c>
      <c r="AX130" s="14" t="s">
        <v>81</v>
      </c>
      <c r="AY130" s="245" t="s">
        <v>129</v>
      </c>
    </row>
    <row r="131" s="2" customFormat="1" ht="24.15" customHeight="1">
      <c r="A131" s="39"/>
      <c r="B131" s="40"/>
      <c r="C131" s="205" t="s">
        <v>191</v>
      </c>
      <c r="D131" s="205" t="s">
        <v>131</v>
      </c>
      <c r="E131" s="206" t="s">
        <v>192</v>
      </c>
      <c r="F131" s="207" t="s">
        <v>193</v>
      </c>
      <c r="G131" s="208" t="s">
        <v>154</v>
      </c>
      <c r="H131" s="209">
        <v>868.30999999999995</v>
      </c>
      <c r="I131" s="210"/>
      <c r="J131" s="211">
        <f>ROUND(I131*H131,2)</f>
        <v>0</v>
      </c>
      <c r="K131" s="207" t="s">
        <v>135</v>
      </c>
      <c r="L131" s="45"/>
      <c r="M131" s="212" t="s">
        <v>19</v>
      </c>
      <c r="N131" s="213" t="s">
        <v>44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136</v>
      </c>
      <c r="AT131" s="216" t="s">
        <v>131</v>
      </c>
      <c r="AU131" s="216" t="s">
        <v>83</v>
      </c>
      <c r="AY131" s="18" t="s">
        <v>129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81</v>
      </c>
      <c r="BK131" s="217">
        <f>ROUND(I131*H131,2)</f>
        <v>0</v>
      </c>
      <c r="BL131" s="18" t="s">
        <v>136</v>
      </c>
      <c r="BM131" s="216" t="s">
        <v>194</v>
      </c>
    </row>
    <row r="132" s="2" customFormat="1">
      <c r="A132" s="39"/>
      <c r="B132" s="40"/>
      <c r="C132" s="41"/>
      <c r="D132" s="218" t="s">
        <v>138</v>
      </c>
      <c r="E132" s="41"/>
      <c r="F132" s="219" t="s">
        <v>195</v>
      </c>
      <c r="G132" s="41"/>
      <c r="H132" s="41"/>
      <c r="I132" s="220"/>
      <c r="J132" s="41"/>
      <c r="K132" s="41"/>
      <c r="L132" s="45"/>
      <c r="M132" s="221"/>
      <c r="N132" s="222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138</v>
      </c>
      <c r="AU132" s="18" t="s">
        <v>83</v>
      </c>
    </row>
    <row r="133" s="2" customFormat="1">
      <c r="A133" s="39"/>
      <c r="B133" s="40"/>
      <c r="C133" s="41"/>
      <c r="D133" s="223" t="s">
        <v>140</v>
      </c>
      <c r="E133" s="41"/>
      <c r="F133" s="224" t="s">
        <v>196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140</v>
      </c>
      <c r="AU133" s="18" t="s">
        <v>83</v>
      </c>
    </row>
    <row r="134" s="14" customFormat="1">
      <c r="A134" s="14"/>
      <c r="B134" s="235"/>
      <c r="C134" s="236"/>
      <c r="D134" s="218" t="s">
        <v>142</v>
      </c>
      <c r="E134" s="237" t="s">
        <v>19</v>
      </c>
      <c r="F134" s="238" t="s">
        <v>197</v>
      </c>
      <c r="G134" s="236"/>
      <c r="H134" s="239">
        <v>173.66200000000001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5" t="s">
        <v>142</v>
      </c>
      <c r="AU134" s="245" t="s">
        <v>83</v>
      </c>
      <c r="AV134" s="14" t="s">
        <v>83</v>
      </c>
      <c r="AW134" s="14" t="s">
        <v>34</v>
      </c>
      <c r="AX134" s="14" t="s">
        <v>81</v>
      </c>
      <c r="AY134" s="245" t="s">
        <v>129</v>
      </c>
    </row>
    <row r="135" s="14" customFormat="1">
      <c r="A135" s="14"/>
      <c r="B135" s="235"/>
      <c r="C135" s="236"/>
      <c r="D135" s="218" t="s">
        <v>142</v>
      </c>
      <c r="E135" s="236"/>
      <c r="F135" s="238" t="s">
        <v>198</v>
      </c>
      <c r="G135" s="236"/>
      <c r="H135" s="239">
        <v>868.30999999999995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5" t="s">
        <v>142</v>
      </c>
      <c r="AU135" s="245" t="s">
        <v>83</v>
      </c>
      <c r="AV135" s="14" t="s">
        <v>83</v>
      </c>
      <c r="AW135" s="14" t="s">
        <v>4</v>
      </c>
      <c r="AX135" s="14" t="s">
        <v>81</v>
      </c>
      <c r="AY135" s="245" t="s">
        <v>129</v>
      </c>
    </row>
    <row r="136" s="2" customFormat="1" ht="16.5" customHeight="1">
      <c r="A136" s="39"/>
      <c r="B136" s="40"/>
      <c r="C136" s="205" t="s">
        <v>199</v>
      </c>
      <c r="D136" s="205" t="s">
        <v>131</v>
      </c>
      <c r="E136" s="206" t="s">
        <v>200</v>
      </c>
      <c r="F136" s="207" t="s">
        <v>201</v>
      </c>
      <c r="G136" s="208" t="s">
        <v>154</v>
      </c>
      <c r="H136" s="209">
        <v>173.66200000000001</v>
      </c>
      <c r="I136" s="210"/>
      <c r="J136" s="211">
        <f>ROUND(I136*H136,2)</f>
        <v>0</v>
      </c>
      <c r="K136" s="207" t="s">
        <v>135</v>
      </c>
      <c r="L136" s="45"/>
      <c r="M136" s="212" t="s">
        <v>19</v>
      </c>
      <c r="N136" s="213" t="s">
        <v>44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136</v>
      </c>
      <c r="AT136" s="216" t="s">
        <v>131</v>
      </c>
      <c r="AU136" s="216" t="s">
        <v>83</v>
      </c>
      <c r="AY136" s="18" t="s">
        <v>129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81</v>
      </c>
      <c r="BK136" s="217">
        <f>ROUND(I136*H136,2)</f>
        <v>0</v>
      </c>
      <c r="BL136" s="18" t="s">
        <v>136</v>
      </c>
      <c r="BM136" s="216" t="s">
        <v>202</v>
      </c>
    </row>
    <row r="137" s="2" customFormat="1">
      <c r="A137" s="39"/>
      <c r="B137" s="40"/>
      <c r="C137" s="41"/>
      <c r="D137" s="218" t="s">
        <v>138</v>
      </c>
      <c r="E137" s="41"/>
      <c r="F137" s="219" t="s">
        <v>203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138</v>
      </c>
      <c r="AU137" s="18" t="s">
        <v>83</v>
      </c>
    </row>
    <row r="138" s="2" customFormat="1">
      <c r="A138" s="39"/>
      <c r="B138" s="40"/>
      <c r="C138" s="41"/>
      <c r="D138" s="223" t="s">
        <v>140</v>
      </c>
      <c r="E138" s="41"/>
      <c r="F138" s="224" t="s">
        <v>204</v>
      </c>
      <c r="G138" s="41"/>
      <c r="H138" s="41"/>
      <c r="I138" s="220"/>
      <c r="J138" s="41"/>
      <c r="K138" s="41"/>
      <c r="L138" s="45"/>
      <c r="M138" s="221"/>
      <c r="N138" s="22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140</v>
      </c>
      <c r="AU138" s="18" t="s">
        <v>83</v>
      </c>
    </row>
    <row r="139" s="14" customFormat="1">
      <c r="A139" s="14"/>
      <c r="B139" s="235"/>
      <c r="C139" s="236"/>
      <c r="D139" s="218" t="s">
        <v>142</v>
      </c>
      <c r="E139" s="237" t="s">
        <v>19</v>
      </c>
      <c r="F139" s="238" t="s">
        <v>197</v>
      </c>
      <c r="G139" s="236"/>
      <c r="H139" s="239">
        <v>173.66200000000001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5" t="s">
        <v>142</v>
      </c>
      <c r="AU139" s="245" t="s">
        <v>83</v>
      </c>
      <c r="AV139" s="14" t="s">
        <v>83</v>
      </c>
      <c r="AW139" s="14" t="s">
        <v>34</v>
      </c>
      <c r="AX139" s="14" t="s">
        <v>81</v>
      </c>
      <c r="AY139" s="245" t="s">
        <v>129</v>
      </c>
    </row>
    <row r="140" s="2" customFormat="1" ht="16.5" customHeight="1">
      <c r="A140" s="39"/>
      <c r="B140" s="40"/>
      <c r="C140" s="205" t="s">
        <v>205</v>
      </c>
      <c r="D140" s="205" t="s">
        <v>131</v>
      </c>
      <c r="E140" s="206" t="s">
        <v>206</v>
      </c>
      <c r="F140" s="207" t="s">
        <v>207</v>
      </c>
      <c r="G140" s="208" t="s">
        <v>154</v>
      </c>
      <c r="H140" s="209">
        <v>14.206</v>
      </c>
      <c r="I140" s="210"/>
      <c r="J140" s="211">
        <f>ROUND(I140*H140,2)</f>
        <v>0</v>
      </c>
      <c r="K140" s="207" t="s">
        <v>135</v>
      </c>
      <c r="L140" s="45"/>
      <c r="M140" s="212" t="s">
        <v>19</v>
      </c>
      <c r="N140" s="213" t="s">
        <v>44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136</v>
      </c>
      <c r="AT140" s="216" t="s">
        <v>131</v>
      </c>
      <c r="AU140" s="216" t="s">
        <v>83</v>
      </c>
      <c r="AY140" s="18" t="s">
        <v>129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81</v>
      </c>
      <c r="BK140" s="217">
        <f>ROUND(I140*H140,2)</f>
        <v>0</v>
      </c>
      <c r="BL140" s="18" t="s">
        <v>136</v>
      </c>
      <c r="BM140" s="216" t="s">
        <v>208</v>
      </c>
    </row>
    <row r="141" s="2" customFormat="1">
      <c r="A141" s="39"/>
      <c r="B141" s="40"/>
      <c r="C141" s="41"/>
      <c r="D141" s="218" t="s">
        <v>138</v>
      </c>
      <c r="E141" s="41"/>
      <c r="F141" s="219" t="s">
        <v>209</v>
      </c>
      <c r="G141" s="41"/>
      <c r="H141" s="41"/>
      <c r="I141" s="220"/>
      <c r="J141" s="41"/>
      <c r="K141" s="41"/>
      <c r="L141" s="45"/>
      <c r="M141" s="221"/>
      <c r="N141" s="222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138</v>
      </c>
      <c r="AU141" s="18" t="s">
        <v>83</v>
      </c>
    </row>
    <row r="142" s="2" customFormat="1">
      <c r="A142" s="39"/>
      <c r="B142" s="40"/>
      <c r="C142" s="41"/>
      <c r="D142" s="223" t="s">
        <v>140</v>
      </c>
      <c r="E142" s="41"/>
      <c r="F142" s="224" t="s">
        <v>210</v>
      </c>
      <c r="G142" s="41"/>
      <c r="H142" s="41"/>
      <c r="I142" s="220"/>
      <c r="J142" s="41"/>
      <c r="K142" s="41"/>
      <c r="L142" s="45"/>
      <c r="M142" s="221"/>
      <c r="N142" s="222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140</v>
      </c>
      <c r="AU142" s="18" t="s">
        <v>83</v>
      </c>
    </row>
    <row r="143" s="13" customFormat="1">
      <c r="A143" s="13"/>
      <c r="B143" s="225"/>
      <c r="C143" s="226"/>
      <c r="D143" s="218" t="s">
        <v>142</v>
      </c>
      <c r="E143" s="227" t="s">
        <v>19</v>
      </c>
      <c r="F143" s="228" t="s">
        <v>211</v>
      </c>
      <c r="G143" s="226"/>
      <c r="H143" s="227" t="s">
        <v>19</v>
      </c>
      <c r="I143" s="229"/>
      <c r="J143" s="226"/>
      <c r="K143" s="226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142</v>
      </c>
      <c r="AU143" s="234" t="s">
        <v>83</v>
      </c>
      <c r="AV143" s="13" t="s">
        <v>81</v>
      </c>
      <c r="AW143" s="13" t="s">
        <v>34</v>
      </c>
      <c r="AX143" s="13" t="s">
        <v>73</v>
      </c>
      <c r="AY143" s="234" t="s">
        <v>129</v>
      </c>
    </row>
    <row r="144" s="14" customFormat="1">
      <c r="A144" s="14"/>
      <c r="B144" s="235"/>
      <c r="C144" s="236"/>
      <c r="D144" s="218" t="s">
        <v>142</v>
      </c>
      <c r="E144" s="237" t="s">
        <v>19</v>
      </c>
      <c r="F144" s="238" t="s">
        <v>212</v>
      </c>
      <c r="G144" s="236"/>
      <c r="H144" s="239">
        <v>14.206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5" t="s">
        <v>142</v>
      </c>
      <c r="AU144" s="245" t="s">
        <v>83</v>
      </c>
      <c r="AV144" s="14" t="s">
        <v>83</v>
      </c>
      <c r="AW144" s="14" t="s">
        <v>34</v>
      </c>
      <c r="AX144" s="14" t="s">
        <v>81</v>
      </c>
      <c r="AY144" s="245" t="s">
        <v>129</v>
      </c>
    </row>
    <row r="145" s="2" customFormat="1" ht="16.5" customHeight="1">
      <c r="A145" s="39"/>
      <c r="B145" s="40"/>
      <c r="C145" s="205" t="s">
        <v>213</v>
      </c>
      <c r="D145" s="205" t="s">
        <v>131</v>
      </c>
      <c r="E145" s="206" t="s">
        <v>214</v>
      </c>
      <c r="F145" s="207" t="s">
        <v>215</v>
      </c>
      <c r="G145" s="208" t="s">
        <v>154</v>
      </c>
      <c r="H145" s="209">
        <v>13.832000000000001</v>
      </c>
      <c r="I145" s="210"/>
      <c r="J145" s="211">
        <f>ROUND(I145*H145,2)</f>
        <v>0</v>
      </c>
      <c r="K145" s="207" t="s">
        <v>135</v>
      </c>
      <c r="L145" s="45"/>
      <c r="M145" s="212" t="s">
        <v>19</v>
      </c>
      <c r="N145" s="213" t="s">
        <v>44</v>
      </c>
      <c r="O145" s="85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136</v>
      </c>
      <c r="AT145" s="216" t="s">
        <v>131</v>
      </c>
      <c r="AU145" s="216" t="s">
        <v>83</v>
      </c>
      <c r="AY145" s="18" t="s">
        <v>129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81</v>
      </c>
      <c r="BK145" s="217">
        <f>ROUND(I145*H145,2)</f>
        <v>0</v>
      </c>
      <c r="BL145" s="18" t="s">
        <v>136</v>
      </c>
      <c r="BM145" s="216" t="s">
        <v>216</v>
      </c>
    </row>
    <row r="146" s="2" customFormat="1">
      <c r="A146" s="39"/>
      <c r="B146" s="40"/>
      <c r="C146" s="41"/>
      <c r="D146" s="218" t="s">
        <v>138</v>
      </c>
      <c r="E146" s="41"/>
      <c r="F146" s="219" t="s">
        <v>217</v>
      </c>
      <c r="G146" s="41"/>
      <c r="H146" s="41"/>
      <c r="I146" s="220"/>
      <c r="J146" s="41"/>
      <c r="K146" s="41"/>
      <c r="L146" s="45"/>
      <c r="M146" s="221"/>
      <c r="N146" s="22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138</v>
      </c>
      <c r="AU146" s="18" t="s">
        <v>83</v>
      </c>
    </row>
    <row r="147" s="2" customFormat="1">
      <c r="A147" s="39"/>
      <c r="B147" s="40"/>
      <c r="C147" s="41"/>
      <c r="D147" s="223" t="s">
        <v>140</v>
      </c>
      <c r="E147" s="41"/>
      <c r="F147" s="224" t="s">
        <v>218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140</v>
      </c>
      <c r="AU147" s="18" t="s">
        <v>83</v>
      </c>
    </row>
    <row r="148" s="13" customFormat="1">
      <c r="A148" s="13"/>
      <c r="B148" s="225"/>
      <c r="C148" s="226"/>
      <c r="D148" s="218" t="s">
        <v>142</v>
      </c>
      <c r="E148" s="227" t="s">
        <v>19</v>
      </c>
      <c r="F148" s="228" t="s">
        <v>219</v>
      </c>
      <c r="G148" s="226"/>
      <c r="H148" s="227" t="s">
        <v>19</v>
      </c>
      <c r="I148" s="229"/>
      <c r="J148" s="226"/>
      <c r="K148" s="226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142</v>
      </c>
      <c r="AU148" s="234" t="s">
        <v>83</v>
      </c>
      <c r="AV148" s="13" t="s">
        <v>81</v>
      </c>
      <c r="AW148" s="13" t="s">
        <v>34</v>
      </c>
      <c r="AX148" s="13" t="s">
        <v>73</v>
      </c>
      <c r="AY148" s="234" t="s">
        <v>129</v>
      </c>
    </row>
    <row r="149" s="14" customFormat="1">
      <c r="A149" s="14"/>
      <c r="B149" s="235"/>
      <c r="C149" s="236"/>
      <c r="D149" s="218" t="s">
        <v>142</v>
      </c>
      <c r="E149" s="237" t="s">
        <v>19</v>
      </c>
      <c r="F149" s="238" t="s">
        <v>220</v>
      </c>
      <c r="G149" s="236"/>
      <c r="H149" s="239">
        <v>13.832000000000001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5" t="s">
        <v>142</v>
      </c>
      <c r="AU149" s="245" t="s">
        <v>83</v>
      </c>
      <c r="AV149" s="14" t="s">
        <v>83</v>
      </c>
      <c r="AW149" s="14" t="s">
        <v>34</v>
      </c>
      <c r="AX149" s="14" t="s">
        <v>81</v>
      </c>
      <c r="AY149" s="245" t="s">
        <v>129</v>
      </c>
    </row>
    <row r="150" s="2" customFormat="1" ht="16.5" customHeight="1">
      <c r="A150" s="39"/>
      <c r="B150" s="40"/>
      <c r="C150" s="246" t="s">
        <v>221</v>
      </c>
      <c r="D150" s="246" t="s">
        <v>222</v>
      </c>
      <c r="E150" s="247" t="s">
        <v>223</v>
      </c>
      <c r="F150" s="248" t="s">
        <v>224</v>
      </c>
      <c r="G150" s="249" t="s">
        <v>225</v>
      </c>
      <c r="H150" s="250">
        <v>27.664000000000001</v>
      </c>
      <c r="I150" s="251"/>
      <c r="J150" s="252">
        <f>ROUND(I150*H150,2)</f>
        <v>0</v>
      </c>
      <c r="K150" s="248" t="s">
        <v>135</v>
      </c>
      <c r="L150" s="253"/>
      <c r="M150" s="254" t="s">
        <v>19</v>
      </c>
      <c r="N150" s="255" t="s">
        <v>44</v>
      </c>
      <c r="O150" s="85"/>
      <c r="P150" s="214">
        <f>O150*H150</f>
        <v>0</v>
      </c>
      <c r="Q150" s="214">
        <v>1</v>
      </c>
      <c r="R150" s="214">
        <f>Q150*H150</f>
        <v>27.664000000000001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191</v>
      </c>
      <c r="AT150" s="216" t="s">
        <v>222</v>
      </c>
      <c r="AU150" s="216" t="s">
        <v>83</v>
      </c>
      <c r="AY150" s="18" t="s">
        <v>129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81</v>
      </c>
      <c r="BK150" s="217">
        <f>ROUND(I150*H150,2)</f>
        <v>0</v>
      </c>
      <c r="BL150" s="18" t="s">
        <v>136</v>
      </c>
      <c r="BM150" s="216" t="s">
        <v>226</v>
      </c>
    </row>
    <row r="151" s="2" customFormat="1">
      <c r="A151" s="39"/>
      <c r="B151" s="40"/>
      <c r="C151" s="41"/>
      <c r="D151" s="218" t="s">
        <v>138</v>
      </c>
      <c r="E151" s="41"/>
      <c r="F151" s="219" t="s">
        <v>224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138</v>
      </c>
      <c r="AU151" s="18" t="s">
        <v>83</v>
      </c>
    </row>
    <row r="152" s="14" customFormat="1">
      <c r="A152" s="14"/>
      <c r="B152" s="235"/>
      <c r="C152" s="236"/>
      <c r="D152" s="218" t="s">
        <v>142</v>
      </c>
      <c r="E152" s="236"/>
      <c r="F152" s="238" t="s">
        <v>227</v>
      </c>
      <c r="G152" s="236"/>
      <c r="H152" s="239">
        <v>27.664000000000001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5" t="s">
        <v>142</v>
      </c>
      <c r="AU152" s="245" t="s">
        <v>83</v>
      </c>
      <c r="AV152" s="14" t="s">
        <v>83</v>
      </c>
      <c r="AW152" s="14" t="s">
        <v>4</v>
      </c>
      <c r="AX152" s="14" t="s">
        <v>81</v>
      </c>
      <c r="AY152" s="245" t="s">
        <v>129</v>
      </c>
    </row>
    <row r="153" s="2" customFormat="1" ht="16.5" customHeight="1">
      <c r="A153" s="39"/>
      <c r="B153" s="40"/>
      <c r="C153" s="205" t="s">
        <v>228</v>
      </c>
      <c r="D153" s="205" t="s">
        <v>131</v>
      </c>
      <c r="E153" s="206" t="s">
        <v>229</v>
      </c>
      <c r="F153" s="207" t="s">
        <v>230</v>
      </c>
      <c r="G153" s="208" t="s">
        <v>134</v>
      </c>
      <c r="H153" s="209">
        <v>201.02000000000001</v>
      </c>
      <c r="I153" s="210"/>
      <c r="J153" s="211">
        <f>ROUND(I153*H153,2)</f>
        <v>0</v>
      </c>
      <c r="K153" s="207" t="s">
        <v>135</v>
      </c>
      <c r="L153" s="45"/>
      <c r="M153" s="212" t="s">
        <v>19</v>
      </c>
      <c r="N153" s="213" t="s">
        <v>44</v>
      </c>
      <c r="O153" s="85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136</v>
      </c>
      <c r="AT153" s="216" t="s">
        <v>131</v>
      </c>
      <c r="AU153" s="216" t="s">
        <v>83</v>
      </c>
      <c r="AY153" s="18" t="s">
        <v>129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81</v>
      </c>
      <c r="BK153" s="217">
        <f>ROUND(I153*H153,2)</f>
        <v>0</v>
      </c>
      <c r="BL153" s="18" t="s">
        <v>136</v>
      </c>
      <c r="BM153" s="216" t="s">
        <v>231</v>
      </c>
    </row>
    <row r="154" s="2" customFormat="1">
      <c r="A154" s="39"/>
      <c r="B154" s="40"/>
      <c r="C154" s="41"/>
      <c r="D154" s="218" t="s">
        <v>138</v>
      </c>
      <c r="E154" s="41"/>
      <c r="F154" s="219" t="s">
        <v>232</v>
      </c>
      <c r="G154" s="41"/>
      <c r="H154" s="41"/>
      <c r="I154" s="220"/>
      <c r="J154" s="41"/>
      <c r="K154" s="41"/>
      <c r="L154" s="45"/>
      <c r="M154" s="221"/>
      <c r="N154" s="222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138</v>
      </c>
      <c r="AU154" s="18" t="s">
        <v>83</v>
      </c>
    </row>
    <row r="155" s="2" customFormat="1">
      <c r="A155" s="39"/>
      <c r="B155" s="40"/>
      <c r="C155" s="41"/>
      <c r="D155" s="223" t="s">
        <v>140</v>
      </c>
      <c r="E155" s="41"/>
      <c r="F155" s="224" t="s">
        <v>233</v>
      </c>
      <c r="G155" s="41"/>
      <c r="H155" s="41"/>
      <c r="I155" s="220"/>
      <c r="J155" s="41"/>
      <c r="K155" s="41"/>
      <c r="L155" s="45"/>
      <c r="M155" s="221"/>
      <c r="N155" s="22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140</v>
      </c>
      <c r="AU155" s="18" t="s">
        <v>83</v>
      </c>
    </row>
    <row r="156" s="13" customFormat="1">
      <c r="A156" s="13"/>
      <c r="B156" s="225"/>
      <c r="C156" s="226"/>
      <c r="D156" s="218" t="s">
        <v>142</v>
      </c>
      <c r="E156" s="227" t="s">
        <v>19</v>
      </c>
      <c r="F156" s="228" t="s">
        <v>234</v>
      </c>
      <c r="G156" s="226"/>
      <c r="H156" s="227" t="s">
        <v>19</v>
      </c>
      <c r="I156" s="229"/>
      <c r="J156" s="226"/>
      <c r="K156" s="226"/>
      <c r="L156" s="230"/>
      <c r="M156" s="231"/>
      <c r="N156" s="232"/>
      <c r="O156" s="232"/>
      <c r="P156" s="232"/>
      <c r="Q156" s="232"/>
      <c r="R156" s="232"/>
      <c r="S156" s="232"/>
      <c r="T156" s="23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4" t="s">
        <v>142</v>
      </c>
      <c r="AU156" s="234" t="s">
        <v>83</v>
      </c>
      <c r="AV156" s="13" t="s">
        <v>81</v>
      </c>
      <c r="AW156" s="13" t="s">
        <v>34</v>
      </c>
      <c r="AX156" s="13" t="s">
        <v>73</v>
      </c>
      <c r="AY156" s="234" t="s">
        <v>129</v>
      </c>
    </row>
    <row r="157" s="14" customFormat="1">
      <c r="A157" s="14"/>
      <c r="B157" s="235"/>
      <c r="C157" s="236"/>
      <c r="D157" s="218" t="s">
        <v>142</v>
      </c>
      <c r="E157" s="237" t="s">
        <v>19</v>
      </c>
      <c r="F157" s="238" t="s">
        <v>235</v>
      </c>
      <c r="G157" s="236"/>
      <c r="H157" s="239">
        <v>11.52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5" t="s">
        <v>142</v>
      </c>
      <c r="AU157" s="245" t="s">
        <v>83</v>
      </c>
      <c r="AV157" s="14" t="s">
        <v>83</v>
      </c>
      <c r="AW157" s="14" t="s">
        <v>34</v>
      </c>
      <c r="AX157" s="14" t="s">
        <v>73</v>
      </c>
      <c r="AY157" s="245" t="s">
        <v>129</v>
      </c>
    </row>
    <row r="158" s="13" customFormat="1">
      <c r="A158" s="13"/>
      <c r="B158" s="225"/>
      <c r="C158" s="226"/>
      <c r="D158" s="218" t="s">
        <v>142</v>
      </c>
      <c r="E158" s="227" t="s">
        <v>19</v>
      </c>
      <c r="F158" s="228" t="s">
        <v>236</v>
      </c>
      <c r="G158" s="226"/>
      <c r="H158" s="227" t="s">
        <v>19</v>
      </c>
      <c r="I158" s="229"/>
      <c r="J158" s="226"/>
      <c r="K158" s="226"/>
      <c r="L158" s="230"/>
      <c r="M158" s="231"/>
      <c r="N158" s="232"/>
      <c r="O158" s="232"/>
      <c r="P158" s="232"/>
      <c r="Q158" s="232"/>
      <c r="R158" s="232"/>
      <c r="S158" s="232"/>
      <c r="T158" s="23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4" t="s">
        <v>142</v>
      </c>
      <c r="AU158" s="234" t="s">
        <v>83</v>
      </c>
      <c r="AV158" s="13" t="s">
        <v>81</v>
      </c>
      <c r="AW158" s="13" t="s">
        <v>34</v>
      </c>
      <c r="AX158" s="13" t="s">
        <v>73</v>
      </c>
      <c r="AY158" s="234" t="s">
        <v>129</v>
      </c>
    </row>
    <row r="159" s="14" customFormat="1">
      <c r="A159" s="14"/>
      <c r="B159" s="235"/>
      <c r="C159" s="236"/>
      <c r="D159" s="218" t="s">
        <v>142</v>
      </c>
      <c r="E159" s="237" t="s">
        <v>19</v>
      </c>
      <c r="F159" s="238" t="s">
        <v>237</v>
      </c>
      <c r="G159" s="236"/>
      <c r="H159" s="239">
        <v>189.5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5" t="s">
        <v>142</v>
      </c>
      <c r="AU159" s="245" t="s">
        <v>83</v>
      </c>
      <c r="AV159" s="14" t="s">
        <v>83</v>
      </c>
      <c r="AW159" s="14" t="s">
        <v>34</v>
      </c>
      <c r="AX159" s="14" t="s">
        <v>73</v>
      </c>
      <c r="AY159" s="245" t="s">
        <v>129</v>
      </c>
    </row>
    <row r="160" s="15" customFormat="1">
      <c r="A160" s="15"/>
      <c r="B160" s="256"/>
      <c r="C160" s="257"/>
      <c r="D160" s="218" t="s">
        <v>142</v>
      </c>
      <c r="E160" s="258" t="s">
        <v>19</v>
      </c>
      <c r="F160" s="259" t="s">
        <v>238</v>
      </c>
      <c r="G160" s="257"/>
      <c r="H160" s="260">
        <v>201.02000000000001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6" t="s">
        <v>142</v>
      </c>
      <c r="AU160" s="266" t="s">
        <v>83</v>
      </c>
      <c r="AV160" s="15" t="s">
        <v>136</v>
      </c>
      <c r="AW160" s="15" t="s">
        <v>34</v>
      </c>
      <c r="AX160" s="15" t="s">
        <v>81</v>
      </c>
      <c r="AY160" s="266" t="s">
        <v>129</v>
      </c>
    </row>
    <row r="161" s="2" customFormat="1" ht="16.5" customHeight="1">
      <c r="A161" s="39"/>
      <c r="B161" s="40"/>
      <c r="C161" s="205" t="s">
        <v>239</v>
      </c>
      <c r="D161" s="205" t="s">
        <v>131</v>
      </c>
      <c r="E161" s="206" t="s">
        <v>240</v>
      </c>
      <c r="F161" s="207" t="s">
        <v>241</v>
      </c>
      <c r="G161" s="208" t="s">
        <v>134</v>
      </c>
      <c r="H161" s="209">
        <v>80</v>
      </c>
      <c r="I161" s="210"/>
      <c r="J161" s="211">
        <f>ROUND(I161*H161,2)</f>
        <v>0</v>
      </c>
      <c r="K161" s="207" t="s">
        <v>135</v>
      </c>
      <c r="L161" s="45"/>
      <c r="M161" s="212" t="s">
        <v>19</v>
      </c>
      <c r="N161" s="213" t="s">
        <v>44</v>
      </c>
      <c r="O161" s="85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136</v>
      </c>
      <c r="AT161" s="216" t="s">
        <v>131</v>
      </c>
      <c r="AU161" s="216" t="s">
        <v>83</v>
      </c>
      <c r="AY161" s="18" t="s">
        <v>129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81</v>
      </c>
      <c r="BK161" s="217">
        <f>ROUND(I161*H161,2)</f>
        <v>0</v>
      </c>
      <c r="BL161" s="18" t="s">
        <v>136</v>
      </c>
      <c r="BM161" s="216" t="s">
        <v>242</v>
      </c>
    </row>
    <row r="162" s="2" customFormat="1">
      <c r="A162" s="39"/>
      <c r="B162" s="40"/>
      <c r="C162" s="41"/>
      <c r="D162" s="218" t="s">
        <v>138</v>
      </c>
      <c r="E162" s="41"/>
      <c r="F162" s="219" t="s">
        <v>243</v>
      </c>
      <c r="G162" s="41"/>
      <c r="H162" s="41"/>
      <c r="I162" s="220"/>
      <c r="J162" s="41"/>
      <c r="K162" s="41"/>
      <c r="L162" s="45"/>
      <c r="M162" s="221"/>
      <c r="N162" s="222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138</v>
      </c>
      <c r="AU162" s="18" t="s">
        <v>83</v>
      </c>
    </row>
    <row r="163" s="2" customFormat="1">
      <c r="A163" s="39"/>
      <c r="B163" s="40"/>
      <c r="C163" s="41"/>
      <c r="D163" s="223" t="s">
        <v>140</v>
      </c>
      <c r="E163" s="41"/>
      <c r="F163" s="224" t="s">
        <v>244</v>
      </c>
      <c r="G163" s="41"/>
      <c r="H163" s="41"/>
      <c r="I163" s="220"/>
      <c r="J163" s="41"/>
      <c r="K163" s="41"/>
      <c r="L163" s="45"/>
      <c r="M163" s="221"/>
      <c r="N163" s="222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140</v>
      </c>
      <c r="AU163" s="18" t="s">
        <v>83</v>
      </c>
    </row>
    <row r="164" s="2" customFormat="1" ht="16.5" customHeight="1">
      <c r="A164" s="39"/>
      <c r="B164" s="40"/>
      <c r="C164" s="205" t="s">
        <v>245</v>
      </c>
      <c r="D164" s="205" t="s">
        <v>131</v>
      </c>
      <c r="E164" s="206" t="s">
        <v>246</v>
      </c>
      <c r="F164" s="207" t="s">
        <v>247</v>
      </c>
      <c r="G164" s="208" t="s">
        <v>134</v>
      </c>
      <c r="H164" s="209">
        <v>80</v>
      </c>
      <c r="I164" s="210"/>
      <c r="J164" s="211">
        <f>ROUND(I164*H164,2)</f>
        <v>0</v>
      </c>
      <c r="K164" s="207" t="s">
        <v>135</v>
      </c>
      <c r="L164" s="45"/>
      <c r="M164" s="212" t="s">
        <v>19</v>
      </c>
      <c r="N164" s="213" t="s">
        <v>44</v>
      </c>
      <c r="O164" s="85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136</v>
      </c>
      <c r="AT164" s="216" t="s">
        <v>131</v>
      </c>
      <c r="AU164" s="216" t="s">
        <v>83</v>
      </c>
      <c r="AY164" s="18" t="s">
        <v>129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81</v>
      </c>
      <c r="BK164" s="217">
        <f>ROUND(I164*H164,2)</f>
        <v>0</v>
      </c>
      <c r="BL164" s="18" t="s">
        <v>136</v>
      </c>
      <c r="BM164" s="216" t="s">
        <v>248</v>
      </c>
    </row>
    <row r="165" s="2" customFormat="1">
      <c r="A165" s="39"/>
      <c r="B165" s="40"/>
      <c r="C165" s="41"/>
      <c r="D165" s="218" t="s">
        <v>138</v>
      </c>
      <c r="E165" s="41"/>
      <c r="F165" s="219" t="s">
        <v>249</v>
      </c>
      <c r="G165" s="41"/>
      <c r="H165" s="41"/>
      <c r="I165" s="220"/>
      <c r="J165" s="41"/>
      <c r="K165" s="41"/>
      <c r="L165" s="45"/>
      <c r="M165" s="221"/>
      <c r="N165" s="22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138</v>
      </c>
      <c r="AU165" s="18" t="s">
        <v>83</v>
      </c>
    </row>
    <row r="166" s="2" customFormat="1">
      <c r="A166" s="39"/>
      <c r="B166" s="40"/>
      <c r="C166" s="41"/>
      <c r="D166" s="223" t="s">
        <v>140</v>
      </c>
      <c r="E166" s="41"/>
      <c r="F166" s="224" t="s">
        <v>250</v>
      </c>
      <c r="G166" s="41"/>
      <c r="H166" s="41"/>
      <c r="I166" s="220"/>
      <c r="J166" s="41"/>
      <c r="K166" s="41"/>
      <c r="L166" s="45"/>
      <c r="M166" s="221"/>
      <c r="N166" s="222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140</v>
      </c>
      <c r="AU166" s="18" t="s">
        <v>83</v>
      </c>
    </row>
    <row r="167" s="13" customFormat="1">
      <c r="A167" s="13"/>
      <c r="B167" s="225"/>
      <c r="C167" s="226"/>
      <c r="D167" s="218" t="s">
        <v>142</v>
      </c>
      <c r="E167" s="227" t="s">
        <v>19</v>
      </c>
      <c r="F167" s="228" t="s">
        <v>251</v>
      </c>
      <c r="G167" s="226"/>
      <c r="H167" s="227" t="s">
        <v>19</v>
      </c>
      <c r="I167" s="229"/>
      <c r="J167" s="226"/>
      <c r="K167" s="226"/>
      <c r="L167" s="230"/>
      <c r="M167" s="231"/>
      <c r="N167" s="232"/>
      <c r="O167" s="232"/>
      <c r="P167" s="232"/>
      <c r="Q167" s="232"/>
      <c r="R167" s="232"/>
      <c r="S167" s="232"/>
      <c r="T167" s="23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4" t="s">
        <v>142</v>
      </c>
      <c r="AU167" s="234" t="s">
        <v>83</v>
      </c>
      <c r="AV167" s="13" t="s">
        <v>81</v>
      </c>
      <c r="AW167" s="13" t="s">
        <v>34</v>
      </c>
      <c r="AX167" s="13" t="s">
        <v>73</v>
      </c>
      <c r="AY167" s="234" t="s">
        <v>129</v>
      </c>
    </row>
    <row r="168" s="14" customFormat="1">
      <c r="A168" s="14"/>
      <c r="B168" s="235"/>
      <c r="C168" s="236"/>
      <c r="D168" s="218" t="s">
        <v>142</v>
      </c>
      <c r="E168" s="237" t="s">
        <v>19</v>
      </c>
      <c r="F168" s="238" t="s">
        <v>252</v>
      </c>
      <c r="G168" s="236"/>
      <c r="H168" s="239">
        <v>80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5" t="s">
        <v>142</v>
      </c>
      <c r="AU168" s="245" t="s">
        <v>83</v>
      </c>
      <c r="AV168" s="14" t="s">
        <v>83</v>
      </c>
      <c r="AW168" s="14" t="s">
        <v>34</v>
      </c>
      <c r="AX168" s="14" t="s">
        <v>81</v>
      </c>
      <c r="AY168" s="245" t="s">
        <v>129</v>
      </c>
    </row>
    <row r="169" s="2" customFormat="1" ht="16.5" customHeight="1">
      <c r="A169" s="39"/>
      <c r="B169" s="40"/>
      <c r="C169" s="246" t="s">
        <v>253</v>
      </c>
      <c r="D169" s="246" t="s">
        <v>222</v>
      </c>
      <c r="E169" s="247" t="s">
        <v>254</v>
      </c>
      <c r="F169" s="248" t="s">
        <v>255</v>
      </c>
      <c r="G169" s="249" t="s">
        <v>256</v>
      </c>
      <c r="H169" s="250">
        <v>1.6000000000000001</v>
      </c>
      <c r="I169" s="251"/>
      <c r="J169" s="252">
        <f>ROUND(I169*H169,2)</f>
        <v>0</v>
      </c>
      <c r="K169" s="248" t="s">
        <v>135</v>
      </c>
      <c r="L169" s="253"/>
      <c r="M169" s="254" t="s">
        <v>19</v>
      </c>
      <c r="N169" s="255" t="s">
        <v>44</v>
      </c>
      <c r="O169" s="85"/>
      <c r="P169" s="214">
        <f>O169*H169</f>
        <v>0</v>
      </c>
      <c r="Q169" s="214">
        <v>0.001</v>
      </c>
      <c r="R169" s="214">
        <f>Q169*H169</f>
        <v>0.0016000000000000001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191</v>
      </c>
      <c r="AT169" s="216" t="s">
        <v>222</v>
      </c>
      <c r="AU169" s="216" t="s">
        <v>83</v>
      </c>
      <c r="AY169" s="18" t="s">
        <v>129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81</v>
      </c>
      <c r="BK169" s="217">
        <f>ROUND(I169*H169,2)</f>
        <v>0</v>
      </c>
      <c r="BL169" s="18" t="s">
        <v>136</v>
      </c>
      <c r="BM169" s="216" t="s">
        <v>257</v>
      </c>
    </row>
    <row r="170" s="2" customFormat="1">
      <c r="A170" s="39"/>
      <c r="B170" s="40"/>
      <c r="C170" s="41"/>
      <c r="D170" s="218" t="s">
        <v>138</v>
      </c>
      <c r="E170" s="41"/>
      <c r="F170" s="219" t="s">
        <v>255</v>
      </c>
      <c r="G170" s="41"/>
      <c r="H170" s="41"/>
      <c r="I170" s="220"/>
      <c r="J170" s="41"/>
      <c r="K170" s="41"/>
      <c r="L170" s="45"/>
      <c r="M170" s="221"/>
      <c r="N170" s="222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138</v>
      </c>
      <c r="AU170" s="18" t="s">
        <v>83</v>
      </c>
    </row>
    <row r="171" s="14" customFormat="1">
      <c r="A171" s="14"/>
      <c r="B171" s="235"/>
      <c r="C171" s="236"/>
      <c r="D171" s="218" t="s">
        <v>142</v>
      </c>
      <c r="E171" s="236"/>
      <c r="F171" s="238" t="s">
        <v>258</v>
      </c>
      <c r="G171" s="236"/>
      <c r="H171" s="239">
        <v>1.6000000000000001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5" t="s">
        <v>142</v>
      </c>
      <c r="AU171" s="245" t="s">
        <v>83</v>
      </c>
      <c r="AV171" s="14" t="s">
        <v>83</v>
      </c>
      <c r="AW171" s="14" t="s">
        <v>4</v>
      </c>
      <c r="AX171" s="14" t="s">
        <v>81</v>
      </c>
      <c r="AY171" s="245" t="s">
        <v>129</v>
      </c>
    </row>
    <row r="172" s="2" customFormat="1" ht="16.5" customHeight="1">
      <c r="A172" s="39"/>
      <c r="B172" s="40"/>
      <c r="C172" s="205" t="s">
        <v>259</v>
      </c>
      <c r="D172" s="205" t="s">
        <v>131</v>
      </c>
      <c r="E172" s="206" t="s">
        <v>260</v>
      </c>
      <c r="F172" s="207" t="s">
        <v>261</v>
      </c>
      <c r="G172" s="208" t="s">
        <v>134</v>
      </c>
      <c r="H172" s="209">
        <v>189.5</v>
      </c>
      <c r="I172" s="210"/>
      <c r="J172" s="211">
        <f>ROUND(I172*H172,2)</f>
        <v>0</v>
      </c>
      <c r="K172" s="207" t="s">
        <v>135</v>
      </c>
      <c r="L172" s="45"/>
      <c r="M172" s="212" t="s">
        <v>19</v>
      </c>
      <c r="N172" s="213" t="s">
        <v>44</v>
      </c>
      <c r="O172" s="85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136</v>
      </c>
      <c r="AT172" s="216" t="s">
        <v>131</v>
      </c>
      <c r="AU172" s="216" t="s">
        <v>83</v>
      </c>
      <c r="AY172" s="18" t="s">
        <v>129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81</v>
      </c>
      <c r="BK172" s="217">
        <f>ROUND(I172*H172,2)</f>
        <v>0</v>
      </c>
      <c r="BL172" s="18" t="s">
        <v>136</v>
      </c>
      <c r="BM172" s="216" t="s">
        <v>262</v>
      </c>
    </row>
    <row r="173" s="2" customFormat="1">
      <c r="A173" s="39"/>
      <c r="B173" s="40"/>
      <c r="C173" s="41"/>
      <c r="D173" s="218" t="s">
        <v>138</v>
      </c>
      <c r="E173" s="41"/>
      <c r="F173" s="219" t="s">
        <v>263</v>
      </c>
      <c r="G173" s="41"/>
      <c r="H173" s="41"/>
      <c r="I173" s="220"/>
      <c r="J173" s="41"/>
      <c r="K173" s="41"/>
      <c r="L173" s="45"/>
      <c r="M173" s="221"/>
      <c r="N173" s="222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138</v>
      </c>
      <c r="AU173" s="18" t="s">
        <v>83</v>
      </c>
    </row>
    <row r="174" s="2" customFormat="1">
      <c r="A174" s="39"/>
      <c r="B174" s="40"/>
      <c r="C174" s="41"/>
      <c r="D174" s="223" t="s">
        <v>140</v>
      </c>
      <c r="E174" s="41"/>
      <c r="F174" s="224" t="s">
        <v>264</v>
      </c>
      <c r="G174" s="41"/>
      <c r="H174" s="41"/>
      <c r="I174" s="220"/>
      <c r="J174" s="41"/>
      <c r="K174" s="41"/>
      <c r="L174" s="45"/>
      <c r="M174" s="221"/>
      <c r="N174" s="222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140</v>
      </c>
      <c r="AU174" s="18" t="s">
        <v>83</v>
      </c>
    </row>
    <row r="175" s="13" customFormat="1">
      <c r="A175" s="13"/>
      <c r="B175" s="225"/>
      <c r="C175" s="226"/>
      <c r="D175" s="218" t="s">
        <v>142</v>
      </c>
      <c r="E175" s="227" t="s">
        <v>19</v>
      </c>
      <c r="F175" s="228" t="s">
        <v>265</v>
      </c>
      <c r="G175" s="226"/>
      <c r="H175" s="227" t="s">
        <v>19</v>
      </c>
      <c r="I175" s="229"/>
      <c r="J175" s="226"/>
      <c r="K175" s="226"/>
      <c r="L175" s="230"/>
      <c r="M175" s="231"/>
      <c r="N175" s="232"/>
      <c r="O175" s="232"/>
      <c r="P175" s="232"/>
      <c r="Q175" s="232"/>
      <c r="R175" s="232"/>
      <c r="S175" s="232"/>
      <c r="T175" s="23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4" t="s">
        <v>142</v>
      </c>
      <c r="AU175" s="234" t="s">
        <v>83</v>
      </c>
      <c r="AV175" s="13" t="s">
        <v>81</v>
      </c>
      <c r="AW175" s="13" t="s">
        <v>34</v>
      </c>
      <c r="AX175" s="13" t="s">
        <v>73</v>
      </c>
      <c r="AY175" s="234" t="s">
        <v>129</v>
      </c>
    </row>
    <row r="176" s="14" customFormat="1">
      <c r="A176" s="14"/>
      <c r="B176" s="235"/>
      <c r="C176" s="236"/>
      <c r="D176" s="218" t="s">
        <v>142</v>
      </c>
      <c r="E176" s="237" t="s">
        <v>19</v>
      </c>
      <c r="F176" s="238" t="s">
        <v>237</v>
      </c>
      <c r="G176" s="236"/>
      <c r="H176" s="239">
        <v>189.5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5" t="s">
        <v>142</v>
      </c>
      <c r="AU176" s="245" t="s">
        <v>83</v>
      </c>
      <c r="AV176" s="14" t="s">
        <v>83</v>
      </c>
      <c r="AW176" s="14" t="s">
        <v>34</v>
      </c>
      <c r="AX176" s="14" t="s">
        <v>81</v>
      </c>
      <c r="AY176" s="245" t="s">
        <v>129</v>
      </c>
    </row>
    <row r="177" s="12" customFormat="1" ht="22.8" customHeight="1">
      <c r="A177" s="12"/>
      <c r="B177" s="189"/>
      <c r="C177" s="190"/>
      <c r="D177" s="191" t="s">
        <v>72</v>
      </c>
      <c r="E177" s="203" t="s">
        <v>83</v>
      </c>
      <c r="F177" s="203" t="s">
        <v>266</v>
      </c>
      <c r="G177" s="190"/>
      <c r="H177" s="190"/>
      <c r="I177" s="193"/>
      <c r="J177" s="204">
        <f>BK177</f>
        <v>0</v>
      </c>
      <c r="K177" s="190"/>
      <c r="L177" s="195"/>
      <c r="M177" s="196"/>
      <c r="N177" s="197"/>
      <c r="O177" s="197"/>
      <c r="P177" s="198">
        <f>SUM(P178:P202)</f>
        <v>0</v>
      </c>
      <c r="Q177" s="197"/>
      <c r="R177" s="198">
        <f>SUM(R178:R202)</f>
        <v>4.6115321700000003</v>
      </c>
      <c r="S177" s="197"/>
      <c r="T177" s="199">
        <f>SUM(T178:T202)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0" t="s">
        <v>81</v>
      </c>
      <c r="AT177" s="201" t="s">
        <v>72</v>
      </c>
      <c r="AU177" s="201" t="s">
        <v>81</v>
      </c>
      <c r="AY177" s="200" t="s">
        <v>129</v>
      </c>
      <c r="BK177" s="202">
        <f>SUM(BK178:BK202)</f>
        <v>0</v>
      </c>
    </row>
    <row r="178" s="2" customFormat="1" ht="16.5" customHeight="1">
      <c r="A178" s="39"/>
      <c r="B178" s="40"/>
      <c r="C178" s="205" t="s">
        <v>8</v>
      </c>
      <c r="D178" s="205" t="s">
        <v>131</v>
      </c>
      <c r="E178" s="206" t="s">
        <v>267</v>
      </c>
      <c r="F178" s="207" t="s">
        <v>268</v>
      </c>
      <c r="G178" s="208" t="s">
        <v>154</v>
      </c>
      <c r="H178" s="209">
        <v>1.1519999999999999</v>
      </c>
      <c r="I178" s="210"/>
      <c r="J178" s="211">
        <f>ROUND(I178*H178,2)</f>
        <v>0</v>
      </c>
      <c r="K178" s="207" t="s">
        <v>135</v>
      </c>
      <c r="L178" s="45"/>
      <c r="M178" s="212" t="s">
        <v>19</v>
      </c>
      <c r="N178" s="213" t="s">
        <v>44</v>
      </c>
      <c r="O178" s="85"/>
      <c r="P178" s="214">
        <f>O178*H178</f>
        <v>0</v>
      </c>
      <c r="Q178" s="214">
        <v>1.98</v>
      </c>
      <c r="R178" s="214">
        <f>Q178*H178</f>
        <v>2.2809599999999999</v>
      </c>
      <c r="S178" s="214">
        <v>0</v>
      </c>
      <c r="T178" s="21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136</v>
      </c>
      <c r="AT178" s="216" t="s">
        <v>131</v>
      </c>
      <c r="AU178" s="216" t="s">
        <v>83</v>
      </c>
      <c r="AY178" s="18" t="s">
        <v>129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81</v>
      </c>
      <c r="BK178" s="217">
        <f>ROUND(I178*H178,2)</f>
        <v>0</v>
      </c>
      <c r="BL178" s="18" t="s">
        <v>136</v>
      </c>
      <c r="BM178" s="216" t="s">
        <v>269</v>
      </c>
    </row>
    <row r="179" s="2" customFormat="1">
      <c r="A179" s="39"/>
      <c r="B179" s="40"/>
      <c r="C179" s="41"/>
      <c r="D179" s="218" t="s">
        <v>138</v>
      </c>
      <c r="E179" s="41"/>
      <c r="F179" s="219" t="s">
        <v>270</v>
      </c>
      <c r="G179" s="41"/>
      <c r="H179" s="41"/>
      <c r="I179" s="220"/>
      <c r="J179" s="41"/>
      <c r="K179" s="41"/>
      <c r="L179" s="45"/>
      <c r="M179" s="221"/>
      <c r="N179" s="222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138</v>
      </c>
      <c r="AU179" s="18" t="s">
        <v>83</v>
      </c>
    </row>
    <row r="180" s="2" customFormat="1">
      <c r="A180" s="39"/>
      <c r="B180" s="40"/>
      <c r="C180" s="41"/>
      <c r="D180" s="223" t="s">
        <v>140</v>
      </c>
      <c r="E180" s="41"/>
      <c r="F180" s="224" t="s">
        <v>271</v>
      </c>
      <c r="G180" s="41"/>
      <c r="H180" s="41"/>
      <c r="I180" s="220"/>
      <c r="J180" s="41"/>
      <c r="K180" s="41"/>
      <c r="L180" s="45"/>
      <c r="M180" s="221"/>
      <c r="N180" s="222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140</v>
      </c>
      <c r="AU180" s="18" t="s">
        <v>83</v>
      </c>
    </row>
    <row r="181" s="13" customFormat="1">
      <c r="A181" s="13"/>
      <c r="B181" s="225"/>
      <c r="C181" s="226"/>
      <c r="D181" s="218" t="s">
        <v>142</v>
      </c>
      <c r="E181" s="227" t="s">
        <v>19</v>
      </c>
      <c r="F181" s="228" t="s">
        <v>272</v>
      </c>
      <c r="G181" s="226"/>
      <c r="H181" s="227" t="s">
        <v>19</v>
      </c>
      <c r="I181" s="229"/>
      <c r="J181" s="226"/>
      <c r="K181" s="226"/>
      <c r="L181" s="230"/>
      <c r="M181" s="231"/>
      <c r="N181" s="232"/>
      <c r="O181" s="232"/>
      <c r="P181" s="232"/>
      <c r="Q181" s="232"/>
      <c r="R181" s="232"/>
      <c r="S181" s="232"/>
      <c r="T181" s="23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4" t="s">
        <v>142</v>
      </c>
      <c r="AU181" s="234" t="s">
        <v>83</v>
      </c>
      <c r="AV181" s="13" t="s">
        <v>81</v>
      </c>
      <c r="AW181" s="13" t="s">
        <v>34</v>
      </c>
      <c r="AX181" s="13" t="s">
        <v>73</v>
      </c>
      <c r="AY181" s="234" t="s">
        <v>129</v>
      </c>
    </row>
    <row r="182" s="14" customFormat="1">
      <c r="A182" s="14"/>
      <c r="B182" s="235"/>
      <c r="C182" s="236"/>
      <c r="D182" s="218" t="s">
        <v>142</v>
      </c>
      <c r="E182" s="237" t="s">
        <v>19</v>
      </c>
      <c r="F182" s="238" t="s">
        <v>273</v>
      </c>
      <c r="G182" s="236"/>
      <c r="H182" s="239">
        <v>1.1519999999999999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5" t="s">
        <v>142</v>
      </c>
      <c r="AU182" s="245" t="s">
        <v>83</v>
      </c>
      <c r="AV182" s="14" t="s">
        <v>83</v>
      </c>
      <c r="AW182" s="14" t="s">
        <v>34</v>
      </c>
      <c r="AX182" s="14" t="s">
        <v>81</v>
      </c>
      <c r="AY182" s="245" t="s">
        <v>129</v>
      </c>
    </row>
    <row r="183" s="2" customFormat="1" ht="16.5" customHeight="1">
      <c r="A183" s="39"/>
      <c r="B183" s="40"/>
      <c r="C183" s="205" t="s">
        <v>274</v>
      </c>
      <c r="D183" s="205" t="s">
        <v>131</v>
      </c>
      <c r="E183" s="206" t="s">
        <v>275</v>
      </c>
      <c r="F183" s="207" t="s">
        <v>276</v>
      </c>
      <c r="G183" s="208" t="s">
        <v>154</v>
      </c>
      <c r="H183" s="209">
        <v>0.96799999999999997</v>
      </c>
      <c r="I183" s="210"/>
      <c r="J183" s="211">
        <f>ROUND(I183*H183,2)</f>
        <v>0</v>
      </c>
      <c r="K183" s="207" t="s">
        <v>135</v>
      </c>
      <c r="L183" s="45"/>
      <c r="M183" s="212" t="s">
        <v>19</v>
      </c>
      <c r="N183" s="213" t="s">
        <v>44</v>
      </c>
      <c r="O183" s="85"/>
      <c r="P183" s="214">
        <f>O183*H183</f>
        <v>0</v>
      </c>
      <c r="Q183" s="214">
        <v>2.3010199999999998</v>
      </c>
      <c r="R183" s="214">
        <f>Q183*H183</f>
        <v>2.2273873599999998</v>
      </c>
      <c r="S183" s="214">
        <v>0</v>
      </c>
      <c r="T183" s="215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6" t="s">
        <v>136</v>
      </c>
      <c r="AT183" s="216" t="s">
        <v>131</v>
      </c>
      <c r="AU183" s="216" t="s">
        <v>83</v>
      </c>
      <c r="AY183" s="18" t="s">
        <v>129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8" t="s">
        <v>81</v>
      </c>
      <c r="BK183" s="217">
        <f>ROUND(I183*H183,2)</f>
        <v>0</v>
      </c>
      <c r="BL183" s="18" t="s">
        <v>136</v>
      </c>
      <c r="BM183" s="216" t="s">
        <v>277</v>
      </c>
    </row>
    <row r="184" s="2" customFormat="1">
      <c r="A184" s="39"/>
      <c r="B184" s="40"/>
      <c r="C184" s="41"/>
      <c r="D184" s="218" t="s">
        <v>138</v>
      </c>
      <c r="E184" s="41"/>
      <c r="F184" s="219" t="s">
        <v>278</v>
      </c>
      <c r="G184" s="41"/>
      <c r="H184" s="41"/>
      <c r="I184" s="220"/>
      <c r="J184" s="41"/>
      <c r="K184" s="41"/>
      <c r="L184" s="45"/>
      <c r="M184" s="221"/>
      <c r="N184" s="222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138</v>
      </c>
      <c r="AU184" s="18" t="s">
        <v>83</v>
      </c>
    </row>
    <row r="185" s="2" customFormat="1">
      <c r="A185" s="39"/>
      <c r="B185" s="40"/>
      <c r="C185" s="41"/>
      <c r="D185" s="223" t="s">
        <v>140</v>
      </c>
      <c r="E185" s="41"/>
      <c r="F185" s="224" t="s">
        <v>279</v>
      </c>
      <c r="G185" s="41"/>
      <c r="H185" s="41"/>
      <c r="I185" s="220"/>
      <c r="J185" s="41"/>
      <c r="K185" s="41"/>
      <c r="L185" s="45"/>
      <c r="M185" s="221"/>
      <c r="N185" s="222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140</v>
      </c>
      <c r="AU185" s="18" t="s">
        <v>83</v>
      </c>
    </row>
    <row r="186" s="13" customFormat="1">
      <c r="A186" s="13"/>
      <c r="B186" s="225"/>
      <c r="C186" s="226"/>
      <c r="D186" s="218" t="s">
        <v>142</v>
      </c>
      <c r="E186" s="227" t="s">
        <v>19</v>
      </c>
      <c r="F186" s="228" t="s">
        <v>280</v>
      </c>
      <c r="G186" s="226"/>
      <c r="H186" s="227" t="s">
        <v>19</v>
      </c>
      <c r="I186" s="229"/>
      <c r="J186" s="226"/>
      <c r="K186" s="226"/>
      <c r="L186" s="230"/>
      <c r="M186" s="231"/>
      <c r="N186" s="232"/>
      <c r="O186" s="232"/>
      <c r="P186" s="232"/>
      <c r="Q186" s="232"/>
      <c r="R186" s="232"/>
      <c r="S186" s="232"/>
      <c r="T186" s="23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4" t="s">
        <v>142</v>
      </c>
      <c r="AU186" s="234" t="s">
        <v>83</v>
      </c>
      <c r="AV186" s="13" t="s">
        <v>81</v>
      </c>
      <c r="AW186" s="13" t="s">
        <v>34</v>
      </c>
      <c r="AX186" s="13" t="s">
        <v>73</v>
      </c>
      <c r="AY186" s="234" t="s">
        <v>129</v>
      </c>
    </row>
    <row r="187" s="14" customFormat="1">
      <c r="A187" s="14"/>
      <c r="B187" s="235"/>
      <c r="C187" s="236"/>
      <c r="D187" s="218" t="s">
        <v>142</v>
      </c>
      <c r="E187" s="237" t="s">
        <v>19</v>
      </c>
      <c r="F187" s="238" t="s">
        <v>281</v>
      </c>
      <c r="G187" s="236"/>
      <c r="H187" s="239">
        <v>0.96799999999999997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5" t="s">
        <v>142</v>
      </c>
      <c r="AU187" s="245" t="s">
        <v>83</v>
      </c>
      <c r="AV187" s="14" t="s">
        <v>83</v>
      </c>
      <c r="AW187" s="14" t="s">
        <v>34</v>
      </c>
      <c r="AX187" s="14" t="s">
        <v>81</v>
      </c>
      <c r="AY187" s="245" t="s">
        <v>129</v>
      </c>
    </row>
    <row r="188" s="2" customFormat="1" ht="16.5" customHeight="1">
      <c r="A188" s="39"/>
      <c r="B188" s="40"/>
      <c r="C188" s="205" t="s">
        <v>282</v>
      </c>
      <c r="D188" s="205" t="s">
        <v>131</v>
      </c>
      <c r="E188" s="206" t="s">
        <v>283</v>
      </c>
      <c r="F188" s="207" t="s">
        <v>284</v>
      </c>
      <c r="G188" s="208" t="s">
        <v>134</v>
      </c>
      <c r="H188" s="209">
        <v>1.76</v>
      </c>
      <c r="I188" s="210"/>
      <c r="J188" s="211">
        <f>ROUND(I188*H188,2)</f>
        <v>0</v>
      </c>
      <c r="K188" s="207" t="s">
        <v>135</v>
      </c>
      <c r="L188" s="45"/>
      <c r="M188" s="212" t="s">
        <v>19</v>
      </c>
      <c r="N188" s="213" t="s">
        <v>44</v>
      </c>
      <c r="O188" s="85"/>
      <c r="P188" s="214">
        <f>O188*H188</f>
        <v>0</v>
      </c>
      <c r="Q188" s="214">
        <v>0.00247</v>
      </c>
      <c r="R188" s="214">
        <f>Q188*H188</f>
        <v>0.0043471999999999998</v>
      </c>
      <c r="S188" s="214">
        <v>0</v>
      </c>
      <c r="T188" s="215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6" t="s">
        <v>136</v>
      </c>
      <c r="AT188" s="216" t="s">
        <v>131</v>
      </c>
      <c r="AU188" s="216" t="s">
        <v>83</v>
      </c>
      <c r="AY188" s="18" t="s">
        <v>129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8" t="s">
        <v>81</v>
      </c>
      <c r="BK188" s="217">
        <f>ROUND(I188*H188,2)</f>
        <v>0</v>
      </c>
      <c r="BL188" s="18" t="s">
        <v>136</v>
      </c>
      <c r="BM188" s="216" t="s">
        <v>285</v>
      </c>
    </row>
    <row r="189" s="2" customFormat="1">
      <c r="A189" s="39"/>
      <c r="B189" s="40"/>
      <c r="C189" s="41"/>
      <c r="D189" s="218" t="s">
        <v>138</v>
      </c>
      <c r="E189" s="41"/>
      <c r="F189" s="219" t="s">
        <v>286</v>
      </c>
      <c r="G189" s="41"/>
      <c r="H189" s="41"/>
      <c r="I189" s="220"/>
      <c r="J189" s="41"/>
      <c r="K189" s="41"/>
      <c r="L189" s="45"/>
      <c r="M189" s="221"/>
      <c r="N189" s="222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138</v>
      </c>
      <c r="AU189" s="18" t="s">
        <v>83</v>
      </c>
    </row>
    <row r="190" s="2" customFormat="1">
      <c r="A190" s="39"/>
      <c r="B190" s="40"/>
      <c r="C190" s="41"/>
      <c r="D190" s="223" t="s">
        <v>140</v>
      </c>
      <c r="E190" s="41"/>
      <c r="F190" s="224" t="s">
        <v>287</v>
      </c>
      <c r="G190" s="41"/>
      <c r="H190" s="41"/>
      <c r="I190" s="220"/>
      <c r="J190" s="41"/>
      <c r="K190" s="41"/>
      <c r="L190" s="45"/>
      <c r="M190" s="221"/>
      <c r="N190" s="222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140</v>
      </c>
      <c r="AU190" s="18" t="s">
        <v>83</v>
      </c>
    </row>
    <row r="191" s="13" customFormat="1">
      <c r="A191" s="13"/>
      <c r="B191" s="225"/>
      <c r="C191" s="226"/>
      <c r="D191" s="218" t="s">
        <v>142</v>
      </c>
      <c r="E191" s="227" t="s">
        <v>19</v>
      </c>
      <c r="F191" s="228" t="s">
        <v>288</v>
      </c>
      <c r="G191" s="226"/>
      <c r="H191" s="227" t="s">
        <v>19</v>
      </c>
      <c r="I191" s="229"/>
      <c r="J191" s="226"/>
      <c r="K191" s="226"/>
      <c r="L191" s="230"/>
      <c r="M191" s="231"/>
      <c r="N191" s="232"/>
      <c r="O191" s="232"/>
      <c r="P191" s="232"/>
      <c r="Q191" s="232"/>
      <c r="R191" s="232"/>
      <c r="S191" s="232"/>
      <c r="T191" s="23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4" t="s">
        <v>142</v>
      </c>
      <c r="AU191" s="234" t="s">
        <v>83</v>
      </c>
      <c r="AV191" s="13" t="s">
        <v>81</v>
      </c>
      <c r="AW191" s="13" t="s">
        <v>34</v>
      </c>
      <c r="AX191" s="13" t="s">
        <v>73</v>
      </c>
      <c r="AY191" s="234" t="s">
        <v>129</v>
      </c>
    </row>
    <row r="192" s="14" customFormat="1">
      <c r="A192" s="14"/>
      <c r="B192" s="235"/>
      <c r="C192" s="236"/>
      <c r="D192" s="218" t="s">
        <v>142</v>
      </c>
      <c r="E192" s="237" t="s">
        <v>19</v>
      </c>
      <c r="F192" s="238" t="s">
        <v>289</v>
      </c>
      <c r="G192" s="236"/>
      <c r="H192" s="239">
        <v>1.76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5" t="s">
        <v>142</v>
      </c>
      <c r="AU192" s="245" t="s">
        <v>83</v>
      </c>
      <c r="AV192" s="14" t="s">
        <v>83</v>
      </c>
      <c r="AW192" s="14" t="s">
        <v>34</v>
      </c>
      <c r="AX192" s="14" t="s">
        <v>81</v>
      </c>
      <c r="AY192" s="245" t="s">
        <v>129</v>
      </c>
    </row>
    <row r="193" s="2" customFormat="1" ht="16.5" customHeight="1">
      <c r="A193" s="39"/>
      <c r="B193" s="40"/>
      <c r="C193" s="205" t="s">
        <v>290</v>
      </c>
      <c r="D193" s="205" t="s">
        <v>131</v>
      </c>
      <c r="E193" s="206" t="s">
        <v>291</v>
      </c>
      <c r="F193" s="207" t="s">
        <v>292</v>
      </c>
      <c r="G193" s="208" t="s">
        <v>134</v>
      </c>
      <c r="H193" s="209">
        <v>1.76</v>
      </c>
      <c r="I193" s="210"/>
      <c r="J193" s="211">
        <f>ROUND(I193*H193,2)</f>
        <v>0</v>
      </c>
      <c r="K193" s="207" t="s">
        <v>135</v>
      </c>
      <c r="L193" s="45"/>
      <c r="M193" s="212" t="s">
        <v>19</v>
      </c>
      <c r="N193" s="213" t="s">
        <v>44</v>
      </c>
      <c r="O193" s="85"/>
      <c r="P193" s="214">
        <f>O193*H193</f>
        <v>0</v>
      </c>
      <c r="Q193" s="214">
        <v>0</v>
      </c>
      <c r="R193" s="214">
        <f>Q193*H193</f>
        <v>0</v>
      </c>
      <c r="S193" s="214">
        <v>0</v>
      </c>
      <c r="T193" s="21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6" t="s">
        <v>136</v>
      </c>
      <c r="AT193" s="216" t="s">
        <v>131</v>
      </c>
      <c r="AU193" s="216" t="s">
        <v>83</v>
      </c>
      <c r="AY193" s="18" t="s">
        <v>129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8" t="s">
        <v>81</v>
      </c>
      <c r="BK193" s="217">
        <f>ROUND(I193*H193,2)</f>
        <v>0</v>
      </c>
      <c r="BL193" s="18" t="s">
        <v>136</v>
      </c>
      <c r="BM193" s="216" t="s">
        <v>293</v>
      </c>
    </row>
    <row r="194" s="2" customFormat="1">
      <c r="A194" s="39"/>
      <c r="B194" s="40"/>
      <c r="C194" s="41"/>
      <c r="D194" s="218" t="s">
        <v>138</v>
      </c>
      <c r="E194" s="41"/>
      <c r="F194" s="219" t="s">
        <v>294</v>
      </c>
      <c r="G194" s="41"/>
      <c r="H194" s="41"/>
      <c r="I194" s="220"/>
      <c r="J194" s="41"/>
      <c r="K194" s="41"/>
      <c r="L194" s="45"/>
      <c r="M194" s="221"/>
      <c r="N194" s="222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138</v>
      </c>
      <c r="AU194" s="18" t="s">
        <v>83</v>
      </c>
    </row>
    <row r="195" s="2" customFormat="1">
      <c r="A195" s="39"/>
      <c r="B195" s="40"/>
      <c r="C195" s="41"/>
      <c r="D195" s="223" t="s">
        <v>140</v>
      </c>
      <c r="E195" s="41"/>
      <c r="F195" s="224" t="s">
        <v>295</v>
      </c>
      <c r="G195" s="41"/>
      <c r="H195" s="41"/>
      <c r="I195" s="220"/>
      <c r="J195" s="41"/>
      <c r="K195" s="41"/>
      <c r="L195" s="45"/>
      <c r="M195" s="221"/>
      <c r="N195" s="222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140</v>
      </c>
      <c r="AU195" s="18" t="s">
        <v>83</v>
      </c>
    </row>
    <row r="196" s="13" customFormat="1">
      <c r="A196" s="13"/>
      <c r="B196" s="225"/>
      <c r="C196" s="226"/>
      <c r="D196" s="218" t="s">
        <v>142</v>
      </c>
      <c r="E196" s="227" t="s">
        <v>19</v>
      </c>
      <c r="F196" s="228" t="s">
        <v>288</v>
      </c>
      <c r="G196" s="226"/>
      <c r="H196" s="227" t="s">
        <v>19</v>
      </c>
      <c r="I196" s="229"/>
      <c r="J196" s="226"/>
      <c r="K196" s="226"/>
      <c r="L196" s="230"/>
      <c r="M196" s="231"/>
      <c r="N196" s="232"/>
      <c r="O196" s="232"/>
      <c r="P196" s="232"/>
      <c r="Q196" s="232"/>
      <c r="R196" s="232"/>
      <c r="S196" s="232"/>
      <c r="T196" s="23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4" t="s">
        <v>142</v>
      </c>
      <c r="AU196" s="234" t="s">
        <v>83</v>
      </c>
      <c r="AV196" s="13" t="s">
        <v>81</v>
      </c>
      <c r="AW196" s="13" t="s">
        <v>34</v>
      </c>
      <c r="AX196" s="13" t="s">
        <v>73</v>
      </c>
      <c r="AY196" s="234" t="s">
        <v>129</v>
      </c>
    </row>
    <row r="197" s="14" customFormat="1">
      <c r="A197" s="14"/>
      <c r="B197" s="235"/>
      <c r="C197" s="236"/>
      <c r="D197" s="218" t="s">
        <v>142</v>
      </c>
      <c r="E197" s="237" t="s">
        <v>19</v>
      </c>
      <c r="F197" s="238" t="s">
        <v>289</v>
      </c>
      <c r="G197" s="236"/>
      <c r="H197" s="239">
        <v>1.76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5" t="s">
        <v>142</v>
      </c>
      <c r="AU197" s="245" t="s">
        <v>83</v>
      </c>
      <c r="AV197" s="14" t="s">
        <v>83</v>
      </c>
      <c r="AW197" s="14" t="s">
        <v>34</v>
      </c>
      <c r="AX197" s="14" t="s">
        <v>81</v>
      </c>
      <c r="AY197" s="245" t="s">
        <v>129</v>
      </c>
    </row>
    <row r="198" s="2" customFormat="1" ht="16.5" customHeight="1">
      <c r="A198" s="39"/>
      <c r="B198" s="40"/>
      <c r="C198" s="205" t="s">
        <v>296</v>
      </c>
      <c r="D198" s="205" t="s">
        <v>131</v>
      </c>
      <c r="E198" s="206" t="s">
        <v>297</v>
      </c>
      <c r="F198" s="207" t="s">
        <v>298</v>
      </c>
      <c r="G198" s="208" t="s">
        <v>225</v>
      </c>
      <c r="H198" s="209">
        <v>0.092999999999999999</v>
      </c>
      <c r="I198" s="210"/>
      <c r="J198" s="211">
        <f>ROUND(I198*H198,2)</f>
        <v>0</v>
      </c>
      <c r="K198" s="207" t="s">
        <v>135</v>
      </c>
      <c r="L198" s="45"/>
      <c r="M198" s="212" t="s">
        <v>19</v>
      </c>
      <c r="N198" s="213" t="s">
        <v>44</v>
      </c>
      <c r="O198" s="85"/>
      <c r="P198" s="214">
        <f>O198*H198</f>
        <v>0</v>
      </c>
      <c r="Q198" s="214">
        <v>1.06277</v>
      </c>
      <c r="R198" s="214">
        <f>Q198*H198</f>
        <v>0.098837609999999992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136</v>
      </c>
      <c r="AT198" s="216" t="s">
        <v>131</v>
      </c>
      <c r="AU198" s="216" t="s">
        <v>83</v>
      </c>
      <c r="AY198" s="18" t="s">
        <v>129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81</v>
      </c>
      <c r="BK198" s="217">
        <f>ROUND(I198*H198,2)</f>
        <v>0</v>
      </c>
      <c r="BL198" s="18" t="s">
        <v>136</v>
      </c>
      <c r="BM198" s="216" t="s">
        <v>299</v>
      </c>
    </row>
    <row r="199" s="2" customFormat="1">
      <c r="A199" s="39"/>
      <c r="B199" s="40"/>
      <c r="C199" s="41"/>
      <c r="D199" s="218" t="s">
        <v>138</v>
      </c>
      <c r="E199" s="41"/>
      <c r="F199" s="219" t="s">
        <v>300</v>
      </c>
      <c r="G199" s="41"/>
      <c r="H199" s="41"/>
      <c r="I199" s="220"/>
      <c r="J199" s="41"/>
      <c r="K199" s="41"/>
      <c r="L199" s="45"/>
      <c r="M199" s="221"/>
      <c r="N199" s="222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138</v>
      </c>
      <c r="AU199" s="18" t="s">
        <v>83</v>
      </c>
    </row>
    <row r="200" s="2" customFormat="1">
      <c r="A200" s="39"/>
      <c r="B200" s="40"/>
      <c r="C200" s="41"/>
      <c r="D200" s="223" t="s">
        <v>140</v>
      </c>
      <c r="E200" s="41"/>
      <c r="F200" s="224" t="s">
        <v>301</v>
      </c>
      <c r="G200" s="41"/>
      <c r="H200" s="41"/>
      <c r="I200" s="220"/>
      <c r="J200" s="41"/>
      <c r="K200" s="41"/>
      <c r="L200" s="45"/>
      <c r="M200" s="221"/>
      <c r="N200" s="222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140</v>
      </c>
      <c r="AU200" s="18" t="s">
        <v>83</v>
      </c>
    </row>
    <row r="201" s="13" customFormat="1">
      <c r="A201" s="13"/>
      <c r="B201" s="225"/>
      <c r="C201" s="226"/>
      <c r="D201" s="218" t="s">
        <v>142</v>
      </c>
      <c r="E201" s="227" t="s">
        <v>19</v>
      </c>
      <c r="F201" s="228" t="s">
        <v>288</v>
      </c>
      <c r="G201" s="226"/>
      <c r="H201" s="227" t="s">
        <v>19</v>
      </c>
      <c r="I201" s="229"/>
      <c r="J201" s="226"/>
      <c r="K201" s="226"/>
      <c r="L201" s="230"/>
      <c r="M201" s="231"/>
      <c r="N201" s="232"/>
      <c r="O201" s="232"/>
      <c r="P201" s="232"/>
      <c r="Q201" s="232"/>
      <c r="R201" s="232"/>
      <c r="S201" s="232"/>
      <c r="T201" s="23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4" t="s">
        <v>142</v>
      </c>
      <c r="AU201" s="234" t="s">
        <v>83</v>
      </c>
      <c r="AV201" s="13" t="s">
        <v>81</v>
      </c>
      <c r="AW201" s="13" t="s">
        <v>34</v>
      </c>
      <c r="AX201" s="13" t="s">
        <v>73</v>
      </c>
      <c r="AY201" s="234" t="s">
        <v>129</v>
      </c>
    </row>
    <row r="202" s="14" customFormat="1">
      <c r="A202" s="14"/>
      <c r="B202" s="235"/>
      <c r="C202" s="236"/>
      <c r="D202" s="218" t="s">
        <v>142</v>
      </c>
      <c r="E202" s="237" t="s">
        <v>19</v>
      </c>
      <c r="F202" s="238" t="s">
        <v>302</v>
      </c>
      <c r="G202" s="236"/>
      <c r="H202" s="239">
        <v>0.092999999999999999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5" t="s">
        <v>142</v>
      </c>
      <c r="AU202" s="245" t="s">
        <v>83</v>
      </c>
      <c r="AV202" s="14" t="s">
        <v>83</v>
      </c>
      <c r="AW202" s="14" t="s">
        <v>34</v>
      </c>
      <c r="AX202" s="14" t="s">
        <v>81</v>
      </c>
      <c r="AY202" s="245" t="s">
        <v>129</v>
      </c>
    </row>
    <row r="203" s="12" customFormat="1" ht="22.8" customHeight="1">
      <c r="A203" s="12"/>
      <c r="B203" s="189"/>
      <c r="C203" s="190"/>
      <c r="D203" s="191" t="s">
        <v>72</v>
      </c>
      <c r="E203" s="203" t="s">
        <v>136</v>
      </c>
      <c r="F203" s="203" t="s">
        <v>303</v>
      </c>
      <c r="G203" s="190"/>
      <c r="H203" s="190"/>
      <c r="I203" s="193"/>
      <c r="J203" s="204">
        <f>BK203</f>
        <v>0</v>
      </c>
      <c r="K203" s="190"/>
      <c r="L203" s="195"/>
      <c r="M203" s="196"/>
      <c r="N203" s="197"/>
      <c r="O203" s="197"/>
      <c r="P203" s="198">
        <f>SUM(P204:P218)</f>
        <v>0</v>
      </c>
      <c r="Q203" s="197"/>
      <c r="R203" s="198">
        <f>SUM(R204:R218)</f>
        <v>24.792794170000004</v>
      </c>
      <c r="S203" s="197"/>
      <c r="T203" s="199">
        <f>SUM(T204:T218)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0" t="s">
        <v>81</v>
      </c>
      <c r="AT203" s="201" t="s">
        <v>72</v>
      </c>
      <c r="AU203" s="201" t="s">
        <v>81</v>
      </c>
      <c r="AY203" s="200" t="s">
        <v>129</v>
      </c>
      <c r="BK203" s="202">
        <f>SUM(BK204:BK218)</f>
        <v>0</v>
      </c>
    </row>
    <row r="204" s="2" customFormat="1" ht="21.75" customHeight="1">
      <c r="A204" s="39"/>
      <c r="B204" s="40"/>
      <c r="C204" s="205" t="s">
        <v>304</v>
      </c>
      <c r="D204" s="205" t="s">
        <v>131</v>
      </c>
      <c r="E204" s="206" t="s">
        <v>305</v>
      </c>
      <c r="F204" s="207" t="s">
        <v>306</v>
      </c>
      <c r="G204" s="208" t="s">
        <v>134</v>
      </c>
      <c r="H204" s="209">
        <v>2.8799999999999999</v>
      </c>
      <c r="I204" s="210"/>
      <c r="J204" s="211">
        <f>ROUND(I204*H204,2)</f>
        <v>0</v>
      </c>
      <c r="K204" s="207" t="s">
        <v>135</v>
      </c>
      <c r="L204" s="45"/>
      <c r="M204" s="212" t="s">
        <v>19</v>
      </c>
      <c r="N204" s="213" t="s">
        <v>44</v>
      </c>
      <c r="O204" s="85"/>
      <c r="P204" s="214">
        <f>O204*H204</f>
        <v>0</v>
      </c>
      <c r="Q204" s="214">
        <v>0.18051</v>
      </c>
      <c r="R204" s="214">
        <f>Q204*H204</f>
        <v>0.51986880000000002</v>
      </c>
      <c r="S204" s="214">
        <v>0</v>
      </c>
      <c r="T204" s="215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6" t="s">
        <v>136</v>
      </c>
      <c r="AT204" s="216" t="s">
        <v>131</v>
      </c>
      <c r="AU204" s="216" t="s">
        <v>83</v>
      </c>
      <c r="AY204" s="18" t="s">
        <v>129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8" t="s">
        <v>81</v>
      </c>
      <c r="BK204" s="217">
        <f>ROUND(I204*H204,2)</f>
        <v>0</v>
      </c>
      <c r="BL204" s="18" t="s">
        <v>136</v>
      </c>
      <c r="BM204" s="216" t="s">
        <v>307</v>
      </c>
    </row>
    <row r="205" s="2" customFormat="1">
      <c r="A205" s="39"/>
      <c r="B205" s="40"/>
      <c r="C205" s="41"/>
      <c r="D205" s="218" t="s">
        <v>138</v>
      </c>
      <c r="E205" s="41"/>
      <c r="F205" s="219" t="s">
        <v>308</v>
      </c>
      <c r="G205" s="41"/>
      <c r="H205" s="41"/>
      <c r="I205" s="220"/>
      <c r="J205" s="41"/>
      <c r="K205" s="41"/>
      <c r="L205" s="45"/>
      <c r="M205" s="221"/>
      <c r="N205" s="222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138</v>
      </c>
      <c r="AU205" s="18" t="s">
        <v>83</v>
      </c>
    </row>
    <row r="206" s="2" customFormat="1">
      <c r="A206" s="39"/>
      <c r="B206" s="40"/>
      <c r="C206" s="41"/>
      <c r="D206" s="223" t="s">
        <v>140</v>
      </c>
      <c r="E206" s="41"/>
      <c r="F206" s="224" t="s">
        <v>309</v>
      </c>
      <c r="G206" s="41"/>
      <c r="H206" s="41"/>
      <c r="I206" s="220"/>
      <c r="J206" s="41"/>
      <c r="K206" s="41"/>
      <c r="L206" s="45"/>
      <c r="M206" s="221"/>
      <c r="N206" s="222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140</v>
      </c>
      <c r="AU206" s="18" t="s">
        <v>83</v>
      </c>
    </row>
    <row r="207" s="13" customFormat="1">
      <c r="A207" s="13"/>
      <c r="B207" s="225"/>
      <c r="C207" s="226"/>
      <c r="D207" s="218" t="s">
        <v>142</v>
      </c>
      <c r="E207" s="227" t="s">
        <v>19</v>
      </c>
      <c r="F207" s="228" t="s">
        <v>310</v>
      </c>
      <c r="G207" s="226"/>
      <c r="H207" s="227" t="s">
        <v>19</v>
      </c>
      <c r="I207" s="229"/>
      <c r="J207" s="226"/>
      <c r="K207" s="226"/>
      <c r="L207" s="230"/>
      <c r="M207" s="231"/>
      <c r="N207" s="232"/>
      <c r="O207" s="232"/>
      <c r="P207" s="232"/>
      <c r="Q207" s="232"/>
      <c r="R207" s="232"/>
      <c r="S207" s="232"/>
      <c r="T207" s="23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4" t="s">
        <v>142</v>
      </c>
      <c r="AU207" s="234" t="s">
        <v>83</v>
      </c>
      <c r="AV207" s="13" t="s">
        <v>81</v>
      </c>
      <c r="AW207" s="13" t="s">
        <v>34</v>
      </c>
      <c r="AX207" s="13" t="s">
        <v>73</v>
      </c>
      <c r="AY207" s="234" t="s">
        <v>129</v>
      </c>
    </row>
    <row r="208" s="14" customFormat="1">
      <c r="A208" s="14"/>
      <c r="B208" s="235"/>
      <c r="C208" s="236"/>
      <c r="D208" s="218" t="s">
        <v>142</v>
      </c>
      <c r="E208" s="237" t="s">
        <v>19</v>
      </c>
      <c r="F208" s="238" t="s">
        <v>311</v>
      </c>
      <c r="G208" s="236"/>
      <c r="H208" s="239">
        <v>2.8799999999999999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5" t="s">
        <v>142</v>
      </c>
      <c r="AU208" s="245" t="s">
        <v>83</v>
      </c>
      <c r="AV208" s="14" t="s">
        <v>83</v>
      </c>
      <c r="AW208" s="14" t="s">
        <v>34</v>
      </c>
      <c r="AX208" s="14" t="s">
        <v>81</v>
      </c>
      <c r="AY208" s="245" t="s">
        <v>129</v>
      </c>
    </row>
    <row r="209" s="2" customFormat="1" ht="16.5" customHeight="1">
      <c r="A209" s="39"/>
      <c r="B209" s="40"/>
      <c r="C209" s="205" t="s">
        <v>7</v>
      </c>
      <c r="D209" s="205" t="s">
        <v>131</v>
      </c>
      <c r="E209" s="206" t="s">
        <v>312</v>
      </c>
      <c r="F209" s="207" t="s">
        <v>313</v>
      </c>
      <c r="G209" s="208" t="s">
        <v>154</v>
      </c>
      <c r="H209" s="209">
        <v>5.7460000000000004</v>
      </c>
      <c r="I209" s="210"/>
      <c r="J209" s="211">
        <f>ROUND(I209*H209,2)</f>
        <v>0</v>
      </c>
      <c r="K209" s="207" t="s">
        <v>135</v>
      </c>
      <c r="L209" s="45"/>
      <c r="M209" s="212" t="s">
        <v>19</v>
      </c>
      <c r="N209" s="213" t="s">
        <v>44</v>
      </c>
      <c r="O209" s="85"/>
      <c r="P209" s="214">
        <f>O209*H209</f>
        <v>0</v>
      </c>
      <c r="Q209" s="214">
        <v>1.7034</v>
      </c>
      <c r="R209" s="214">
        <f>Q209*H209</f>
        <v>9.7877364000000018</v>
      </c>
      <c r="S209" s="214">
        <v>0</v>
      </c>
      <c r="T209" s="215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6" t="s">
        <v>136</v>
      </c>
      <c r="AT209" s="216" t="s">
        <v>131</v>
      </c>
      <c r="AU209" s="216" t="s">
        <v>83</v>
      </c>
      <c r="AY209" s="18" t="s">
        <v>129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8" t="s">
        <v>81</v>
      </c>
      <c r="BK209" s="217">
        <f>ROUND(I209*H209,2)</f>
        <v>0</v>
      </c>
      <c r="BL209" s="18" t="s">
        <v>136</v>
      </c>
      <c r="BM209" s="216" t="s">
        <v>314</v>
      </c>
    </row>
    <row r="210" s="2" customFormat="1">
      <c r="A210" s="39"/>
      <c r="B210" s="40"/>
      <c r="C210" s="41"/>
      <c r="D210" s="218" t="s">
        <v>138</v>
      </c>
      <c r="E210" s="41"/>
      <c r="F210" s="219" t="s">
        <v>315</v>
      </c>
      <c r="G210" s="41"/>
      <c r="H210" s="41"/>
      <c r="I210" s="220"/>
      <c r="J210" s="41"/>
      <c r="K210" s="41"/>
      <c r="L210" s="45"/>
      <c r="M210" s="221"/>
      <c r="N210" s="222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138</v>
      </c>
      <c r="AU210" s="18" t="s">
        <v>83</v>
      </c>
    </row>
    <row r="211" s="2" customFormat="1">
      <c r="A211" s="39"/>
      <c r="B211" s="40"/>
      <c r="C211" s="41"/>
      <c r="D211" s="223" t="s">
        <v>140</v>
      </c>
      <c r="E211" s="41"/>
      <c r="F211" s="224" t="s">
        <v>316</v>
      </c>
      <c r="G211" s="41"/>
      <c r="H211" s="41"/>
      <c r="I211" s="220"/>
      <c r="J211" s="41"/>
      <c r="K211" s="41"/>
      <c r="L211" s="45"/>
      <c r="M211" s="221"/>
      <c r="N211" s="222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140</v>
      </c>
      <c r="AU211" s="18" t="s">
        <v>83</v>
      </c>
    </row>
    <row r="212" s="13" customFormat="1">
      <c r="A212" s="13"/>
      <c r="B212" s="225"/>
      <c r="C212" s="226"/>
      <c r="D212" s="218" t="s">
        <v>142</v>
      </c>
      <c r="E212" s="227" t="s">
        <v>19</v>
      </c>
      <c r="F212" s="228" t="s">
        <v>317</v>
      </c>
      <c r="G212" s="226"/>
      <c r="H212" s="227" t="s">
        <v>19</v>
      </c>
      <c r="I212" s="229"/>
      <c r="J212" s="226"/>
      <c r="K212" s="226"/>
      <c r="L212" s="230"/>
      <c r="M212" s="231"/>
      <c r="N212" s="232"/>
      <c r="O212" s="232"/>
      <c r="P212" s="232"/>
      <c r="Q212" s="232"/>
      <c r="R212" s="232"/>
      <c r="S212" s="232"/>
      <c r="T212" s="23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4" t="s">
        <v>142</v>
      </c>
      <c r="AU212" s="234" t="s">
        <v>83</v>
      </c>
      <c r="AV212" s="13" t="s">
        <v>81</v>
      </c>
      <c r="AW212" s="13" t="s">
        <v>34</v>
      </c>
      <c r="AX212" s="13" t="s">
        <v>73</v>
      </c>
      <c r="AY212" s="234" t="s">
        <v>129</v>
      </c>
    </row>
    <row r="213" s="14" customFormat="1">
      <c r="A213" s="14"/>
      <c r="B213" s="235"/>
      <c r="C213" s="236"/>
      <c r="D213" s="218" t="s">
        <v>142</v>
      </c>
      <c r="E213" s="237" t="s">
        <v>19</v>
      </c>
      <c r="F213" s="238" t="s">
        <v>318</v>
      </c>
      <c r="G213" s="236"/>
      <c r="H213" s="239">
        <v>5.7460000000000004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5" t="s">
        <v>142</v>
      </c>
      <c r="AU213" s="245" t="s">
        <v>83</v>
      </c>
      <c r="AV213" s="14" t="s">
        <v>83</v>
      </c>
      <c r="AW213" s="14" t="s">
        <v>34</v>
      </c>
      <c r="AX213" s="14" t="s">
        <v>81</v>
      </c>
      <c r="AY213" s="245" t="s">
        <v>129</v>
      </c>
    </row>
    <row r="214" s="2" customFormat="1" ht="16.5" customHeight="1">
      <c r="A214" s="39"/>
      <c r="B214" s="40"/>
      <c r="C214" s="205" t="s">
        <v>319</v>
      </c>
      <c r="D214" s="205" t="s">
        <v>131</v>
      </c>
      <c r="E214" s="206" t="s">
        <v>320</v>
      </c>
      <c r="F214" s="207" t="s">
        <v>321</v>
      </c>
      <c r="G214" s="208" t="s">
        <v>154</v>
      </c>
      <c r="H214" s="209">
        <v>7.6609999999999996</v>
      </c>
      <c r="I214" s="210"/>
      <c r="J214" s="211">
        <f>ROUND(I214*H214,2)</f>
        <v>0</v>
      </c>
      <c r="K214" s="207" t="s">
        <v>135</v>
      </c>
      <c r="L214" s="45"/>
      <c r="M214" s="212" t="s">
        <v>19</v>
      </c>
      <c r="N214" s="213" t="s">
        <v>44</v>
      </c>
      <c r="O214" s="85"/>
      <c r="P214" s="214">
        <f>O214*H214</f>
        <v>0</v>
      </c>
      <c r="Q214" s="214">
        <v>1.8907700000000001</v>
      </c>
      <c r="R214" s="214">
        <f>Q214*H214</f>
        <v>14.485188969999999</v>
      </c>
      <c r="S214" s="214">
        <v>0</v>
      </c>
      <c r="T214" s="21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6" t="s">
        <v>136</v>
      </c>
      <c r="AT214" s="216" t="s">
        <v>131</v>
      </c>
      <c r="AU214" s="216" t="s">
        <v>83</v>
      </c>
      <c r="AY214" s="18" t="s">
        <v>129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8" t="s">
        <v>81</v>
      </c>
      <c r="BK214" s="217">
        <f>ROUND(I214*H214,2)</f>
        <v>0</v>
      </c>
      <c r="BL214" s="18" t="s">
        <v>136</v>
      </c>
      <c r="BM214" s="216" t="s">
        <v>322</v>
      </c>
    </row>
    <row r="215" s="2" customFormat="1">
      <c r="A215" s="39"/>
      <c r="B215" s="40"/>
      <c r="C215" s="41"/>
      <c r="D215" s="218" t="s">
        <v>138</v>
      </c>
      <c r="E215" s="41"/>
      <c r="F215" s="219" t="s">
        <v>323</v>
      </c>
      <c r="G215" s="41"/>
      <c r="H215" s="41"/>
      <c r="I215" s="220"/>
      <c r="J215" s="41"/>
      <c r="K215" s="41"/>
      <c r="L215" s="45"/>
      <c r="M215" s="221"/>
      <c r="N215" s="222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138</v>
      </c>
      <c r="AU215" s="18" t="s">
        <v>83</v>
      </c>
    </row>
    <row r="216" s="2" customFormat="1">
      <c r="A216" s="39"/>
      <c r="B216" s="40"/>
      <c r="C216" s="41"/>
      <c r="D216" s="223" t="s">
        <v>140</v>
      </c>
      <c r="E216" s="41"/>
      <c r="F216" s="224" t="s">
        <v>324</v>
      </c>
      <c r="G216" s="41"/>
      <c r="H216" s="41"/>
      <c r="I216" s="220"/>
      <c r="J216" s="41"/>
      <c r="K216" s="41"/>
      <c r="L216" s="45"/>
      <c r="M216" s="221"/>
      <c r="N216" s="222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140</v>
      </c>
      <c r="AU216" s="18" t="s">
        <v>83</v>
      </c>
    </row>
    <row r="217" s="13" customFormat="1">
      <c r="A217" s="13"/>
      <c r="B217" s="225"/>
      <c r="C217" s="226"/>
      <c r="D217" s="218" t="s">
        <v>142</v>
      </c>
      <c r="E217" s="227" t="s">
        <v>19</v>
      </c>
      <c r="F217" s="228" t="s">
        <v>317</v>
      </c>
      <c r="G217" s="226"/>
      <c r="H217" s="227" t="s">
        <v>19</v>
      </c>
      <c r="I217" s="229"/>
      <c r="J217" s="226"/>
      <c r="K217" s="226"/>
      <c r="L217" s="230"/>
      <c r="M217" s="231"/>
      <c r="N217" s="232"/>
      <c r="O217" s="232"/>
      <c r="P217" s="232"/>
      <c r="Q217" s="232"/>
      <c r="R217" s="232"/>
      <c r="S217" s="232"/>
      <c r="T217" s="23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4" t="s">
        <v>142</v>
      </c>
      <c r="AU217" s="234" t="s">
        <v>83</v>
      </c>
      <c r="AV217" s="13" t="s">
        <v>81</v>
      </c>
      <c r="AW217" s="13" t="s">
        <v>34</v>
      </c>
      <c r="AX217" s="13" t="s">
        <v>73</v>
      </c>
      <c r="AY217" s="234" t="s">
        <v>129</v>
      </c>
    </row>
    <row r="218" s="14" customFormat="1">
      <c r="A218" s="14"/>
      <c r="B218" s="235"/>
      <c r="C218" s="236"/>
      <c r="D218" s="218" t="s">
        <v>142</v>
      </c>
      <c r="E218" s="237" t="s">
        <v>19</v>
      </c>
      <c r="F218" s="238" t="s">
        <v>325</v>
      </c>
      <c r="G218" s="236"/>
      <c r="H218" s="239">
        <v>7.6609999999999996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5" t="s">
        <v>142</v>
      </c>
      <c r="AU218" s="245" t="s">
        <v>83</v>
      </c>
      <c r="AV218" s="14" t="s">
        <v>83</v>
      </c>
      <c r="AW218" s="14" t="s">
        <v>34</v>
      </c>
      <c r="AX218" s="14" t="s">
        <v>81</v>
      </c>
      <c r="AY218" s="245" t="s">
        <v>129</v>
      </c>
    </row>
    <row r="219" s="12" customFormat="1" ht="22.8" customHeight="1">
      <c r="A219" s="12"/>
      <c r="B219" s="189"/>
      <c r="C219" s="190"/>
      <c r="D219" s="191" t="s">
        <v>72</v>
      </c>
      <c r="E219" s="203" t="s">
        <v>167</v>
      </c>
      <c r="F219" s="203" t="s">
        <v>326</v>
      </c>
      <c r="G219" s="190"/>
      <c r="H219" s="190"/>
      <c r="I219" s="193"/>
      <c r="J219" s="204">
        <f>BK219</f>
        <v>0</v>
      </c>
      <c r="K219" s="190"/>
      <c r="L219" s="195"/>
      <c r="M219" s="196"/>
      <c r="N219" s="197"/>
      <c r="O219" s="197"/>
      <c r="P219" s="198">
        <f>SUM(P220:P271)</f>
        <v>0</v>
      </c>
      <c r="Q219" s="197"/>
      <c r="R219" s="198">
        <f>SUM(R220:R271)</f>
        <v>220.65711260000001</v>
      </c>
      <c r="S219" s="197"/>
      <c r="T219" s="199">
        <f>SUM(T220:T271)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0" t="s">
        <v>81</v>
      </c>
      <c r="AT219" s="201" t="s">
        <v>72</v>
      </c>
      <c r="AU219" s="201" t="s">
        <v>81</v>
      </c>
      <c r="AY219" s="200" t="s">
        <v>129</v>
      </c>
      <c r="BK219" s="202">
        <f>SUM(BK220:BK271)</f>
        <v>0</v>
      </c>
    </row>
    <row r="220" s="2" customFormat="1" ht="16.5" customHeight="1">
      <c r="A220" s="39"/>
      <c r="B220" s="40"/>
      <c r="C220" s="205" t="s">
        <v>327</v>
      </c>
      <c r="D220" s="205" t="s">
        <v>131</v>
      </c>
      <c r="E220" s="206" t="s">
        <v>328</v>
      </c>
      <c r="F220" s="207" t="s">
        <v>329</v>
      </c>
      <c r="G220" s="208" t="s">
        <v>134</v>
      </c>
      <c r="H220" s="209">
        <v>6.5</v>
      </c>
      <c r="I220" s="210"/>
      <c r="J220" s="211">
        <f>ROUND(I220*H220,2)</f>
        <v>0</v>
      </c>
      <c r="K220" s="207" t="s">
        <v>135</v>
      </c>
      <c r="L220" s="45"/>
      <c r="M220" s="212" t="s">
        <v>19</v>
      </c>
      <c r="N220" s="213" t="s">
        <v>44</v>
      </c>
      <c r="O220" s="85"/>
      <c r="P220" s="214">
        <f>O220*H220</f>
        <v>0</v>
      </c>
      <c r="Q220" s="214">
        <v>0.34499999999999997</v>
      </c>
      <c r="R220" s="214">
        <f>Q220*H220</f>
        <v>2.2424999999999997</v>
      </c>
      <c r="S220" s="214">
        <v>0</v>
      </c>
      <c r="T220" s="215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6" t="s">
        <v>136</v>
      </c>
      <c r="AT220" s="216" t="s">
        <v>131</v>
      </c>
      <c r="AU220" s="216" t="s">
        <v>83</v>
      </c>
      <c r="AY220" s="18" t="s">
        <v>129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8" t="s">
        <v>81</v>
      </c>
      <c r="BK220" s="217">
        <f>ROUND(I220*H220,2)</f>
        <v>0</v>
      </c>
      <c r="BL220" s="18" t="s">
        <v>136</v>
      </c>
      <c r="BM220" s="216" t="s">
        <v>330</v>
      </c>
    </row>
    <row r="221" s="2" customFormat="1">
      <c r="A221" s="39"/>
      <c r="B221" s="40"/>
      <c r="C221" s="41"/>
      <c r="D221" s="218" t="s">
        <v>138</v>
      </c>
      <c r="E221" s="41"/>
      <c r="F221" s="219" t="s">
        <v>331</v>
      </c>
      <c r="G221" s="41"/>
      <c r="H221" s="41"/>
      <c r="I221" s="220"/>
      <c r="J221" s="41"/>
      <c r="K221" s="41"/>
      <c r="L221" s="45"/>
      <c r="M221" s="221"/>
      <c r="N221" s="222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138</v>
      </c>
      <c r="AU221" s="18" t="s">
        <v>83</v>
      </c>
    </row>
    <row r="222" s="2" customFormat="1">
      <c r="A222" s="39"/>
      <c r="B222" s="40"/>
      <c r="C222" s="41"/>
      <c r="D222" s="223" t="s">
        <v>140</v>
      </c>
      <c r="E222" s="41"/>
      <c r="F222" s="224" t="s">
        <v>332</v>
      </c>
      <c r="G222" s="41"/>
      <c r="H222" s="41"/>
      <c r="I222" s="220"/>
      <c r="J222" s="41"/>
      <c r="K222" s="41"/>
      <c r="L222" s="45"/>
      <c r="M222" s="221"/>
      <c r="N222" s="222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140</v>
      </c>
      <c r="AU222" s="18" t="s">
        <v>83</v>
      </c>
    </row>
    <row r="223" s="13" customFormat="1">
      <c r="A223" s="13"/>
      <c r="B223" s="225"/>
      <c r="C223" s="226"/>
      <c r="D223" s="218" t="s">
        <v>142</v>
      </c>
      <c r="E223" s="227" t="s">
        <v>19</v>
      </c>
      <c r="F223" s="228" t="s">
        <v>333</v>
      </c>
      <c r="G223" s="226"/>
      <c r="H223" s="227" t="s">
        <v>19</v>
      </c>
      <c r="I223" s="229"/>
      <c r="J223" s="226"/>
      <c r="K223" s="226"/>
      <c r="L223" s="230"/>
      <c r="M223" s="231"/>
      <c r="N223" s="232"/>
      <c r="O223" s="232"/>
      <c r="P223" s="232"/>
      <c r="Q223" s="232"/>
      <c r="R223" s="232"/>
      <c r="S223" s="232"/>
      <c r="T223" s="23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4" t="s">
        <v>142</v>
      </c>
      <c r="AU223" s="234" t="s">
        <v>83</v>
      </c>
      <c r="AV223" s="13" t="s">
        <v>81</v>
      </c>
      <c r="AW223" s="13" t="s">
        <v>34</v>
      </c>
      <c r="AX223" s="13" t="s">
        <v>73</v>
      </c>
      <c r="AY223" s="234" t="s">
        <v>129</v>
      </c>
    </row>
    <row r="224" s="14" customFormat="1">
      <c r="A224" s="14"/>
      <c r="B224" s="235"/>
      <c r="C224" s="236"/>
      <c r="D224" s="218" t="s">
        <v>142</v>
      </c>
      <c r="E224" s="237" t="s">
        <v>19</v>
      </c>
      <c r="F224" s="238" t="s">
        <v>334</v>
      </c>
      <c r="G224" s="236"/>
      <c r="H224" s="239">
        <v>6.5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5" t="s">
        <v>142</v>
      </c>
      <c r="AU224" s="245" t="s">
        <v>83</v>
      </c>
      <c r="AV224" s="14" t="s">
        <v>83</v>
      </c>
      <c r="AW224" s="14" t="s">
        <v>34</v>
      </c>
      <c r="AX224" s="14" t="s">
        <v>81</v>
      </c>
      <c r="AY224" s="245" t="s">
        <v>129</v>
      </c>
    </row>
    <row r="225" s="2" customFormat="1" ht="16.5" customHeight="1">
      <c r="A225" s="39"/>
      <c r="B225" s="40"/>
      <c r="C225" s="205" t="s">
        <v>335</v>
      </c>
      <c r="D225" s="205" t="s">
        <v>131</v>
      </c>
      <c r="E225" s="206" t="s">
        <v>336</v>
      </c>
      <c r="F225" s="207" t="s">
        <v>337</v>
      </c>
      <c r="G225" s="208" t="s">
        <v>134</v>
      </c>
      <c r="H225" s="209">
        <v>166</v>
      </c>
      <c r="I225" s="210"/>
      <c r="J225" s="211">
        <f>ROUND(I225*H225,2)</f>
        <v>0</v>
      </c>
      <c r="K225" s="207" t="s">
        <v>135</v>
      </c>
      <c r="L225" s="45"/>
      <c r="M225" s="212" t="s">
        <v>19</v>
      </c>
      <c r="N225" s="213" t="s">
        <v>44</v>
      </c>
      <c r="O225" s="85"/>
      <c r="P225" s="214">
        <f>O225*H225</f>
        <v>0</v>
      </c>
      <c r="Q225" s="214">
        <v>0.46000000000000002</v>
      </c>
      <c r="R225" s="214">
        <f>Q225*H225</f>
        <v>76.359999999999999</v>
      </c>
      <c r="S225" s="214">
        <v>0</v>
      </c>
      <c r="T225" s="215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6" t="s">
        <v>136</v>
      </c>
      <c r="AT225" s="216" t="s">
        <v>131</v>
      </c>
      <c r="AU225" s="216" t="s">
        <v>83</v>
      </c>
      <c r="AY225" s="18" t="s">
        <v>129</v>
      </c>
      <c r="BE225" s="217">
        <f>IF(N225="základní",J225,0)</f>
        <v>0</v>
      </c>
      <c r="BF225" s="217">
        <f>IF(N225="snížená",J225,0)</f>
        <v>0</v>
      </c>
      <c r="BG225" s="217">
        <f>IF(N225="zákl. přenesená",J225,0)</f>
        <v>0</v>
      </c>
      <c r="BH225" s="217">
        <f>IF(N225="sníž. přenesená",J225,0)</f>
        <v>0</v>
      </c>
      <c r="BI225" s="217">
        <f>IF(N225="nulová",J225,0)</f>
        <v>0</v>
      </c>
      <c r="BJ225" s="18" t="s">
        <v>81</v>
      </c>
      <c r="BK225" s="217">
        <f>ROUND(I225*H225,2)</f>
        <v>0</v>
      </c>
      <c r="BL225" s="18" t="s">
        <v>136</v>
      </c>
      <c r="BM225" s="216" t="s">
        <v>338</v>
      </c>
    </row>
    <row r="226" s="2" customFormat="1">
      <c r="A226" s="39"/>
      <c r="B226" s="40"/>
      <c r="C226" s="41"/>
      <c r="D226" s="218" t="s">
        <v>138</v>
      </c>
      <c r="E226" s="41"/>
      <c r="F226" s="219" t="s">
        <v>339</v>
      </c>
      <c r="G226" s="41"/>
      <c r="H226" s="41"/>
      <c r="I226" s="220"/>
      <c r="J226" s="41"/>
      <c r="K226" s="41"/>
      <c r="L226" s="45"/>
      <c r="M226" s="221"/>
      <c r="N226" s="222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138</v>
      </c>
      <c r="AU226" s="18" t="s">
        <v>83</v>
      </c>
    </row>
    <row r="227" s="2" customFormat="1">
      <c r="A227" s="39"/>
      <c r="B227" s="40"/>
      <c r="C227" s="41"/>
      <c r="D227" s="223" t="s">
        <v>140</v>
      </c>
      <c r="E227" s="41"/>
      <c r="F227" s="224" t="s">
        <v>340</v>
      </c>
      <c r="G227" s="41"/>
      <c r="H227" s="41"/>
      <c r="I227" s="220"/>
      <c r="J227" s="41"/>
      <c r="K227" s="41"/>
      <c r="L227" s="45"/>
      <c r="M227" s="221"/>
      <c r="N227" s="222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140</v>
      </c>
      <c r="AU227" s="18" t="s">
        <v>83</v>
      </c>
    </row>
    <row r="228" s="13" customFormat="1">
      <c r="A228" s="13"/>
      <c r="B228" s="225"/>
      <c r="C228" s="226"/>
      <c r="D228" s="218" t="s">
        <v>142</v>
      </c>
      <c r="E228" s="227" t="s">
        <v>19</v>
      </c>
      <c r="F228" s="228" t="s">
        <v>341</v>
      </c>
      <c r="G228" s="226"/>
      <c r="H228" s="227" t="s">
        <v>19</v>
      </c>
      <c r="I228" s="229"/>
      <c r="J228" s="226"/>
      <c r="K228" s="226"/>
      <c r="L228" s="230"/>
      <c r="M228" s="231"/>
      <c r="N228" s="232"/>
      <c r="O228" s="232"/>
      <c r="P228" s="232"/>
      <c r="Q228" s="232"/>
      <c r="R228" s="232"/>
      <c r="S228" s="232"/>
      <c r="T228" s="23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4" t="s">
        <v>142</v>
      </c>
      <c r="AU228" s="234" t="s">
        <v>83</v>
      </c>
      <c r="AV228" s="13" t="s">
        <v>81</v>
      </c>
      <c r="AW228" s="13" t="s">
        <v>34</v>
      </c>
      <c r="AX228" s="13" t="s">
        <v>73</v>
      </c>
      <c r="AY228" s="234" t="s">
        <v>129</v>
      </c>
    </row>
    <row r="229" s="14" customFormat="1">
      <c r="A229" s="14"/>
      <c r="B229" s="235"/>
      <c r="C229" s="236"/>
      <c r="D229" s="218" t="s">
        <v>142</v>
      </c>
      <c r="E229" s="237" t="s">
        <v>19</v>
      </c>
      <c r="F229" s="238" t="s">
        <v>342</v>
      </c>
      <c r="G229" s="236"/>
      <c r="H229" s="239">
        <v>166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5" t="s">
        <v>142</v>
      </c>
      <c r="AU229" s="245" t="s">
        <v>83</v>
      </c>
      <c r="AV229" s="14" t="s">
        <v>83</v>
      </c>
      <c r="AW229" s="14" t="s">
        <v>34</v>
      </c>
      <c r="AX229" s="14" t="s">
        <v>81</v>
      </c>
      <c r="AY229" s="245" t="s">
        <v>129</v>
      </c>
    </row>
    <row r="230" s="2" customFormat="1" ht="16.5" customHeight="1">
      <c r="A230" s="39"/>
      <c r="B230" s="40"/>
      <c r="C230" s="205" t="s">
        <v>343</v>
      </c>
      <c r="D230" s="205" t="s">
        <v>131</v>
      </c>
      <c r="E230" s="206" t="s">
        <v>344</v>
      </c>
      <c r="F230" s="207" t="s">
        <v>345</v>
      </c>
      <c r="G230" s="208" t="s">
        <v>134</v>
      </c>
      <c r="H230" s="209">
        <v>172.5</v>
      </c>
      <c r="I230" s="210"/>
      <c r="J230" s="211">
        <f>ROUND(I230*H230,2)</f>
        <v>0</v>
      </c>
      <c r="K230" s="207" t="s">
        <v>135</v>
      </c>
      <c r="L230" s="45"/>
      <c r="M230" s="212" t="s">
        <v>19</v>
      </c>
      <c r="N230" s="213" t="s">
        <v>44</v>
      </c>
      <c r="O230" s="85"/>
      <c r="P230" s="214">
        <f>O230*H230</f>
        <v>0</v>
      </c>
      <c r="Q230" s="214">
        <v>0.18462999999999999</v>
      </c>
      <c r="R230" s="214">
        <f>Q230*H230</f>
        <v>31.848674999999997</v>
      </c>
      <c r="S230" s="214">
        <v>0</v>
      </c>
      <c r="T230" s="21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6" t="s">
        <v>136</v>
      </c>
      <c r="AT230" s="216" t="s">
        <v>131</v>
      </c>
      <c r="AU230" s="216" t="s">
        <v>83</v>
      </c>
      <c r="AY230" s="18" t="s">
        <v>129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8" t="s">
        <v>81</v>
      </c>
      <c r="BK230" s="217">
        <f>ROUND(I230*H230,2)</f>
        <v>0</v>
      </c>
      <c r="BL230" s="18" t="s">
        <v>136</v>
      </c>
      <c r="BM230" s="216" t="s">
        <v>346</v>
      </c>
    </row>
    <row r="231" s="2" customFormat="1">
      <c r="A231" s="39"/>
      <c r="B231" s="40"/>
      <c r="C231" s="41"/>
      <c r="D231" s="218" t="s">
        <v>138</v>
      </c>
      <c r="E231" s="41"/>
      <c r="F231" s="219" t="s">
        <v>347</v>
      </c>
      <c r="G231" s="41"/>
      <c r="H231" s="41"/>
      <c r="I231" s="220"/>
      <c r="J231" s="41"/>
      <c r="K231" s="41"/>
      <c r="L231" s="45"/>
      <c r="M231" s="221"/>
      <c r="N231" s="222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138</v>
      </c>
      <c r="AU231" s="18" t="s">
        <v>83</v>
      </c>
    </row>
    <row r="232" s="2" customFormat="1">
      <c r="A232" s="39"/>
      <c r="B232" s="40"/>
      <c r="C232" s="41"/>
      <c r="D232" s="223" t="s">
        <v>140</v>
      </c>
      <c r="E232" s="41"/>
      <c r="F232" s="224" t="s">
        <v>348</v>
      </c>
      <c r="G232" s="41"/>
      <c r="H232" s="41"/>
      <c r="I232" s="220"/>
      <c r="J232" s="41"/>
      <c r="K232" s="41"/>
      <c r="L232" s="45"/>
      <c r="M232" s="221"/>
      <c r="N232" s="222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140</v>
      </c>
      <c r="AU232" s="18" t="s">
        <v>83</v>
      </c>
    </row>
    <row r="233" s="13" customFormat="1">
      <c r="A233" s="13"/>
      <c r="B233" s="225"/>
      <c r="C233" s="226"/>
      <c r="D233" s="218" t="s">
        <v>142</v>
      </c>
      <c r="E233" s="227" t="s">
        <v>19</v>
      </c>
      <c r="F233" s="228" t="s">
        <v>349</v>
      </c>
      <c r="G233" s="226"/>
      <c r="H233" s="227" t="s">
        <v>19</v>
      </c>
      <c r="I233" s="229"/>
      <c r="J233" s="226"/>
      <c r="K233" s="226"/>
      <c r="L233" s="230"/>
      <c r="M233" s="231"/>
      <c r="N233" s="232"/>
      <c r="O233" s="232"/>
      <c r="P233" s="232"/>
      <c r="Q233" s="232"/>
      <c r="R233" s="232"/>
      <c r="S233" s="232"/>
      <c r="T233" s="23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4" t="s">
        <v>142</v>
      </c>
      <c r="AU233" s="234" t="s">
        <v>83</v>
      </c>
      <c r="AV233" s="13" t="s">
        <v>81</v>
      </c>
      <c r="AW233" s="13" t="s">
        <v>34</v>
      </c>
      <c r="AX233" s="13" t="s">
        <v>73</v>
      </c>
      <c r="AY233" s="234" t="s">
        <v>129</v>
      </c>
    </row>
    <row r="234" s="14" customFormat="1">
      <c r="A234" s="14"/>
      <c r="B234" s="235"/>
      <c r="C234" s="236"/>
      <c r="D234" s="218" t="s">
        <v>142</v>
      </c>
      <c r="E234" s="237" t="s">
        <v>19</v>
      </c>
      <c r="F234" s="238" t="s">
        <v>144</v>
      </c>
      <c r="G234" s="236"/>
      <c r="H234" s="239">
        <v>172.5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5" t="s">
        <v>142</v>
      </c>
      <c r="AU234" s="245" t="s">
        <v>83</v>
      </c>
      <c r="AV234" s="14" t="s">
        <v>83</v>
      </c>
      <c r="AW234" s="14" t="s">
        <v>34</v>
      </c>
      <c r="AX234" s="14" t="s">
        <v>81</v>
      </c>
      <c r="AY234" s="245" t="s">
        <v>129</v>
      </c>
    </row>
    <row r="235" s="2" customFormat="1" ht="16.5" customHeight="1">
      <c r="A235" s="39"/>
      <c r="B235" s="40"/>
      <c r="C235" s="205" t="s">
        <v>350</v>
      </c>
      <c r="D235" s="205" t="s">
        <v>131</v>
      </c>
      <c r="E235" s="206" t="s">
        <v>351</v>
      </c>
      <c r="F235" s="207" t="s">
        <v>352</v>
      </c>
      <c r="G235" s="208" t="s">
        <v>134</v>
      </c>
      <c r="H235" s="209">
        <v>166</v>
      </c>
      <c r="I235" s="210"/>
      <c r="J235" s="211">
        <f>ROUND(I235*H235,2)</f>
        <v>0</v>
      </c>
      <c r="K235" s="207" t="s">
        <v>135</v>
      </c>
      <c r="L235" s="45"/>
      <c r="M235" s="212" t="s">
        <v>19</v>
      </c>
      <c r="N235" s="213" t="s">
        <v>44</v>
      </c>
      <c r="O235" s="85"/>
      <c r="P235" s="214">
        <f>O235*H235</f>
        <v>0</v>
      </c>
      <c r="Q235" s="214">
        <v>0.37863000000000002</v>
      </c>
      <c r="R235" s="214">
        <f>Q235*H235</f>
        <v>62.852580000000003</v>
      </c>
      <c r="S235" s="214">
        <v>0</v>
      </c>
      <c r="T235" s="215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6" t="s">
        <v>136</v>
      </c>
      <c r="AT235" s="216" t="s">
        <v>131</v>
      </c>
      <c r="AU235" s="216" t="s">
        <v>83</v>
      </c>
      <c r="AY235" s="18" t="s">
        <v>129</v>
      </c>
      <c r="BE235" s="217">
        <f>IF(N235="základní",J235,0)</f>
        <v>0</v>
      </c>
      <c r="BF235" s="217">
        <f>IF(N235="snížená",J235,0)</f>
        <v>0</v>
      </c>
      <c r="BG235" s="217">
        <f>IF(N235="zákl. přenesená",J235,0)</f>
        <v>0</v>
      </c>
      <c r="BH235" s="217">
        <f>IF(N235="sníž. přenesená",J235,0)</f>
        <v>0</v>
      </c>
      <c r="BI235" s="217">
        <f>IF(N235="nulová",J235,0)</f>
        <v>0</v>
      </c>
      <c r="BJ235" s="18" t="s">
        <v>81</v>
      </c>
      <c r="BK235" s="217">
        <f>ROUND(I235*H235,2)</f>
        <v>0</v>
      </c>
      <c r="BL235" s="18" t="s">
        <v>136</v>
      </c>
      <c r="BM235" s="216" t="s">
        <v>353</v>
      </c>
    </row>
    <row r="236" s="2" customFormat="1">
      <c r="A236" s="39"/>
      <c r="B236" s="40"/>
      <c r="C236" s="41"/>
      <c r="D236" s="218" t="s">
        <v>138</v>
      </c>
      <c r="E236" s="41"/>
      <c r="F236" s="219" t="s">
        <v>354</v>
      </c>
      <c r="G236" s="41"/>
      <c r="H236" s="41"/>
      <c r="I236" s="220"/>
      <c r="J236" s="41"/>
      <c r="K236" s="41"/>
      <c r="L236" s="45"/>
      <c r="M236" s="221"/>
      <c r="N236" s="222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138</v>
      </c>
      <c r="AU236" s="18" t="s">
        <v>83</v>
      </c>
    </row>
    <row r="237" s="2" customFormat="1">
      <c r="A237" s="39"/>
      <c r="B237" s="40"/>
      <c r="C237" s="41"/>
      <c r="D237" s="223" t="s">
        <v>140</v>
      </c>
      <c r="E237" s="41"/>
      <c r="F237" s="224" t="s">
        <v>355</v>
      </c>
      <c r="G237" s="41"/>
      <c r="H237" s="41"/>
      <c r="I237" s="220"/>
      <c r="J237" s="41"/>
      <c r="K237" s="41"/>
      <c r="L237" s="45"/>
      <c r="M237" s="221"/>
      <c r="N237" s="222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140</v>
      </c>
      <c r="AU237" s="18" t="s">
        <v>83</v>
      </c>
    </row>
    <row r="238" s="13" customFormat="1">
      <c r="A238" s="13"/>
      <c r="B238" s="225"/>
      <c r="C238" s="226"/>
      <c r="D238" s="218" t="s">
        <v>142</v>
      </c>
      <c r="E238" s="227" t="s">
        <v>19</v>
      </c>
      <c r="F238" s="228" t="s">
        <v>341</v>
      </c>
      <c r="G238" s="226"/>
      <c r="H238" s="227" t="s">
        <v>19</v>
      </c>
      <c r="I238" s="229"/>
      <c r="J238" s="226"/>
      <c r="K238" s="226"/>
      <c r="L238" s="230"/>
      <c r="M238" s="231"/>
      <c r="N238" s="232"/>
      <c r="O238" s="232"/>
      <c r="P238" s="232"/>
      <c r="Q238" s="232"/>
      <c r="R238" s="232"/>
      <c r="S238" s="232"/>
      <c r="T238" s="23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4" t="s">
        <v>142</v>
      </c>
      <c r="AU238" s="234" t="s">
        <v>83</v>
      </c>
      <c r="AV238" s="13" t="s">
        <v>81</v>
      </c>
      <c r="AW238" s="13" t="s">
        <v>34</v>
      </c>
      <c r="AX238" s="13" t="s">
        <v>73</v>
      </c>
      <c r="AY238" s="234" t="s">
        <v>129</v>
      </c>
    </row>
    <row r="239" s="14" customFormat="1">
      <c r="A239" s="14"/>
      <c r="B239" s="235"/>
      <c r="C239" s="236"/>
      <c r="D239" s="218" t="s">
        <v>142</v>
      </c>
      <c r="E239" s="237" t="s">
        <v>19</v>
      </c>
      <c r="F239" s="238" t="s">
        <v>342</v>
      </c>
      <c r="G239" s="236"/>
      <c r="H239" s="239">
        <v>166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5" t="s">
        <v>142</v>
      </c>
      <c r="AU239" s="245" t="s">
        <v>83</v>
      </c>
      <c r="AV239" s="14" t="s">
        <v>83</v>
      </c>
      <c r="AW239" s="14" t="s">
        <v>34</v>
      </c>
      <c r="AX239" s="14" t="s">
        <v>81</v>
      </c>
      <c r="AY239" s="245" t="s">
        <v>129</v>
      </c>
    </row>
    <row r="240" s="2" customFormat="1" ht="16.5" customHeight="1">
      <c r="A240" s="39"/>
      <c r="B240" s="40"/>
      <c r="C240" s="205" t="s">
        <v>356</v>
      </c>
      <c r="D240" s="205" t="s">
        <v>131</v>
      </c>
      <c r="E240" s="206" t="s">
        <v>357</v>
      </c>
      <c r="F240" s="207" t="s">
        <v>358</v>
      </c>
      <c r="G240" s="208" t="s">
        <v>134</v>
      </c>
      <c r="H240" s="209">
        <v>36.200000000000003</v>
      </c>
      <c r="I240" s="210"/>
      <c r="J240" s="211">
        <f>ROUND(I240*H240,2)</f>
        <v>0</v>
      </c>
      <c r="K240" s="207" t="s">
        <v>135</v>
      </c>
      <c r="L240" s="45"/>
      <c r="M240" s="212" t="s">
        <v>19</v>
      </c>
      <c r="N240" s="213" t="s">
        <v>44</v>
      </c>
      <c r="O240" s="85"/>
      <c r="P240" s="214">
        <f>O240*H240</f>
        <v>0</v>
      </c>
      <c r="Q240" s="214">
        <v>0.34499999999999997</v>
      </c>
      <c r="R240" s="214">
        <f>Q240*H240</f>
        <v>12.489000000000001</v>
      </c>
      <c r="S240" s="214">
        <v>0</v>
      </c>
      <c r="T240" s="215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6" t="s">
        <v>136</v>
      </c>
      <c r="AT240" s="216" t="s">
        <v>131</v>
      </c>
      <c r="AU240" s="216" t="s">
        <v>83</v>
      </c>
      <c r="AY240" s="18" t="s">
        <v>129</v>
      </c>
      <c r="BE240" s="217">
        <f>IF(N240="základní",J240,0)</f>
        <v>0</v>
      </c>
      <c r="BF240" s="217">
        <f>IF(N240="snížená",J240,0)</f>
        <v>0</v>
      </c>
      <c r="BG240" s="217">
        <f>IF(N240="zákl. přenesená",J240,0)</f>
        <v>0</v>
      </c>
      <c r="BH240" s="217">
        <f>IF(N240="sníž. přenesená",J240,0)</f>
        <v>0</v>
      </c>
      <c r="BI240" s="217">
        <f>IF(N240="nulová",J240,0)</f>
        <v>0</v>
      </c>
      <c r="BJ240" s="18" t="s">
        <v>81</v>
      </c>
      <c r="BK240" s="217">
        <f>ROUND(I240*H240,2)</f>
        <v>0</v>
      </c>
      <c r="BL240" s="18" t="s">
        <v>136</v>
      </c>
      <c r="BM240" s="216" t="s">
        <v>359</v>
      </c>
    </row>
    <row r="241" s="2" customFormat="1">
      <c r="A241" s="39"/>
      <c r="B241" s="40"/>
      <c r="C241" s="41"/>
      <c r="D241" s="218" t="s">
        <v>138</v>
      </c>
      <c r="E241" s="41"/>
      <c r="F241" s="219" t="s">
        <v>360</v>
      </c>
      <c r="G241" s="41"/>
      <c r="H241" s="41"/>
      <c r="I241" s="220"/>
      <c r="J241" s="41"/>
      <c r="K241" s="41"/>
      <c r="L241" s="45"/>
      <c r="M241" s="221"/>
      <c r="N241" s="222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138</v>
      </c>
      <c r="AU241" s="18" t="s">
        <v>83</v>
      </c>
    </row>
    <row r="242" s="2" customFormat="1">
      <c r="A242" s="39"/>
      <c r="B242" s="40"/>
      <c r="C242" s="41"/>
      <c r="D242" s="223" t="s">
        <v>140</v>
      </c>
      <c r="E242" s="41"/>
      <c r="F242" s="224" t="s">
        <v>361</v>
      </c>
      <c r="G242" s="41"/>
      <c r="H242" s="41"/>
      <c r="I242" s="220"/>
      <c r="J242" s="41"/>
      <c r="K242" s="41"/>
      <c r="L242" s="45"/>
      <c r="M242" s="221"/>
      <c r="N242" s="222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140</v>
      </c>
      <c r="AU242" s="18" t="s">
        <v>83</v>
      </c>
    </row>
    <row r="243" s="13" customFormat="1">
      <c r="A243" s="13"/>
      <c r="B243" s="225"/>
      <c r="C243" s="226"/>
      <c r="D243" s="218" t="s">
        <v>142</v>
      </c>
      <c r="E243" s="227" t="s">
        <v>19</v>
      </c>
      <c r="F243" s="228" t="s">
        <v>362</v>
      </c>
      <c r="G243" s="226"/>
      <c r="H243" s="227" t="s">
        <v>19</v>
      </c>
      <c r="I243" s="229"/>
      <c r="J243" s="226"/>
      <c r="K243" s="226"/>
      <c r="L243" s="230"/>
      <c r="M243" s="231"/>
      <c r="N243" s="232"/>
      <c r="O243" s="232"/>
      <c r="P243" s="232"/>
      <c r="Q243" s="232"/>
      <c r="R243" s="232"/>
      <c r="S243" s="232"/>
      <c r="T243" s="23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4" t="s">
        <v>142</v>
      </c>
      <c r="AU243" s="234" t="s">
        <v>83</v>
      </c>
      <c r="AV243" s="13" t="s">
        <v>81</v>
      </c>
      <c r="AW243" s="13" t="s">
        <v>34</v>
      </c>
      <c r="AX243" s="13" t="s">
        <v>73</v>
      </c>
      <c r="AY243" s="234" t="s">
        <v>129</v>
      </c>
    </row>
    <row r="244" s="14" customFormat="1">
      <c r="A244" s="14"/>
      <c r="B244" s="235"/>
      <c r="C244" s="236"/>
      <c r="D244" s="218" t="s">
        <v>142</v>
      </c>
      <c r="E244" s="237" t="s">
        <v>19</v>
      </c>
      <c r="F244" s="238" t="s">
        <v>363</v>
      </c>
      <c r="G244" s="236"/>
      <c r="H244" s="239">
        <v>36.200000000000003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5" t="s">
        <v>142</v>
      </c>
      <c r="AU244" s="245" t="s">
        <v>83</v>
      </c>
      <c r="AV244" s="14" t="s">
        <v>83</v>
      </c>
      <c r="AW244" s="14" t="s">
        <v>34</v>
      </c>
      <c r="AX244" s="14" t="s">
        <v>81</v>
      </c>
      <c r="AY244" s="245" t="s">
        <v>129</v>
      </c>
    </row>
    <row r="245" s="2" customFormat="1" ht="16.5" customHeight="1">
      <c r="A245" s="39"/>
      <c r="B245" s="40"/>
      <c r="C245" s="205" t="s">
        <v>364</v>
      </c>
      <c r="D245" s="205" t="s">
        <v>131</v>
      </c>
      <c r="E245" s="206" t="s">
        <v>365</v>
      </c>
      <c r="F245" s="207" t="s">
        <v>366</v>
      </c>
      <c r="G245" s="208" t="s">
        <v>134</v>
      </c>
      <c r="H245" s="209">
        <v>166</v>
      </c>
      <c r="I245" s="210"/>
      <c r="J245" s="211">
        <f>ROUND(I245*H245,2)</f>
        <v>0</v>
      </c>
      <c r="K245" s="207" t="s">
        <v>135</v>
      </c>
      <c r="L245" s="45"/>
      <c r="M245" s="212" t="s">
        <v>19</v>
      </c>
      <c r="N245" s="213" t="s">
        <v>44</v>
      </c>
      <c r="O245" s="85"/>
      <c r="P245" s="214">
        <f>O245*H245</f>
        <v>0</v>
      </c>
      <c r="Q245" s="214">
        <v>0.00034000000000000002</v>
      </c>
      <c r="R245" s="214">
        <f>Q245*H245</f>
        <v>0.056440000000000004</v>
      </c>
      <c r="S245" s="214">
        <v>0</v>
      </c>
      <c r="T245" s="215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6" t="s">
        <v>136</v>
      </c>
      <c r="AT245" s="216" t="s">
        <v>131</v>
      </c>
      <c r="AU245" s="216" t="s">
        <v>83</v>
      </c>
      <c r="AY245" s="18" t="s">
        <v>129</v>
      </c>
      <c r="BE245" s="217">
        <f>IF(N245="základní",J245,0)</f>
        <v>0</v>
      </c>
      <c r="BF245" s="217">
        <f>IF(N245="snížená",J245,0)</f>
        <v>0</v>
      </c>
      <c r="BG245" s="217">
        <f>IF(N245="zákl. přenesená",J245,0)</f>
        <v>0</v>
      </c>
      <c r="BH245" s="217">
        <f>IF(N245="sníž. přenesená",J245,0)</f>
        <v>0</v>
      </c>
      <c r="BI245" s="217">
        <f>IF(N245="nulová",J245,0)</f>
        <v>0</v>
      </c>
      <c r="BJ245" s="18" t="s">
        <v>81</v>
      </c>
      <c r="BK245" s="217">
        <f>ROUND(I245*H245,2)</f>
        <v>0</v>
      </c>
      <c r="BL245" s="18" t="s">
        <v>136</v>
      </c>
      <c r="BM245" s="216" t="s">
        <v>367</v>
      </c>
    </row>
    <row r="246" s="2" customFormat="1">
      <c r="A246" s="39"/>
      <c r="B246" s="40"/>
      <c r="C246" s="41"/>
      <c r="D246" s="218" t="s">
        <v>138</v>
      </c>
      <c r="E246" s="41"/>
      <c r="F246" s="219" t="s">
        <v>368</v>
      </c>
      <c r="G246" s="41"/>
      <c r="H246" s="41"/>
      <c r="I246" s="220"/>
      <c r="J246" s="41"/>
      <c r="K246" s="41"/>
      <c r="L246" s="45"/>
      <c r="M246" s="221"/>
      <c r="N246" s="222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138</v>
      </c>
      <c r="AU246" s="18" t="s">
        <v>83</v>
      </c>
    </row>
    <row r="247" s="2" customFormat="1">
      <c r="A247" s="39"/>
      <c r="B247" s="40"/>
      <c r="C247" s="41"/>
      <c r="D247" s="223" t="s">
        <v>140</v>
      </c>
      <c r="E247" s="41"/>
      <c r="F247" s="224" t="s">
        <v>369</v>
      </c>
      <c r="G247" s="41"/>
      <c r="H247" s="41"/>
      <c r="I247" s="220"/>
      <c r="J247" s="41"/>
      <c r="K247" s="41"/>
      <c r="L247" s="45"/>
      <c r="M247" s="221"/>
      <c r="N247" s="222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140</v>
      </c>
      <c r="AU247" s="18" t="s">
        <v>83</v>
      </c>
    </row>
    <row r="248" s="13" customFormat="1">
      <c r="A248" s="13"/>
      <c r="B248" s="225"/>
      <c r="C248" s="226"/>
      <c r="D248" s="218" t="s">
        <v>142</v>
      </c>
      <c r="E248" s="227" t="s">
        <v>19</v>
      </c>
      <c r="F248" s="228" t="s">
        <v>370</v>
      </c>
      <c r="G248" s="226"/>
      <c r="H248" s="227" t="s">
        <v>19</v>
      </c>
      <c r="I248" s="229"/>
      <c r="J248" s="226"/>
      <c r="K248" s="226"/>
      <c r="L248" s="230"/>
      <c r="M248" s="231"/>
      <c r="N248" s="232"/>
      <c r="O248" s="232"/>
      <c r="P248" s="232"/>
      <c r="Q248" s="232"/>
      <c r="R248" s="232"/>
      <c r="S248" s="232"/>
      <c r="T248" s="23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4" t="s">
        <v>142</v>
      </c>
      <c r="AU248" s="234" t="s">
        <v>83</v>
      </c>
      <c r="AV248" s="13" t="s">
        <v>81</v>
      </c>
      <c r="AW248" s="13" t="s">
        <v>34</v>
      </c>
      <c r="AX248" s="13" t="s">
        <v>73</v>
      </c>
      <c r="AY248" s="234" t="s">
        <v>129</v>
      </c>
    </row>
    <row r="249" s="14" customFormat="1">
      <c r="A249" s="14"/>
      <c r="B249" s="235"/>
      <c r="C249" s="236"/>
      <c r="D249" s="218" t="s">
        <v>142</v>
      </c>
      <c r="E249" s="237" t="s">
        <v>19</v>
      </c>
      <c r="F249" s="238" t="s">
        <v>342</v>
      </c>
      <c r="G249" s="236"/>
      <c r="H249" s="239">
        <v>166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5" t="s">
        <v>142</v>
      </c>
      <c r="AU249" s="245" t="s">
        <v>83</v>
      </c>
      <c r="AV249" s="14" t="s">
        <v>83</v>
      </c>
      <c r="AW249" s="14" t="s">
        <v>34</v>
      </c>
      <c r="AX249" s="14" t="s">
        <v>81</v>
      </c>
      <c r="AY249" s="245" t="s">
        <v>129</v>
      </c>
    </row>
    <row r="250" s="2" customFormat="1" ht="16.5" customHeight="1">
      <c r="A250" s="39"/>
      <c r="B250" s="40"/>
      <c r="C250" s="205" t="s">
        <v>371</v>
      </c>
      <c r="D250" s="205" t="s">
        <v>131</v>
      </c>
      <c r="E250" s="206" t="s">
        <v>372</v>
      </c>
      <c r="F250" s="207" t="s">
        <v>373</v>
      </c>
      <c r="G250" s="208" t="s">
        <v>134</v>
      </c>
      <c r="H250" s="209">
        <v>172.5</v>
      </c>
      <c r="I250" s="210"/>
      <c r="J250" s="211">
        <f>ROUND(I250*H250,2)</f>
        <v>0</v>
      </c>
      <c r="K250" s="207" t="s">
        <v>135</v>
      </c>
      <c r="L250" s="45"/>
      <c r="M250" s="212" t="s">
        <v>19</v>
      </c>
      <c r="N250" s="213" t="s">
        <v>44</v>
      </c>
      <c r="O250" s="85"/>
      <c r="P250" s="214">
        <f>O250*H250</f>
        <v>0</v>
      </c>
      <c r="Q250" s="214">
        <v>0.00031</v>
      </c>
      <c r="R250" s="214">
        <f>Q250*H250</f>
        <v>0.053475000000000002</v>
      </c>
      <c r="S250" s="214">
        <v>0</v>
      </c>
      <c r="T250" s="215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16" t="s">
        <v>136</v>
      </c>
      <c r="AT250" s="216" t="s">
        <v>131</v>
      </c>
      <c r="AU250" s="216" t="s">
        <v>83</v>
      </c>
      <c r="AY250" s="18" t="s">
        <v>129</v>
      </c>
      <c r="BE250" s="217">
        <f>IF(N250="základní",J250,0)</f>
        <v>0</v>
      </c>
      <c r="BF250" s="217">
        <f>IF(N250="snížená",J250,0)</f>
        <v>0</v>
      </c>
      <c r="BG250" s="217">
        <f>IF(N250="zákl. přenesená",J250,0)</f>
        <v>0</v>
      </c>
      <c r="BH250" s="217">
        <f>IF(N250="sníž. přenesená",J250,0)</f>
        <v>0</v>
      </c>
      <c r="BI250" s="217">
        <f>IF(N250="nulová",J250,0)</f>
        <v>0</v>
      </c>
      <c r="BJ250" s="18" t="s">
        <v>81</v>
      </c>
      <c r="BK250" s="217">
        <f>ROUND(I250*H250,2)</f>
        <v>0</v>
      </c>
      <c r="BL250" s="18" t="s">
        <v>136</v>
      </c>
      <c r="BM250" s="216" t="s">
        <v>374</v>
      </c>
    </row>
    <row r="251" s="2" customFormat="1">
      <c r="A251" s="39"/>
      <c r="B251" s="40"/>
      <c r="C251" s="41"/>
      <c r="D251" s="218" t="s">
        <v>138</v>
      </c>
      <c r="E251" s="41"/>
      <c r="F251" s="219" t="s">
        <v>375</v>
      </c>
      <c r="G251" s="41"/>
      <c r="H251" s="41"/>
      <c r="I251" s="220"/>
      <c r="J251" s="41"/>
      <c r="K251" s="41"/>
      <c r="L251" s="45"/>
      <c r="M251" s="221"/>
      <c r="N251" s="222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138</v>
      </c>
      <c r="AU251" s="18" t="s">
        <v>83</v>
      </c>
    </row>
    <row r="252" s="2" customFormat="1">
      <c r="A252" s="39"/>
      <c r="B252" s="40"/>
      <c r="C252" s="41"/>
      <c r="D252" s="223" t="s">
        <v>140</v>
      </c>
      <c r="E252" s="41"/>
      <c r="F252" s="224" t="s">
        <v>376</v>
      </c>
      <c r="G252" s="41"/>
      <c r="H252" s="41"/>
      <c r="I252" s="220"/>
      <c r="J252" s="41"/>
      <c r="K252" s="41"/>
      <c r="L252" s="45"/>
      <c r="M252" s="221"/>
      <c r="N252" s="222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140</v>
      </c>
      <c r="AU252" s="18" t="s">
        <v>83</v>
      </c>
    </row>
    <row r="253" s="13" customFormat="1">
      <c r="A253" s="13"/>
      <c r="B253" s="225"/>
      <c r="C253" s="226"/>
      <c r="D253" s="218" t="s">
        <v>142</v>
      </c>
      <c r="E253" s="227" t="s">
        <v>19</v>
      </c>
      <c r="F253" s="228" t="s">
        <v>377</v>
      </c>
      <c r="G253" s="226"/>
      <c r="H253" s="227" t="s">
        <v>19</v>
      </c>
      <c r="I253" s="229"/>
      <c r="J253" s="226"/>
      <c r="K253" s="226"/>
      <c r="L253" s="230"/>
      <c r="M253" s="231"/>
      <c r="N253" s="232"/>
      <c r="O253" s="232"/>
      <c r="P253" s="232"/>
      <c r="Q253" s="232"/>
      <c r="R253" s="232"/>
      <c r="S253" s="232"/>
      <c r="T253" s="23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4" t="s">
        <v>142</v>
      </c>
      <c r="AU253" s="234" t="s">
        <v>83</v>
      </c>
      <c r="AV253" s="13" t="s">
        <v>81</v>
      </c>
      <c r="AW253" s="13" t="s">
        <v>34</v>
      </c>
      <c r="AX253" s="13" t="s">
        <v>73</v>
      </c>
      <c r="AY253" s="234" t="s">
        <v>129</v>
      </c>
    </row>
    <row r="254" s="14" customFormat="1">
      <c r="A254" s="14"/>
      <c r="B254" s="235"/>
      <c r="C254" s="236"/>
      <c r="D254" s="218" t="s">
        <v>142</v>
      </c>
      <c r="E254" s="237" t="s">
        <v>19</v>
      </c>
      <c r="F254" s="238" t="s">
        <v>144</v>
      </c>
      <c r="G254" s="236"/>
      <c r="H254" s="239">
        <v>172.5</v>
      </c>
      <c r="I254" s="240"/>
      <c r="J254" s="236"/>
      <c r="K254" s="236"/>
      <c r="L254" s="241"/>
      <c r="M254" s="242"/>
      <c r="N254" s="243"/>
      <c r="O254" s="243"/>
      <c r="P254" s="243"/>
      <c r="Q254" s="243"/>
      <c r="R254" s="243"/>
      <c r="S254" s="243"/>
      <c r="T254" s="24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5" t="s">
        <v>142</v>
      </c>
      <c r="AU254" s="245" t="s">
        <v>83</v>
      </c>
      <c r="AV254" s="14" t="s">
        <v>83</v>
      </c>
      <c r="AW254" s="14" t="s">
        <v>34</v>
      </c>
      <c r="AX254" s="14" t="s">
        <v>81</v>
      </c>
      <c r="AY254" s="245" t="s">
        <v>129</v>
      </c>
    </row>
    <row r="255" s="2" customFormat="1" ht="21.75" customHeight="1">
      <c r="A255" s="39"/>
      <c r="B255" s="40"/>
      <c r="C255" s="205" t="s">
        <v>378</v>
      </c>
      <c r="D255" s="205" t="s">
        <v>131</v>
      </c>
      <c r="E255" s="206" t="s">
        <v>379</v>
      </c>
      <c r="F255" s="207" t="s">
        <v>380</v>
      </c>
      <c r="G255" s="208" t="s">
        <v>134</v>
      </c>
      <c r="H255" s="209">
        <v>172.5</v>
      </c>
      <c r="I255" s="210"/>
      <c r="J255" s="211">
        <f>ROUND(I255*H255,2)</f>
        <v>0</v>
      </c>
      <c r="K255" s="207" t="s">
        <v>135</v>
      </c>
      <c r="L255" s="45"/>
      <c r="M255" s="212" t="s">
        <v>19</v>
      </c>
      <c r="N255" s="213" t="s">
        <v>44</v>
      </c>
      <c r="O255" s="85"/>
      <c r="P255" s="214">
        <f>O255*H255</f>
        <v>0</v>
      </c>
      <c r="Q255" s="214">
        <v>0.10373</v>
      </c>
      <c r="R255" s="214">
        <f>Q255*H255</f>
        <v>17.893425000000001</v>
      </c>
      <c r="S255" s="214">
        <v>0</v>
      </c>
      <c r="T255" s="215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16" t="s">
        <v>136</v>
      </c>
      <c r="AT255" s="216" t="s">
        <v>131</v>
      </c>
      <c r="AU255" s="216" t="s">
        <v>83</v>
      </c>
      <c r="AY255" s="18" t="s">
        <v>129</v>
      </c>
      <c r="BE255" s="217">
        <f>IF(N255="základní",J255,0)</f>
        <v>0</v>
      </c>
      <c r="BF255" s="217">
        <f>IF(N255="snížená",J255,0)</f>
        <v>0</v>
      </c>
      <c r="BG255" s="217">
        <f>IF(N255="zákl. přenesená",J255,0)</f>
        <v>0</v>
      </c>
      <c r="BH255" s="217">
        <f>IF(N255="sníž. přenesená",J255,0)</f>
        <v>0</v>
      </c>
      <c r="BI255" s="217">
        <f>IF(N255="nulová",J255,0)</f>
        <v>0</v>
      </c>
      <c r="BJ255" s="18" t="s">
        <v>81</v>
      </c>
      <c r="BK255" s="217">
        <f>ROUND(I255*H255,2)</f>
        <v>0</v>
      </c>
      <c r="BL255" s="18" t="s">
        <v>136</v>
      </c>
      <c r="BM255" s="216" t="s">
        <v>381</v>
      </c>
    </row>
    <row r="256" s="2" customFormat="1">
      <c r="A256" s="39"/>
      <c r="B256" s="40"/>
      <c r="C256" s="41"/>
      <c r="D256" s="218" t="s">
        <v>138</v>
      </c>
      <c r="E256" s="41"/>
      <c r="F256" s="219" t="s">
        <v>382</v>
      </c>
      <c r="G256" s="41"/>
      <c r="H256" s="41"/>
      <c r="I256" s="220"/>
      <c r="J256" s="41"/>
      <c r="K256" s="41"/>
      <c r="L256" s="45"/>
      <c r="M256" s="221"/>
      <c r="N256" s="222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138</v>
      </c>
      <c r="AU256" s="18" t="s">
        <v>83</v>
      </c>
    </row>
    <row r="257" s="2" customFormat="1">
      <c r="A257" s="39"/>
      <c r="B257" s="40"/>
      <c r="C257" s="41"/>
      <c r="D257" s="223" t="s">
        <v>140</v>
      </c>
      <c r="E257" s="41"/>
      <c r="F257" s="224" t="s">
        <v>383</v>
      </c>
      <c r="G257" s="41"/>
      <c r="H257" s="41"/>
      <c r="I257" s="220"/>
      <c r="J257" s="41"/>
      <c r="K257" s="41"/>
      <c r="L257" s="45"/>
      <c r="M257" s="221"/>
      <c r="N257" s="222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140</v>
      </c>
      <c r="AU257" s="18" t="s">
        <v>83</v>
      </c>
    </row>
    <row r="258" s="13" customFormat="1">
      <c r="A258" s="13"/>
      <c r="B258" s="225"/>
      <c r="C258" s="226"/>
      <c r="D258" s="218" t="s">
        <v>142</v>
      </c>
      <c r="E258" s="227" t="s">
        <v>19</v>
      </c>
      <c r="F258" s="228" t="s">
        <v>384</v>
      </c>
      <c r="G258" s="226"/>
      <c r="H258" s="227" t="s">
        <v>19</v>
      </c>
      <c r="I258" s="229"/>
      <c r="J258" s="226"/>
      <c r="K258" s="226"/>
      <c r="L258" s="230"/>
      <c r="M258" s="231"/>
      <c r="N258" s="232"/>
      <c r="O258" s="232"/>
      <c r="P258" s="232"/>
      <c r="Q258" s="232"/>
      <c r="R258" s="232"/>
      <c r="S258" s="232"/>
      <c r="T258" s="23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4" t="s">
        <v>142</v>
      </c>
      <c r="AU258" s="234" t="s">
        <v>83</v>
      </c>
      <c r="AV258" s="13" t="s">
        <v>81</v>
      </c>
      <c r="AW258" s="13" t="s">
        <v>34</v>
      </c>
      <c r="AX258" s="13" t="s">
        <v>73</v>
      </c>
      <c r="AY258" s="234" t="s">
        <v>129</v>
      </c>
    </row>
    <row r="259" s="14" customFormat="1">
      <c r="A259" s="14"/>
      <c r="B259" s="235"/>
      <c r="C259" s="236"/>
      <c r="D259" s="218" t="s">
        <v>142</v>
      </c>
      <c r="E259" s="237" t="s">
        <v>19</v>
      </c>
      <c r="F259" s="238" t="s">
        <v>144</v>
      </c>
      <c r="G259" s="236"/>
      <c r="H259" s="239">
        <v>172.5</v>
      </c>
      <c r="I259" s="240"/>
      <c r="J259" s="236"/>
      <c r="K259" s="236"/>
      <c r="L259" s="241"/>
      <c r="M259" s="242"/>
      <c r="N259" s="243"/>
      <c r="O259" s="243"/>
      <c r="P259" s="243"/>
      <c r="Q259" s="243"/>
      <c r="R259" s="243"/>
      <c r="S259" s="243"/>
      <c r="T259" s="24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5" t="s">
        <v>142</v>
      </c>
      <c r="AU259" s="245" t="s">
        <v>83</v>
      </c>
      <c r="AV259" s="14" t="s">
        <v>83</v>
      </c>
      <c r="AW259" s="14" t="s">
        <v>34</v>
      </c>
      <c r="AX259" s="14" t="s">
        <v>81</v>
      </c>
      <c r="AY259" s="245" t="s">
        <v>129</v>
      </c>
    </row>
    <row r="260" s="2" customFormat="1" ht="16.5" customHeight="1">
      <c r="A260" s="39"/>
      <c r="B260" s="40"/>
      <c r="C260" s="205" t="s">
        <v>385</v>
      </c>
      <c r="D260" s="205" t="s">
        <v>131</v>
      </c>
      <c r="E260" s="206" t="s">
        <v>386</v>
      </c>
      <c r="F260" s="207" t="s">
        <v>387</v>
      </c>
      <c r="G260" s="208" t="s">
        <v>134</v>
      </c>
      <c r="H260" s="209">
        <v>18</v>
      </c>
      <c r="I260" s="210"/>
      <c r="J260" s="211">
        <f>ROUND(I260*H260,2)</f>
        <v>0</v>
      </c>
      <c r="K260" s="207" t="s">
        <v>135</v>
      </c>
      <c r="L260" s="45"/>
      <c r="M260" s="212" t="s">
        <v>19</v>
      </c>
      <c r="N260" s="213" t="s">
        <v>44</v>
      </c>
      <c r="O260" s="85"/>
      <c r="P260" s="214">
        <f>O260*H260</f>
        <v>0</v>
      </c>
      <c r="Q260" s="214">
        <v>0.85660000000000003</v>
      </c>
      <c r="R260" s="214">
        <f>Q260*H260</f>
        <v>15.418800000000001</v>
      </c>
      <c r="S260" s="214">
        <v>0</v>
      </c>
      <c r="T260" s="215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6" t="s">
        <v>136</v>
      </c>
      <c r="AT260" s="216" t="s">
        <v>131</v>
      </c>
      <c r="AU260" s="216" t="s">
        <v>83</v>
      </c>
      <c r="AY260" s="18" t="s">
        <v>129</v>
      </c>
      <c r="BE260" s="217">
        <f>IF(N260="základní",J260,0)</f>
        <v>0</v>
      </c>
      <c r="BF260" s="217">
        <f>IF(N260="snížená",J260,0)</f>
        <v>0</v>
      </c>
      <c r="BG260" s="217">
        <f>IF(N260="zákl. přenesená",J260,0)</f>
        <v>0</v>
      </c>
      <c r="BH260" s="217">
        <f>IF(N260="sníž. přenesená",J260,0)</f>
        <v>0</v>
      </c>
      <c r="BI260" s="217">
        <f>IF(N260="nulová",J260,0)</f>
        <v>0</v>
      </c>
      <c r="BJ260" s="18" t="s">
        <v>81</v>
      </c>
      <c r="BK260" s="217">
        <f>ROUND(I260*H260,2)</f>
        <v>0</v>
      </c>
      <c r="BL260" s="18" t="s">
        <v>136</v>
      </c>
      <c r="BM260" s="216" t="s">
        <v>388</v>
      </c>
    </row>
    <row r="261" s="2" customFormat="1">
      <c r="A261" s="39"/>
      <c r="B261" s="40"/>
      <c r="C261" s="41"/>
      <c r="D261" s="218" t="s">
        <v>138</v>
      </c>
      <c r="E261" s="41"/>
      <c r="F261" s="219" t="s">
        <v>389</v>
      </c>
      <c r="G261" s="41"/>
      <c r="H261" s="41"/>
      <c r="I261" s="220"/>
      <c r="J261" s="41"/>
      <c r="K261" s="41"/>
      <c r="L261" s="45"/>
      <c r="M261" s="221"/>
      <c r="N261" s="222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138</v>
      </c>
      <c r="AU261" s="18" t="s">
        <v>83</v>
      </c>
    </row>
    <row r="262" s="2" customFormat="1">
      <c r="A262" s="39"/>
      <c r="B262" s="40"/>
      <c r="C262" s="41"/>
      <c r="D262" s="223" t="s">
        <v>140</v>
      </c>
      <c r="E262" s="41"/>
      <c r="F262" s="224" t="s">
        <v>390</v>
      </c>
      <c r="G262" s="41"/>
      <c r="H262" s="41"/>
      <c r="I262" s="220"/>
      <c r="J262" s="41"/>
      <c r="K262" s="41"/>
      <c r="L262" s="45"/>
      <c r="M262" s="221"/>
      <c r="N262" s="222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140</v>
      </c>
      <c r="AU262" s="18" t="s">
        <v>83</v>
      </c>
    </row>
    <row r="263" s="13" customFormat="1">
      <c r="A263" s="13"/>
      <c r="B263" s="225"/>
      <c r="C263" s="226"/>
      <c r="D263" s="218" t="s">
        <v>142</v>
      </c>
      <c r="E263" s="227" t="s">
        <v>19</v>
      </c>
      <c r="F263" s="228" t="s">
        <v>391</v>
      </c>
      <c r="G263" s="226"/>
      <c r="H263" s="227" t="s">
        <v>19</v>
      </c>
      <c r="I263" s="229"/>
      <c r="J263" s="226"/>
      <c r="K263" s="226"/>
      <c r="L263" s="230"/>
      <c r="M263" s="231"/>
      <c r="N263" s="232"/>
      <c r="O263" s="232"/>
      <c r="P263" s="232"/>
      <c r="Q263" s="232"/>
      <c r="R263" s="232"/>
      <c r="S263" s="232"/>
      <c r="T263" s="23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4" t="s">
        <v>142</v>
      </c>
      <c r="AU263" s="234" t="s">
        <v>83</v>
      </c>
      <c r="AV263" s="13" t="s">
        <v>81</v>
      </c>
      <c r="AW263" s="13" t="s">
        <v>34</v>
      </c>
      <c r="AX263" s="13" t="s">
        <v>73</v>
      </c>
      <c r="AY263" s="234" t="s">
        <v>129</v>
      </c>
    </row>
    <row r="264" s="14" customFormat="1">
      <c r="A264" s="14"/>
      <c r="B264" s="235"/>
      <c r="C264" s="236"/>
      <c r="D264" s="218" t="s">
        <v>142</v>
      </c>
      <c r="E264" s="237" t="s">
        <v>19</v>
      </c>
      <c r="F264" s="238" t="s">
        <v>392</v>
      </c>
      <c r="G264" s="236"/>
      <c r="H264" s="239">
        <v>1.5</v>
      </c>
      <c r="I264" s="240"/>
      <c r="J264" s="236"/>
      <c r="K264" s="236"/>
      <c r="L264" s="241"/>
      <c r="M264" s="242"/>
      <c r="N264" s="243"/>
      <c r="O264" s="243"/>
      <c r="P264" s="243"/>
      <c r="Q264" s="243"/>
      <c r="R264" s="243"/>
      <c r="S264" s="243"/>
      <c r="T264" s="24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5" t="s">
        <v>142</v>
      </c>
      <c r="AU264" s="245" t="s">
        <v>83</v>
      </c>
      <c r="AV264" s="14" t="s">
        <v>83</v>
      </c>
      <c r="AW264" s="14" t="s">
        <v>34</v>
      </c>
      <c r="AX264" s="14" t="s">
        <v>73</v>
      </c>
      <c r="AY264" s="245" t="s">
        <v>129</v>
      </c>
    </row>
    <row r="265" s="13" customFormat="1">
      <c r="A265" s="13"/>
      <c r="B265" s="225"/>
      <c r="C265" s="226"/>
      <c r="D265" s="218" t="s">
        <v>142</v>
      </c>
      <c r="E265" s="227" t="s">
        <v>19</v>
      </c>
      <c r="F265" s="228" t="s">
        <v>393</v>
      </c>
      <c r="G265" s="226"/>
      <c r="H265" s="227" t="s">
        <v>19</v>
      </c>
      <c r="I265" s="229"/>
      <c r="J265" s="226"/>
      <c r="K265" s="226"/>
      <c r="L265" s="230"/>
      <c r="M265" s="231"/>
      <c r="N265" s="232"/>
      <c r="O265" s="232"/>
      <c r="P265" s="232"/>
      <c r="Q265" s="232"/>
      <c r="R265" s="232"/>
      <c r="S265" s="232"/>
      <c r="T265" s="23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4" t="s">
        <v>142</v>
      </c>
      <c r="AU265" s="234" t="s">
        <v>83</v>
      </c>
      <c r="AV265" s="13" t="s">
        <v>81</v>
      </c>
      <c r="AW265" s="13" t="s">
        <v>34</v>
      </c>
      <c r="AX265" s="13" t="s">
        <v>73</v>
      </c>
      <c r="AY265" s="234" t="s">
        <v>129</v>
      </c>
    </row>
    <row r="266" s="14" customFormat="1">
      <c r="A266" s="14"/>
      <c r="B266" s="235"/>
      <c r="C266" s="236"/>
      <c r="D266" s="218" t="s">
        <v>142</v>
      </c>
      <c r="E266" s="237" t="s">
        <v>19</v>
      </c>
      <c r="F266" s="238" t="s">
        <v>394</v>
      </c>
      <c r="G266" s="236"/>
      <c r="H266" s="239">
        <v>18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5" t="s">
        <v>142</v>
      </c>
      <c r="AU266" s="245" t="s">
        <v>83</v>
      </c>
      <c r="AV266" s="14" t="s">
        <v>83</v>
      </c>
      <c r="AW266" s="14" t="s">
        <v>34</v>
      </c>
      <c r="AX266" s="14" t="s">
        <v>81</v>
      </c>
      <c r="AY266" s="245" t="s">
        <v>129</v>
      </c>
    </row>
    <row r="267" s="2" customFormat="1" ht="16.5" customHeight="1">
      <c r="A267" s="39"/>
      <c r="B267" s="40"/>
      <c r="C267" s="205" t="s">
        <v>395</v>
      </c>
      <c r="D267" s="205" t="s">
        <v>131</v>
      </c>
      <c r="E267" s="206" t="s">
        <v>396</v>
      </c>
      <c r="F267" s="207" t="s">
        <v>397</v>
      </c>
      <c r="G267" s="208" t="s">
        <v>134</v>
      </c>
      <c r="H267" s="209">
        <v>2.8799999999999999</v>
      </c>
      <c r="I267" s="210"/>
      <c r="J267" s="211">
        <f>ROUND(I267*H267,2)</f>
        <v>0</v>
      </c>
      <c r="K267" s="207" t="s">
        <v>135</v>
      </c>
      <c r="L267" s="45"/>
      <c r="M267" s="212" t="s">
        <v>19</v>
      </c>
      <c r="N267" s="213" t="s">
        <v>44</v>
      </c>
      <c r="O267" s="85"/>
      <c r="P267" s="214">
        <f>O267*H267</f>
        <v>0</v>
      </c>
      <c r="Q267" s="214">
        <v>0.50077000000000005</v>
      </c>
      <c r="R267" s="214">
        <f>Q267*H267</f>
        <v>1.4422176</v>
      </c>
      <c r="S267" s="214">
        <v>0</v>
      </c>
      <c r="T267" s="215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16" t="s">
        <v>136</v>
      </c>
      <c r="AT267" s="216" t="s">
        <v>131</v>
      </c>
      <c r="AU267" s="216" t="s">
        <v>83</v>
      </c>
      <c r="AY267" s="18" t="s">
        <v>129</v>
      </c>
      <c r="BE267" s="217">
        <f>IF(N267="základní",J267,0)</f>
        <v>0</v>
      </c>
      <c r="BF267" s="217">
        <f>IF(N267="snížená",J267,0)</f>
        <v>0</v>
      </c>
      <c r="BG267" s="217">
        <f>IF(N267="zákl. přenesená",J267,0)</f>
        <v>0</v>
      </c>
      <c r="BH267" s="217">
        <f>IF(N267="sníž. přenesená",J267,0)</f>
        <v>0</v>
      </c>
      <c r="BI267" s="217">
        <f>IF(N267="nulová",J267,0)</f>
        <v>0</v>
      </c>
      <c r="BJ267" s="18" t="s">
        <v>81</v>
      </c>
      <c r="BK267" s="217">
        <f>ROUND(I267*H267,2)</f>
        <v>0</v>
      </c>
      <c r="BL267" s="18" t="s">
        <v>136</v>
      </c>
      <c r="BM267" s="216" t="s">
        <v>398</v>
      </c>
    </row>
    <row r="268" s="2" customFormat="1">
      <c r="A268" s="39"/>
      <c r="B268" s="40"/>
      <c r="C268" s="41"/>
      <c r="D268" s="218" t="s">
        <v>138</v>
      </c>
      <c r="E268" s="41"/>
      <c r="F268" s="219" t="s">
        <v>399</v>
      </c>
      <c r="G268" s="41"/>
      <c r="H268" s="41"/>
      <c r="I268" s="220"/>
      <c r="J268" s="41"/>
      <c r="K268" s="41"/>
      <c r="L268" s="45"/>
      <c r="M268" s="221"/>
      <c r="N268" s="222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138</v>
      </c>
      <c r="AU268" s="18" t="s">
        <v>83</v>
      </c>
    </row>
    <row r="269" s="2" customFormat="1">
      <c r="A269" s="39"/>
      <c r="B269" s="40"/>
      <c r="C269" s="41"/>
      <c r="D269" s="223" t="s">
        <v>140</v>
      </c>
      <c r="E269" s="41"/>
      <c r="F269" s="224" t="s">
        <v>400</v>
      </c>
      <c r="G269" s="41"/>
      <c r="H269" s="41"/>
      <c r="I269" s="220"/>
      <c r="J269" s="41"/>
      <c r="K269" s="41"/>
      <c r="L269" s="45"/>
      <c r="M269" s="221"/>
      <c r="N269" s="222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140</v>
      </c>
      <c r="AU269" s="18" t="s">
        <v>83</v>
      </c>
    </row>
    <row r="270" s="13" customFormat="1">
      <c r="A270" s="13"/>
      <c r="B270" s="225"/>
      <c r="C270" s="226"/>
      <c r="D270" s="218" t="s">
        <v>142</v>
      </c>
      <c r="E270" s="227" t="s">
        <v>19</v>
      </c>
      <c r="F270" s="228" t="s">
        <v>401</v>
      </c>
      <c r="G270" s="226"/>
      <c r="H270" s="227" t="s">
        <v>19</v>
      </c>
      <c r="I270" s="229"/>
      <c r="J270" s="226"/>
      <c r="K270" s="226"/>
      <c r="L270" s="230"/>
      <c r="M270" s="231"/>
      <c r="N270" s="232"/>
      <c r="O270" s="232"/>
      <c r="P270" s="232"/>
      <c r="Q270" s="232"/>
      <c r="R270" s="232"/>
      <c r="S270" s="232"/>
      <c r="T270" s="23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4" t="s">
        <v>142</v>
      </c>
      <c r="AU270" s="234" t="s">
        <v>83</v>
      </c>
      <c r="AV270" s="13" t="s">
        <v>81</v>
      </c>
      <c r="AW270" s="13" t="s">
        <v>34</v>
      </c>
      <c r="AX270" s="13" t="s">
        <v>73</v>
      </c>
      <c r="AY270" s="234" t="s">
        <v>129</v>
      </c>
    </row>
    <row r="271" s="14" customFormat="1">
      <c r="A271" s="14"/>
      <c r="B271" s="235"/>
      <c r="C271" s="236"/>
      <c r="D271" s="218" t="s">
        <v>142</v>
      </c>
      <c r="E271" s="237" t="s">
        <v>19</v>
      </c>
      <c r="F271" s="238" t="s">
        <v>311</v>
      </c>
      <c r="G271" s="236"/>
      <c r="H271" s="239">
        <v>2.8799999999999999</v>
      </c>
      <c r="I271" s="240"/>
      <c r="J271" s="236"/>
      <c r="K271" s="236"/>
      <c r="L271" s="241"/>
      <c r="M271" s="242"/>
      <c r="N271" s="243"/>
      <c r="O271" s="243"/>
      <c r="P271" s="243"/>
      <c r="Q271" s="243"/>
      <c r="R271" s="243"/>
      <c r="S271" s="243"/>
      <c r="T271" s="24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5" t="s">
        <v>142</v>
      </c>
      <c r="AU271" s="245" t="s">
        <v>83</v>
      </c>
      <c r="AV271" s="14" t="s">
        <v>83</v>
      </c>
      <c r="AW271" s="14" t="s">
        <v>34</v>
      </c>
      <c r="AX271" s="14" t="s">
        <v>81</v>
      </c>
      <c r="AY271" s="245" t="s">
        <v>129</v>
      </c>
    </row>
    <row r="272" s="12" customFormat="1" ht="22.8" customHeight="1">
      <c r="A272" s="12"/>
      <c r="B272" s="189"/>
      <c r="C272" s="190"/>
      <c r="D272" s="191" t="s">
        <v>72</v>
      </c>
      <c r="E272" s="203" t="s">
        <v>191</v>
      </c>
      <c r="F272" s="203" t="s">
        <v>402</v>
      </c>
      <c r="G272" s="190"/>
      <c r="H272" s="190"/>
      <c r="I272" s="193"/>
      <c r="J272" s="204">
        <f>BK272</f>
        <v>0</v>
      </c>
      <c r="K272" s="190"/>
      <c r="L272" s="195"/>
      <c r="M272" s="196"/>
      <c r="N272" s="197"/>
      <c r="O272" s="197"/>
      <c r="P272" s="198">
        <f>SUM(P273:P313)</f>
        <v>0</v>
      </c>
      <c r="Q272" s="197"/>
      <c r="R272" s="198">
        <f>SUM(R273:R313)</f>
        <v>32.88477554</v>
      </c>
      <c r="S272" s="197"/>
      <c r="T272" s="199">
        <f>SUM(T273:T313)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00" t="s">
        <v>81</v>
      </c>
      <c r="AT272" s="201" t="s">
        <v>72</v>
      </c>
      <c r="AU272" s="201" t="s">
        <v>81</v>
      </c>
      <c r="AY272" s="200" t="s">
        <v>129</v>
      </c>
      <c r="BK272" s="202">
        <f>SUM(BK273:BK313)</f>
        <v>0</v>
      </c>
    </row>
    <row r="273" s="2" customFormat="1" ht="16.5" customHeight="1">
      <c r="A273" s="39"/>
      <c r="B273" s="40"/>
      <c r="C273" s="205" t="s">
        <v>403</v>
      </c>
      <c r="D273" s="205" t="s">
        <v>131</v>
      </c>
      <c r="E273" s="206" t="s">
        <v>404</v>
      </c>
      <c r="F273" s="207" t="s">
        <v>405</v>
      </c>
      <c r="G273" s="208" t="s">
        <v>154</v>
      </c>
      <c r="H273" s="209">
        <v>1.944</v>
      </c>
      <c r="I273" s="210"/>
      <c r="J273" s="211">
        <f>ROUND(I273*H273,2)</f>
        <v>0</v>
      </c>
      <c r="K273" s="207" t="s">
        <v>135</v>
      </c>
      <c r="L273" s="45"/>
      <c r="M273" s="212" t="s">
        <v>19</v>
      </c>
      <c r="N273" s="213" t="s">
        <v>44</v>
      </c>
      <c r="O273" s="85"/>
      <c r="P273" s="214">
        <f>O273*H273</f>
        <v>0</v>
      </c>
      <c r="Q273" s="214">
        <v>2.5018699999999998</v>
      </c>
      <c r="R273" s="214">
        <f>Q273*H273</f>
        <v>4.8636352799999996</v>
      </c>
      <c r="S273" s="214">
        <v>0</v>
      </c>
      <c r="T273" s="215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16" t="s">
        <v>136</v>
      </c>
      <c r="AT273" s="216" t="s">
        <v>131</v>
      </c>
      <c r="AU273" s="216" t="s">
        <v>83</v>
      </c>
      <c r="AY273" s="18" t="s">
        <v>129</v>
      </c>
      <c r="BE273" s="217">
        <f>IF(N273="základní",J273,0)</f>
        <v>0</v>
      </c>
      <c r="BF273" s="217">
        <f>IF(N273="snížená",J273,0)</f>
        <v>0</v>
      </c>
      <c r="BG273" s="217">
        <f>IF(N273="zákl. přenesená",J273,0)</f>
        <v>0</v>
      </c>
      <c r="BH273" s="217">
        <f>IF(N273="sníž. přenesená",J273,0)</f>
        <v>0</v>
      </c>
      <c r="BI273" s="217">
        <f>IF(N273="nulová",J273,0)</f>
        <v>0</v>
      </c>
      <c r="BJ273" s="18" t="s">
        <v>81</v>
      </c>
      <c r="BK273" s="217">
        <f>ROUND(I273*H273,2)</f>
        <v>0</v>
      </c>
      <c r="BL273" s="18" t="s">
        <v>136</v>
      </c>
      <c r="BM273" s="216" t="s">
        <v>406</v>
      </c>
    </row>
    <row r="274" s="2" customFormat="1">
      <c r="A274" s="39"/>
      <c r="B274" s="40"/>
      <c r="C274" s="41"/>
      <c r="D274" s="218" t="s">
        <v>138</v>
      </c>
      <c r="E274" s="41"/>
      <c r="F274" s="219" t="s">
        <v>407</v>
      </c>
      <c r="G274" s="41"/>
      <c r="H274" s="41"/>
      <c r="I274" s="220"/>
      <c r="J274" s="41"/>
      <c r="K274" s="41"/>
      <c r="L274" s="45"/>
      <c r="M274" s="221"/>
      <c r="N274" s="222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138</v>
      </c>
      <c r="AU274" s="18" t="s">
        <v>83</v>
      </c>
    </row>
    <row r="275" s="2" customFormat="1">
      <c r="A275" s="39"/>
      <c r="B275" s="40"/>
      <c r="C275" s="41"/>
      <c r="D275" s="223" t="s">
        <v>140</v>
      </c>
      <c r="E275" s="41"/>
      <c r="F275" s="224" t="s">
        <v>408</v>
      </c>
      <c r="G275" s="41"/>
      <c r="H275" s="41"/>
      <c r="I275" s="220"/>
      <c r="J275" s="41"/>
      <c r="K275" s="41"/>
      <c r="L275" s="45"/>
      <c r="M275" s="221"/>
      <c r="N275" s="222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140</v>
      </c>
      <c r="AU275" s="18" t="s">
        <v>83</v>
      </c>
    </row>
    <row r="276" s="13" customFormat="1">
      <c r="A276" s="13"/>
      <c r="B276" s="225"/>
      <c r="C276" s="226"/>
      <c r="D276" s="218" t="s">
        <v>142</v>
      </c>
      <c r="E276" s="227" t="s">
        <v>19</v>
      </c>
      <c r="F276" s="228" t="s">
        <v>409</v>
      </c>
      <c r="G276" s="226"/>
      <c r="H276" s="227" t="s">
        <v>19</v>
      </c>
      <c r="I276" s="229"/>
      <c r="J276" s="226"/>
      <c r="K276" s="226"/>
      <c r="L276" s="230"/>
      <c r="M276" s="231"/>
      <c r="N276" s="232"/>
      <c r="O276" s="232"/>
      <c r="P276" s="232"/>
      <c r="Q276" s="232"/>
      <c r="R276" s="232"/>
      <c r="S276" s="232"/>
      <c r="T276" s="23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4" t="s">
        <v>142</v>
      </c>
      <c r="AU276" s="234" t="s">
        <v>83</v>
      </c>
      <c r="AV276" s="13" t="s">
        <v>81</v>
      </c>
      <c r="AW276" s="13" t="s">
        <v>34</v>
      </c>
      <c r="AX276" s="13" t="s">
        <v>73</v>
      </c>
      <c r="AY276" s="234" t="s">
        <v>129</v>
      </c>
    </row>
    <row r="277" s="14" customFormat="1">
      <c r="A277" s="14"/>
      <c r="B277" s="235"/>
      <c r="C277" s="236"/>
      <c r="D277" s="218" t="s">
        <v>142</v>
      </c>
      <c r="E277" s="237" t="s">
        <v>19</v>
      </c>
      <c r="F277" s="238" t="s">
        <v>410</v>
      </c>
      <c r="G277" s="236"/>
      <c r="H277" s="239">
        <v>1.944</v>
      </c>
      <c r="I277" s="240"/>
      <c r="J277" s="236"/>
      <c r="K277" s="236"/>
      <c r="L277" s="241"/>
      <c r="M277" s="242"/>
      <c r="N277" s="243"/>
      <c r="O277" s="243"/>
      <c r="P277" s="243"/>
      <c r="Q277" s="243"/>
      <c r="R277" s="243"/>
      <c r="S277" s="243"/>
      <c r="T277" s="24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5" t="s">
        <v>142</v>
      </c>
      <c r="AU277" s="245" t="s">
        <v>83</v>
      </c>
      <c r="AV277" s="14" t="s">
        <v>83</v>
      </c>
      <c r="AW277" s="14" t="s">
        <v>34</v>
      </c>
      <c r="AX277" s="14" t="s">
        <v>81</v>
      </c>
      <c r="AY277" s="245" t="s">
        <v>129</v>
      </c>
    </row>
    <row r="278" s="2" customFormat="1" ht="16.5" customHeight="1">
      <c r="A278" s="39"/>
      <c r="B278" s="40"/>
      <c r="C278" s="205" t="s">
        <v>411</v>
      </c>
      <c r="D278" s="205" t="s">
        <v>131</v>
      </c>
      <c r="E278" s="206" t="s">
        <v>412</v>
      </c>
      <c r="F278" s="207" t="s">
        <v>413</v>
      </c>
      <c r="G278" s="208" t="s">
        <v>154</v>
      </c>
      <c r="H278" s="209">
        <v>10.497999999999999</v>
      </c>
      <c r="I278" s="210"/>
      <c r="J278" s="211">
        <f>ROUND(I278*H278,2)</f>
        <v>0</v>
      </c>
      <c r="K278" s="207" t="s">
        <v>135</v>
      </c>
      <c r="L278" s="45"/>
      <c r="M278" s="212" t="s">
        <v>19</v>
      </c>
      <c r="N278" s="213" t="s">
        <v>44</v>
      </c>
      <c r="O278" s="85"/>
      <c r="P278" s="214">
        <f>O278*H278</f>
        <v>0</v>
      </c>
      <c r="Q278" s="214">
        <v>2.5018699999999998</v>
      </c>
      <c r="R278" s="214">
        <f>Q278*H278</f>
        <v>26.264631259999998</v>
      </c>
      <c r="S278" s="214">
        <v>0</v>
      </c>
      <c r="T278" s="215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6" t="s">
        <v>136</v>
      </c>
      <c r="AT278" s="216" t="s">
        <v>131</v>
      </c>
      <c r="AU278" s="216" t="s">
        <v>83</v>
      </c>
      <c r="AY278" s="18" t="s">
        <v>129</v>
      </c>
      <c r="BE278" s="217">
        <f>IF(N278="základní",J278,0)</f>
        <v>0</v>
      </c>
      <c r="BF278" s="217">
        <f>IF(N278="snížená",J278,0)</f>
        <v>0</v>
      </c>
      <c r="BG278" s="217">
        <f>IF(N278="zákl. přenesená",J278,0)</f>
        <v>0</v>
      </c>
      <c r="BH278" s="217">
        <f>IF(N278="sníž. přenesená",J278,0)</f>
        <v>0</v>
      </c>
      <c r="BI278" s="217">
        <f>IF(N278="nulová",J278,0)</f>
        <v>0</v>
      </c>
      <c r="BJ278" s="18" t="s">
        <v>81</v>
      </c>
      <c r="BK278" s="217">
        <f>ROUND(I278*H278,2)</f>
        <v>0</v>
      </c>
      <c r="BL278" s="18" t="s">
        <v>136</v>
      </c>
      <c r="BM278" s="216" t="s">
        <v>414</v>
      </c>
    </row>
    <row r="279" s="2" customFormat="1">
      <c r="A279" s="39"/>
      <c r="B279" s="40"/>
      <c r="C279" s="41"/>
      <c r="D279" s="218" t="s">
        <v>138</v>
      </c>
      <c r="E279" s="41"/>
      <c r="F279" s="219" t="s">
        <v>415</v>
      </c>
      <c r="G279" s="41"/>
      <c r="H279" s="41"/>
      <c r="I279" s="220"/>
      <c r="J279" s="41"/>
      <c r="K279" s="41"/>
      <c r="L279" s="45"/>
      <c r="M279" s="221"/>
      <c r="N279" s="222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138</v>
      </c>
      <c r="AU279" s="18" t="s">
        <v>83</v>
      </c>
    </row>
    <row r="280" s="2" customFormat="1">
      <c r="A280" s="39"/>
      <c r="B280" s="40"/>
      <c r="C280" s="41"/>
      <c r="D280" s="223" t="s">
        <v>140</v>
      </c>
      <c r="E280" s="41"/>
      <c r="F280" s="224" t="s">
        <v>416</v>
      </c>
      <c r="G280" s="41"/>
      <c r="H280" s="41"/>
      <c r="I280" s="220"/>
      <c r="J280" s="41"/>
      <c r="K280" s="41"/>
      <c r="L280" s="45"/>
      <c r="M280" s="221"/>
      <c r="N280" s="222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140</v>
      </c>
      <c r="AU280" s="18" t="s">
        <v>83</v>
      </c>
    </row>
    <row r="281" s="13" customFormat="1">
      <c r="A281" s="13"/>
      <c r="B281" s="225"/>
      <c r="C281" s="226"/>
      <c r="D281" s="218" t="s">
        <v>142</v>
      </c>
      <c r="E281" s="227" t="s">
        <v>19</v>
      </c>
      <c r="F281" s="228" t="s">
        <v>417</v>
      </c>
      <c r="G281" s="226"/>
      <c r="H281" s="227" t="s">
        <v>19</v>
      </c>
      <c r="I281" s="229"/>
      <c r="J281" s="226"/>
      <c r="K281" s="226"/>
      <c r="L281" s="230"/>
      <c r="M281" s="231"/>
      <c r="N281" s="232"/>
      <c r="O281" s="232"/>
      <c r="P281" s="232"/>
      <c r="Q281" s="232"/>
      <c r="R281" s="232"/>
      <c r="S281" s="232"/>
      <c r="T281" s="23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4" t="s">
        <v>142</v>
      </c>
      <c r="AU281" s="234" t="s">
        <v>83</v>
      </c>
      <c r="AV281" s="13" t="s">
        <v>81</v>
      </c>
      <c r="AW281" s="13" t="s">
        <v>34</v>
      </c>
      <c r="AX281" s="13" t="s">
        <v>73</v>
      </c>
      <c r="AY281" s="234" t="s">
        <v>129</v>
      </c>
    </row>
    <row r="282" s="14" customFormat="1">
      <c r="A282" s="14"/>
      <c r="B282" s="235"/>
      <c r="C282" s="236"/>
      <c r="D282" s="218" t="s">
        <v>142</v>
      </c>
      <c r="E282" s="237" t="s">
        <v>19</v>
      </c>
      <c r="F282" s="238" t="s">
        <v>418</v>
      </c>
      <c r="G282" s="236"/>
      <c r="H282" s="239">
        <v>10.497999999999999</v>
      </c>
      <c r="I282" s="240"/>
      <c r="J282" s="236"/>
      <c r="K282" s="236"/>
      <c r="L282" s="241"/>
      <c r="M282" s="242"/>
      <c r="N282" s="243"/>
      <c r="O282" s="243"/>
      <c r="P282" s="243"/>
      <c r="Q282" s="243"/>
      <c r="R282" s="243"/>
      <c r="S282" s="243"/>
      <c r="T282" s="24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5" t="s">
        <v>142</v>
      </c>
      <c r="AU282" s="245" t="s">
        <v>83</v>
      </c>
      <c r="AV282" s="14" t="s">
        <v>83</v>
      </c>
      <c r="AW282" s="14" t="s">
        <v>34</v>
      </c>
      <c r="AX282" s="14" t="s">
        <v>81</v>
      </c>
      <c r="AY282" s="245" t="s">
        <v>129</v>
      </c>
    </row>
    <row r="283" s="2" customFormat="1" ht="16.5" customHeight="1">
      <c r="A283" s="39"/>
      <c r="B283" s="40"/>
      <c r="C283" s="205" t="s">
        <v>419</v>
      </c>
      <c r="D283" s="205" t="s">
        <v>131</v>
      </c>
      <c r="E283" s="206" t="s">
        <v>420</v>
      </c>
      <c r="F283" s="207" t="s">
        <v>421</v>
      </c>
      <c r="G283" s="208" t="s">
        <v>134</v>
      </c>
      <c r="H283" s="209">
        <v>4.3200000000000003</v>
      </c>
      <c r="I283" s="210"/>
      <c r="J283" s="211">
        <f>ROUND(I283*H283,2)</f>
        <v>0</v>
      </c>
      <c r="K283" s="207" t="s">
        <v>135</v>
      </c>
      <c r="L283" s="45"/>
      <c r="M283" s="212" t="s">
        <v>19</v>
      </c>
      <c r="N283" s="213" t="s">
        <v>44</v>
      </c>
      <c r="O283" s="85"/>
      <c r="P283" s="214">
        <f>O283*H283</f>
        <v>0</v>
      </c>
      <c r="Q283" s="214">
        <v>0.00232</v>
      </c>
      <c r="R283" s="214">
        <f>Q283*H283</f>
        <v>0.010022400000000001</v>
      </c>
      <c r="S283" s="214">
        <v>0</v>
      </c>
      <c r="T283" s="215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16" t="s">
        <v>136</v>
      </c>
      <c r="AT283" s="216" t="s">
        <v>131</v>
      </c>
      <c r="AU283" s="216" t="s">
        <v>83</v>
      </c>
      <c r="AY283" s="18" t="s">
        <v>129</v>
      </c>
      <c r="BE283" s="217">
        <f>IF(N283="základní",J283,0)</f>
        <v>0</v>
      </c>
      <c r="BF283" s="217">
        <f>IF(N283="snížená",J283,0)</f>
        <v>0</v>
      </c>
      <c r="BG283" s="217">
        <f>IF(N283="zákl. přenesená",J283,0)</f>
        <v>0</v>
      </c>
      <c r="BH283" s="217">
        <f>IF(N283="sníž. přenesená",J283,0)</f>
        <v>0</v>
      </c>
      <c r="BI283" s="217">
        <f>IF(N283="nulová",J283,0)</f>
        <v>0</v>
      </c>
      <c r="BJ283" s="18" t="s">
        <v>81</v>
      </c>
      <c r="BK283" s="217">
        <f>ROUND(I283*H283,2)</f>
        <v>0</v>
      </c>
      <c r="BL283" s="18" t="s">
        <v>136</v>
      </c>
      <c r="BM283" s="216" t="s">
        <v>422</v>
      </c>
    </row>
    <row r="284" s="2" customFormat="1">
      <c r="A284" s="39"/>
      <c r="B284" s="40"/>
      <c r="C284" s="41"/>
      <c r="D284" s="218" t="s">
        <v>138</v>
      </c>
      <c r="E284" s="41"/>
      <c r="F284" s="219" t="s">
        <v>423</v>
      </c>
      <c r="G284" s="41"/>
      <c r="H284" s="41"/>
      <c r="I284" s="220"/>
      <c r="J284" s="41"/>
      <c r="K284" s="41"/>
      <c r="L284" s="45"/>
      <c r="M284" s="221"/>
      <c r="N284" s="222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138</v>
      </c>
      <c r="AU284" s="18" t="s">
        <v>83</v>
      </c>
    </row>
    <row r="285" s="2" customFormat="1">
      <c r="A285" s="39"/>
      <c r="B285" s="40"/>
      <c r="C285" s="41"/>
      <c r="D285" s="223" t="s">
        <v>140</v>
      </c>
      <c r="E285" s="41"/>
      <c r="F285" s="224" t="s">
        <v>424</v>
      </c>
      <c r="G285" s="41"/>
      <c r="H285" s="41"/>
      <c r="I285" s="220"/>
      <c r="J285" s="41"/>
      <c r="K285" s="41"/>
      <c r="L285" s="45"/>
      <c r="M285" s="221"/>
      <c r="N285" s="222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140</v>
      </c>
      <c r="AU285" s="18" t="s">
        <v>83</v>
      </c>
    </row>
    <row r="286" s="13" customFormat="1">
      <c r="A286" s="13"/>
      <c r="B286" s="225"/>
      <c r="C286" s="226"/>
      <c r="D286" s="218" t="s">
        <v>142</v>
      </c>
      <c r="E286" s="227" t="s">
        <v>19</v>
      </c>
      <c r="F286" s="228" t="s">
        <v>425</v>
      </c>
      <c r="G286" s="226"/>
      <c r="H286" s="227" t="s">
        <v>19</v>
      </c>
      <c r="I286" s="229"/>
      <c r="J286" s="226"/>
      <c r="K286" s="226"/>
      <c r="L286" s="230"/>
      <c r="M286" s="231"/>
      <c r="N286" s="232"/>
      <c r="O286" s="232"/>
      <c r="P286" s="232"/>
      <c r="Q286" s="232"/>
      <c r="R286" s="232"/>
      <c r="S286" s="232"/>
      <c r="T286" s="23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4" t="s">
        <v>142</v>
      </c>
      <c r="AU286" s="234" t="s">
        <v>83</v>
      </c>
      <c r="AV286" s="13" t="s">
        <v>81</v>
      </c>
      <c r="AW286" s="13" t="s">
        <v>34</v>
      </c>
      <c r="AX286" s="13" t="s">
        <v>73</v>
      </c>
      <c r="AY286" s="234" t="s">
        <v>129</v>
      </c>
    </row>
    <row r="287" s="14" customFormat="1">
      <c r="A287" s="14"/>
      <c r="B287" s="235"/>
      <c r="C287" s="236"/>
      <c r="D287" s="218" t="s">
        <v>142</v>
      </c>
      <c r="E287" s="237" t="s">
        <v>19</v>
      </c>
      <c r="F287" s="238" t="s">
        <v>426</v>
      </c>
      <c r="G287" s="236"/>
      <c r="H287" s="239">
        <v>4.3200000000000003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5" t="s">
        <v>142</v>
      </c>
      <c r="AU287" s="245" t="s">
        <v>83</v>
      </c>
      <c r="AV287" s="14" t="s">
        <v>83</v>
      </c>
      <c r="AW287" s="14" t="s">
        <v>34</v>
      </c>
      <c r="AX287" s="14" t="s">
        <v>81</v>
      </c>
      <c r="AY287" s="245" t="s">
        <v>129</v>
      </c>
    </row>
    <row r="288" s="2" customFormat="1" ht="16.5" customHeight="1">
      <c r="A288" s="39"/>
      <c r="B288" s="40"/>
      <c r="C288" s="205" t="s">
        <v>427</v>
      </c>
      <c r="D288" s="205" t="s">
        <v>131</v>
      </c>
      <c r="E288" s="206" t="s">
        <v>428</v>
      </c>
      <c r="F288" s="207" t="s">
        <v>429</v>
      </c>
      <c r="G288" s="208" t="s">
        <v>134</v>
      </c>
      <c r="H288" s="209">
        <v>69.983999999999995</v>
      </c>
      <c r="I288" s="210"/>
      <c r="J288" s="211">
        <f>ROUND(I288*H288,2)</f>
        <v>0</v>
      </c>
      <c r="K288" s="207" t="s">
        <v>135</v>
      </c>
      <c r="L288" s="45"/>
      <c r="M288" s="212" t="s">
        <v>19</v>
      </c>
      <c r="N288" s="213" t="s">
        <v>44</v>
      </c>
      <c r="O288" s="85"/>
      <c r="P288" s="214">
        <f>O288*H288</f>
        <v>0</v>
      </c>
      <c r="Q288" s="214">
        <v>0.0046499999999999996</v>
      </c>
      <c r="R288" s="214">
        <f>Q288*H288</f>
        <v>0.32542559999999993</v>
      </c>
      <c r="S288" s="214">
        <v>0</v>
      </c>
      <c r="T288" s="215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6" t="s">
        <v>136</v>
      </c>
      <c r="AT288" s="216" t="s">
        <v>131</v>
      </c>
      <c r="AU288" s="216" t="s">
        <v>83</v>
      </c>
      <c r="AY288" s="18" t="s">
        <v>129</v>
      </c>
      <c r="BE288" s="217">
        <f>IF(N288="základní",J288,0)</f>
        <v>0</v>
      </c>
      <c r="BF288" s="217">
        <f>IF(N288="snížená",J288,0)</f>
        <v>0</v>
      </c>
      <c r="BG288" s="217">
        <f>IF(N288="zákl. přenesená",J288,0)</f>
        <v>0</v>
      </c>
      <c r="BH288" s="217">
        <f>IF(N288="sníž. přenesená",J288,0)</f>
        <v>0</v>
      </c>
      <c r="BI288" s="217">
        <f>IF(N288="nulová",J288,0)</f>
        <v>0</v>
      </c>
      <c r="BJ288" s="18" t="s">
        <v>81</v>
      </c>
      <c r="BK288" s="217">
        <f>ROUND(I288*H288,2)</f>
        <v>0</v>
      </c>
      <c r="BL288" s="18" t="s">
        <v>136</v>
      </c>
      <c r="BM288" s="216" t="s">
        <v>430</v>
      </c>
    </row>
    <row r="289" s="2" customFormat="1">
      <c r="A289" s="39"/>
      <c r="B289" s="40"/>
      <c r="C289" s="41"/>
      <c r="D289" s="218" t="s">
        <v>138</v>
      </c>
      <c r="E289" s="41"/>
      <c r="F289" s="219" t="s">
        <v>431</v>
      </c>
      <c r="G289" s="41"/>
      <c r="H289" s="41"/>
      <c r="I289" s="220"/>
      <c r="J289" s="41"/>
      <c r="K289" s="41"/>
      <c r="L289" s="45"/>
      <c r="M289" s="221"/>
      <c r="N289" s="222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138</v>
      </c>
      <c r="AU289" s="18" t="s">
        <v>83</v>
      </c>
    </row>
    <row r="290" s="2" customFormat="1">
      <c r="A290" s="39"/>
      <c r="B290" s="40"/>
      <c r="C290" s="41"/>
      <c r="D290" s="223" t="s">
        <v>140</v>
      </c>
      <c r="E290" s="41"/>
      <c r="F290" s="224" t="s">
        <v>432</v>
      </c>
      <c r="G290" s="41"/>
      <c r="H290" s="41"/>
      <c r="I290" s="220"/>
      <c r="J290" s="41"/>
      <c r="K290" s="41"/>
      <c r="L290" s="45"/>
      <c r="M290" s="221"/>
      <c r="N290" s="222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140</v>
      </c>
      <c r="AU290" s="18" t="s">
        <v>83</v>
      </c>
    </row>
    <row r="291" s="13" customFormat="1">
      <c r="A291" s="13"/>
      <c r="B291" s="225"/>
      <c r="C291" s="226"/>
      <c r="D291" s="218" t="s">
        <v>142</v>
      </c>
      <c r="E291" s="227" t="s">
        <v>19</v>
      </c>
      <c r="F291" s="228" t="s">
        <v>433</v>
      </c>
      <c r="G291" s="226"/>
      <c r="H291" s="227" t="s">
        <v>19</v>
      </c>
      <c r="I291" s="229"/>
      <c r="J291" s="226"/>
      <c r="K291" s="226"/>
      <c r="L291" s="230"/>
      <c r="M291" s="231"/>
      <c r="N291" s="232"/>
      <c r="O291" s="232"/>
      <c r="P291" s="232"/>
      <c r="Q291" s="232"/>
      <c r="R291" s="232"/>
      <c r="S291" s="232"/>
      <c r="T291" s="23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4" t="s">
        <v>142</v>
      </c>
      <c r="AU291" s="234" t="s">
        <v>83</v>
      </c>
      <c r="AV291" s="13" t="s">
        <v>81</v>
      </c>
      <c r="AW291" s="13" t="s">
        <v>34</v>
      </c>
      <c r="AX291" s="13" t="s">
        <v>73</v>
      </c>
      <c r="AY291" s="234" t="s">
        <v>129</v>
      </c>
    </row>
    <row r="292" s="14" customFormat="1">
      <c r="A292" s="14"/>
      <c r="B292" s="235"/>
      <c r="C292" s="236"/>
      <c r="D292" s="218" t="s">
        <v>142</v>
      </c>
      <c r="E292" s="237" t="s">
        <v>19</v>
      </c>
      <c r="F292" s="238" t="s">
        <v>434</v>
      </c>
      <c r="G292" s="236"/>
      <c r="H292" s="239">
        <v>69.983999999999995</v>
      </c>
      <c r="I292" s="240"/>
      <c r="J292" s="236"/>
      <c r="K292" s="236"/>
      <c r="L292" s="241"/>
      <c r="M292" s="242"/>
      <c r="N292" s="243"/>
      <c r="O292" s="243"/>
      <c r="P292" s="243"/>
      <c r="Q292" s="243"/>
      <c r="R292" s="243"/>
      <c r="S292" s="243"/>
      <c r="T292" s="24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5" t="s">
        <v>142</v>
      </c>
      <c r="AU292" s="245" t="s">
        <v>83</v>
      </c>
      <c r="AV292" s="14" t="s">
        <v>83</v>
      </c>
      <c r="AW292" s="14" t="s">
        <v>34</v>
      </c>
      <c r="AX292" s="14" t="s">
        <v>73</v>
      </c>
      <c r="AY292" s="245" t="s">
        <v>129</v>
      </c>
    </row>
    <row r="293" s="15" customFormat="1">
      <c r="A293" s="15"/>
      <c r="B293" s="256"/>
      <c r="C293" s="257"/>
      <c r="D293" s="218" t="s">
        <v>142</v>
      </c>
      <c r="E293" s="258" t="s">
        <v>19</v>
      </c>
      <c r="F293" s="259" t="s">
        <v>238</v>
      </c>
      <c r="G293" s="257"/>
      <c r="H293" s="260">
        <v>69.983999999999995</v>
      </c>
      <c r="I293" s="261"/>
      <c r="J293" s="257"/>
      <c r="K293" s="257"/>
      <c r="L293" s="262"/>
      <c r="M293" s="263"/>
      <c r="N293" s="264"/>
      <c r="O293" s="264"/>
      <c r="P293" s="264"/>
      <c r="Q293" s="264"/>
      <c r="R293" s="264"/>
      <c r="S293" s="264"/>
      <c r="T293" s="26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6" t="s">
        <v>142</v>
      </c>
      <c r="AU293" s="266" t="s">
        <v>83</v>
      </c>
      <c r="AV293" s="15" t="s">
        <v>136</v>
      </c>
      <c r="AW293" s="15" t="s">
        <v>34</v>
      </c>
      <c r="AX293" s="15" t="s">
        <v>81</v>
      </c>
      <c r="AY293" s="266" t="s">
        <v>129</v>
      </c>
    </row>
    <row r="294" s="2" customFormat="1" ht="16.5" customHeight="1">
      <c r="A294" s="39"/>
      <c r="B294" s="40"/>
      <c r="C294" s="205" t="s">
        <v>435</v>
      </c>
      <c r="D294" s="205" t="s">
        <v>131</v>
      </c>
      <c r="E294" s="206" t="s">
        <v>436</v>
      </c>
      <c r="F294" s="207" t="s">
        <v>437</v>
      </c>
      <c r="G294" s="208" t="s">
        <v>225</v>
      </c>
      <c r="H294" s="209">
        <v>0.56999999999999995</v>
      </c>
      <c r="I294" s="210"/>
      <c r="J294" s="211">
        <f>ROUND(I294*H294,2)</f>
        <v>0</v>
      </c>
      <c r="K294" s="207" t="s">
        <v>135</v>
      </c>
      <c r="L294" s="45"/>
      <c r="M294" s="212" t="s">
        <v>19</v>
      </c>
      <c r="N294" s="213" t="s">
        <v>44</v>
      </c>
      <c r="O294" s="85"/>
      <c r="P294" s="214">
        <f>O294*H294</f>
        <v>0</v>
      </c>
      <c r="Q294" s="214">
        <v>1.0423199999999999</v>
      </c>
      <c r="R294" s="214">
        <f>Q294*H294</f>
        <v>0.59412239999999994</v>
      </c>
      <c r="S294" s="214">
        <v>0</v>
      </c>
      <c r="T294" s="215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16" t="s">
        <v>136</v>
      </c>
      <c r="AT294" s="216" t="s">
        <v>131</v>
      </c>
      <c r="AU294" s="216" t="s">
        <v>83</v>
      </c>
      <c r="AY294" s="18" t="s">
        <v>129</v>
      </c>
      <c r="BE294" s="217">
        <f>IF(N294="základní",J294,0)</f>
        <v>0</v>
      </c>
      <c r="BF294" s="217">
        <f>IF(N294="snížená",J294,0)</f>
        <v>0</v>
      </c>
      <c r="BG294" s="217">
        <f>IF(N294="zákl. přenesená",J294,0)</f>
        <v>0</v>
      </c>
      <c r="BH294" s="217">
        <f>IF(N294="sníž. přenesená",J294,0)</f>
        <v>0</v>
      </c>
      <c r="BI294" s="217">
        <f>IF(N294="nulová",J294,0)</f>
        <v>0</v>
      </c>
      <c r="BJ294" s="18" t="s">
        <v>81</v>
      </c>
      <c r="BK294" s="217">
        <f>ROUND(I294*H294,2)</f>
        <v>0</v>
      </c>
      <c r="BL294" s="18" t="s">
        <v>136</v>
      </c>
      <c r="BM294" s="216" t="s">
        <v>438</v>
      </c>
    </row>
    <row r="295" s="2" customFormat="1">
      <c r="A295" s="39"/>
      <c r="B295" s="40"/>
      <c r="C295" s="41"/>
      <c r="D295" s="218" t="s">
        <v>138</v>
      </c>
      <c r="E295" s="41"/>
      <c r="F295" s="219" t="s">
        <v>439</v>
      </c>
      <c r="G295" s="41"/>
      <c r="H295" s="41"/>
      <c r="I295" s="220"/>
      <c r="J295" s="41"/>
      <c r="K295" s="41"/>
      <c r="L295" s="45"/>
      <c r="M295" s="221"/>
      <c r="N295" s="222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138</v>
      </c>
      <c r="AU295" s="18" t="s">
        <v>83</v>
      </c>
    </row>
    <row r="296" s="2" customFormat="1">
      <c r="A296" s="39"/>
      <c r="B296" s="40"/>
      <c r="C296" s="41"/>
      <c r="D296" s="223" t="s">
        <v>140</v>
      </c>
      <c r="E296" s="41"/>
      <c r="F296" s="224" t="s">
        <v>440</v>
      </c>
      <c r="G296" s="41"/>
      <c r="H296" s="41"/>
      <c r="I296" s="220"/>
      <c r="J296" s="41"/>
      <c r="K296" s="41"/>
      <c r="L296" s="45"/>
      <c r="M296" s="221"/>
      <c r="N296" s="222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140</v>
      </c>
      <c r="AU296" s="18" t="s">
        <v>83</v>
      </c>
    </row>
    <row r="297" s="13" customFormat="1">
      <c r="A297" s="13"/>
      <c r="B297" s="225"/>
      <c r="C297" s="226"/>
      <c r="D297" s="218" t="s">
        <v>142</v>
      </c>
      <c r="E297" s="227" t="s">
        <v>19</v>
      </c>
      <c r="F297" s="228" t="s">
        <v>441</v>
      </c>
      <c r="G297" s="226"/>
      <c r="H297" s="227" t="s">
        <v>19</v>
      </c>
      <c r="I297" s="229"/>
      <c r="J297" s="226"/>
      <c r="K297" s="226"/>
      <c r="L297" s="230"/>
      <c r="M297" s="231"/>
      <c r="N297" s="232"/>
      <c r="O297" s="232"/>
      <c r="P297" s="232"/>
      <c r="Q297" s="232"/>
      <c r="R297" s="232"/>
      <c r="S297" s="232"/>
      <c r="T297" s="23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4" t="s">
        <v>142</v>
      </c>
      <c r="AU297" s="234" t="s">
        <v>83</v>
      </c>
      <c r="AV297" s="13" t="s">
        <v>81</v>
      </c>
      <c r="AW297" s="13" t="s">
        <v>34</v>
      </c>
      <c r="AX297" s="13" t="s">
        <v>73</v>
      </c>
      <c r="AY297" s="234" t="s">
        <v>129</v>
      </c>
    </row>
    <row r="298" s="14" customFormat="1">
      <c r="A298" s="14"/>
      <c r="B298" s="235"/>
      <c r="C298" s="236"/>
      <c r="D298" s="218" t="s">
        <v>142</v>
      </c>
      <c r="E298" s="237" t="s">
        <v>19</v>
      </c>
      <c r="F298" s="238" t="s">
        <v>442</v>
      </c>
      <c r="G298" s="236"/>
      <c r="H298" s="239">
        <v>0.125</v>
      </c>
      <c r="I298" s="240"/>
      <c r="J298" s="236"/>
      <c r="K298" s="236"/>
      <c r="L298" s="241"/>
      <c r="M298" s="242"/>
      <c r="N298" s="243"/>
      <c r="O298" s="243"/>
      <c r="P298" s="243"/>
      <c r="Q298" s="243"/>
      <c r="R298" s="243"/>
      <c r="S298" s="243"/>
      <c r="T298" s="24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5" t="s">
        <v>142</v>
      </c>
      <c r="AU298" s="245" t="s">
        <v>83</v>
      </c>
      <c r="AV298" s="14" t="s">
        <v>83</v>
      </c>
      <c r="AW298" s="14" t="s">
        <v>34</v>
      </c>
      <c r="AX298" s="14" t="s">
        <v>73</v>
      </c>
      <c r="AY298" s="245" t="s">
        <v>129</v>
      </c>
    </row>
    <row r="299" s="13" customFormat="1">
      <c r="A299" s="13"/>
      <c r="B299" s="225"/>
      <c r="C299" s="226"/>
      <c r="D299" s="218" t="s">
        <v>142</v>
      </c>
      <c r="E299" s="227" t="s">
        <v>19</v>
      </c>
      <c r="F299" s="228" t="s">
        <v>443</v>
      </c>
      <c r="G299" s="226"/>
      <c r="H299" s="227" t="s">
        <v>19</v>
      </c>
      <c r="I299" s="229"/>
      <c r="J299" s="226"/>
      <c r="K299" s="226"/>
      <c r="L299" s="230"/>
      <c r="M299" s="231"/>
      <c r="N299" s="232"/>
      <c r="O299" s="232"/>
      <c r="P299" s="232"/>
      <c r="Q299" s="232"/>
      <c r="R299" s="232"/>
      <c r="S299" s="232"/>
      <c r="T299" s="23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4" t="s">
        <v>142</v>
      </c>
      <c r="AU299" s="234" t="s">
        <v>83</v>
      </c>
      <c r="AV299" s="13" t="s">
        <v>81</v>
      </c>
      <c r="AW299" s="13" t="s">
        <v>34</v>
      </c>
      <c r="AX299" s="13" t="s">
        <v>73</v>
      </c>
      <c r="AY299" s="234" t="s">
        <v>129</v>
      </c>
    </row>
    <row r="300" s="14" customFormat="1">
      <c r="A300" s="14"/>
      <c r="B300" s="235"/>
      <c r="C300" s="236"/>
      <c r="D300" s="218" t="s">
        <v>142</v>
      </c>
      <c r="E300" s="237" t="s">
        <v>19</v>
      </c>
      <c r="F300" s="238" t="s">
        <v>444</v>
      </c>
      <c r="G300" s="236"/>
      <c r="H300" s="239">
        <v>0.44500000000000001</v>
      </c>
      <c r="I300" s="240"/>
      <c r="J300" s="236"/>
      <c r="K300" s="236"/>
      <c r="L300" s="241"/>
      <c r="M300" s="242"/>
      <c r="N300" s="243"/>
      <c r="O300" s="243"/>
      <c r="P300" s="243"/>
      <c r="Q300" s="243"/>
      <c r="R300" s="243"/>
      <c r="S300" s="243"/>
      <c r="T300" s="24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5" t="s">
        <v>142</v>
      </c>
      <c r="AU300" s="245" t="s">
        <v>83</v>
      </c>
      <c r="AV300" s="14" t="s">
        <v>83</v>
      </c>
      <c r="AW300" s="14" t="s">
        <v>34</v>
      </c>
      <c r="AX300" s="14" t="s">
        <v>73</v>
      </c>
      <c r="AY300" s="245" t="s">
        <v>129</v>
      </c>
    </row>
    <row r="301" s="15" customFormat="1">
      <c r="A301" s="15"/>
      <c r="B301" s="256"/>
      <c r="C301" s="257"/>
      <c r="D301" s="218" t="s">
        <v>142</v>
      </c>
      <c r="E301" s="258" t="s">
        <v>19</v>
      </c>
      <c r="F301" s="259" t="s">
        <v>238</v>
      </c>
      <c r="G301" s="257"/>
      <c r="H301" s="260">
        <v>0.57000000000000006</v>
      </c>
      <c r="I301" s="261"/>
      <c r="J301" s="257"/>
      <c r="K301" s="257"/>
      <c r="L301" s="262"/>
      <c r="M301" s="263"/>
      <c r="N301" s="264"/>
      <c r="O301" s="264"/>
      <c r="P301" s="264"/>
      <c r="Q301" s="264"/>
      <c r="R301" s="264"/>
      <c r="S301" s="264"/>
      <c r="T301" s="26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6" t="s">
        <v>142</v>
      </c>
      <c r="AU301" s="266" t="s">
        <v>83</v>
      </c>
      <c r="AV301" s="15" t="s">
        <v>136</v>
      </c>
      <c r="AW301" s="15" t="s">
        <v>34</v>
      </c>
      <c r="AX301" s="15" t="s">
        <v>81</v>
      </c>
      <c r="AY301" s="266" t="s">
        <v>129</v>
      </c>
    </row>
    <row r="302" s="2" customFormat="1" ht="16.5" customHeight="1">
      <c r="A302" s="39"/>
      <c r="B302" s="40"/>
      <c r="C302" s="205" t="s">
        <v>445</v>
      </c>
      <c r="D302" s="205" t="s">
        <v>131</v>
      </c>
      <c r="E302" s="206" t="s">
        <v>446</v>
      </c>
      <c r="F302" s="207" t="s">
        <v>447</v>
      </c>
      <c r="G302" s="208" t="s">
        <v>225</v>
      </c>
      <c r="H302" s="209">
        <v>0.79600000000000004</v>
      </c>
      <c r="I302" s="210"/>
      <c r="J302" s="211">
        <f>ROUND(I302*H302,2)</f>
        <v>0</v>
      </c>
      <c r="K302" s="207" t="s">
        <v>135</v>
      </c>
      <c r="L302" s="45"/>
      <c r="M302" s="212" t="s">
        <v>19</v>
      </c>
      <c r="N302" s="213" t="s">
        <v>44</v>
      </c>
      <c r="O302" s="85"/>
      <c r="P302" s="214">
        <f>O302*H302</f>
        <v>0</v>
      </c>
      <c r="Q302" s="214">
        <v>0.99734999999999996</v>
      </c>
      <c r="R302" s="214">
        <f>Q302*H302</f>
        <v>0.7938906</v>
      </c>
      <c r="S302" s="214">
        <v>0</v>
      </c>
      <c r="T302" s="215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16" t="s">
        <v>136</v>
      </c>
      <c r="AT302" s="216" t="s">
        <v>131</v>
      </c>
      <c r="AU302" s="216" t="s">
        <v>83</v>
      </c>
      <c r="AY302" s="18" t="s">
        <v>129</v>
      </c>
      <c r="BE302" s="217">
        <f>IF(N302="základní",J302,0)</f>
        <v>0</v>
      </c>
      <c r="BF302" s="217">
        <f>IF(N302="snížená",J302,0)</f>
        <v>0</v>
      </c>
      <c r="BG302" s="217">
        <f>IF(N302="zákl. přenesená",J302,0)</f>
        <v>0</v>
      </c>
      <c r="BH302" s="217">
        <f>IF(N302="sníž. přenesená",J302,0)</f>
        <v>0</v>
      </c>
      <c r="BI302" s="217">
        <f>IF(N302="nulová",J302,0)</f>
        <v>0</v>
      </c>
      <c r="BJ302" s="18" t="s">
        <v>81</v>
      </c>
      <c r="BK302" s="217">
        <f>ROUND(I302*H302,2)</f>
        <v>0</v>
      </c>
      <c r="BL302" s="18" t="s">
        <v>136</v>
      </c>
      <c r="BM302" s="216" t="s">
        <v>448</v>
      </c>
    </row>
    <row r="303" s="2" customFormat="1">
      <c r="A303" s="39"/>
      <c r="B303" s="40"/>
      <c r="C303" s="41"/>
      <c r="D303" s="218" t="s">
        <v>138</v>
      </c>
      <c r="E303" s="41"/>
      <c r="F303" s="219" t="s">
        <v>447</v>
      </c>
      <c r="G303" s="41"/>
      <c r="H303" s="41"/>
      <c r="I303" s="220"/>
      <c r="J303" s="41"/>
      <c r="K303" s="41"/>
      <c r="L303" s="45"/>
      <c r="M303" s="221"/>
      <c r="N303" s="222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138</v>
      </c>
      <c r="AU303" s="18" t="s">
        <v>83</v>
      </c>
    </row>
    <row r="304" s="2" customFormat="1">
      <c r="A304" s="39"/>
      <c r="B304" s="40"/>
      <c r="C304" s="41"/>
      <c r="D304" s="223" t="s">
        <v>140</v>
      </c>
      <c r="E304" s="41"/>
      <c r="F304" s="224" t="s">
        <v>449</v>
      </c>
      <c r="G304" s="41"/>
      <c r="H304" s="41"/>
      <c r="I304" s="220"/>
      <c r="J304" s="41"/>
      <c r="K304" s="41"/>
      <c r="L304" s="45"/>
      <c r="M304" s="221"/>
      <c r="N304" s="222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140</v>
      </c>
      <c r="AU304" s="18" t="s">
        <v>83</v>
      </c>
    </row>
    <row r="305" s="13" customFormat="1">
      <c r="A305" s="13"/>
      <c r="B305" s="225"/>
      <c r="C305" s="226"/>
      <c r="D305" s="218" t="s">
        <v>142</v>
      </c>
      <c r="E305" s="227" t="s">
        <v>19</v>
      </c>
      <c r="F305" s="228" t="s">
        <v>450</v>
      </c>
      <c r="G305" s="226"/>
      <c r="H305" s="227" t="s">
        <v>19</v>
      </c>
      <c r="I305" s="229"/>
      <c r="J305" s="226"/>
      <c r="K305" s="226"/>
      <c r="L305" s="230"/>
      <c r="M305" s="231"/>
      <c r="N305" s="232"/>
      <c r="O305" s="232"/>
      <c r="P305" s="232"/>
      <c r="Q305" s="232"/>
      <c r="R305" s="232"/>
      <c r="S305" s="232"/>
      <c r="T305" s="23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4" t="s">
        <v>142</v>
      </c>
      <c r="AU305" s="234" t="s">
        <v>83</v>
      </c>
      <c r="AV305" s="13" t="s">
        <v>81</v>
      </c>
      <c r="AW305" s="13" t="s">
        <v>34</v>
      </c>
      <c r="AX305" s="13" t="s">
        <v>73</v>
      </c>
      <c r="AY305" s="234" t="s">
        <v>129</v>
      </c>
    </row>
    <row r="306" s="14" customFormat="1">
      <c r="A306" s="14"/>
      <c r="B306" s="235"/>
      <c r="C306" s="236"/>
      <c r="D306" s="218" t="s">
        <v>142</v>
      </c>
      <c r="E306" s="237" t="s">
        <v>19</v>
      </c>
      <c r="F306" s="238" t="s">
        <v>451</v>
      </c>
      <c r="G306" s="236"/>
      <c r="H306" s="239">
        <v>0.124</v>
      </c>
      <c r="I306" s="240"/>
      <c r="J306" s="236"/>
      <c r="K306" s="236"/>
      <c r="L306" s="241"/>
      <c r="M306" s="242"/>
      <c r="N306" s="243"/>
      <c r="O306" s="243"/>
      <c r="P306" s="243"/>
      <c r="Q306" s="243"/>
      <c r="R306" s="243"/>
      <c r="S306" s="243"/>
      <c r="T306" s="24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5" t="s">
        <v>142</v>
      </c>
      <c r="AU306" s="245" t="s">
        <v>83</v>
      </c>
      <c r="AV306" s="14" t="s">
        <v>83</v>
      </c>
      <c r="AW306" s="14" t="s">
        <v>34</v>
      </c>
      <c r="AX306" s="14" t="s">
        <v>73</v>
      </c>
      <c r="AY306" s="245" t="s">
        <v>129</v>
      </c>
    </row>
    <row r="307" s="14" customFormat="1">
      <c r="A307" s="14"/>
      <c r="B307" s="235"/>
      <c r="C307" s="236"/>
      <c r="D307" s="218" t="s">
        <v>142</v>
      </c>
      <c r="E307" s="237" t="s">
        <v>19</v>
      </c>
      <c r="F307" s="238" t="s">
        <v>452</v>
      </c>
      <c r="G307" s="236"/>
      <c r="H307" s="239">
        <v>0.67200000000000004</v>
      </c>
      <c r="I307" s="240"/>
      <c r="J307" s="236"/>
      <c r="K307" s="236"/>
      <c r="L307" s="241"/>
      <c r="M307" s="242"/>
      <c r="N307" s="243"/>
      <c r="O307" s="243"/>
      <c r="P307" s="243"/>
      <c r="Q307" s="243"/>
      <c r="R307" s="243"/>
      <c r="S307" s="243"/>
      <c r="T307" s="24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5" t="s">
        <v>142</v>
      </c>
      <c r="AU307" s="245" t="s">
        <v>83</v>
      </c>
      <c r="AV307" s="14" t="s">
        <v>83</v>
      </c>
      <c r="AW307" s="14" t="s">
        <v>34</v>
      </c>
      <c r="AX307" s="14" t="s">
        <v>73</v>
      </c>
      <c r="AY307" s="245" t="s">
        <v>129</v>
      </c>
    </row>
    <row r="308" s="15" customFormat="1">
      <c r="A308" s="15"/>
      <c r="B308" s="256"/>
      <c r="C308" s="257"/>
      <c r="D308" s="218" t="s">
        <v>142</v>
      </c>
      <c r="E308" s="258" t="s">
        <v>19</v>
      </c>
      <c r="F308" s="259" t="s">
        <v>238</v>
      </c>
      <c r="G308" s="257"/>
      <c r="H308" s="260">
        <v>0.79600000000000004</v>
      </c>
      <c r="I308" s="261"/>
      <c r="J308" s="257"/>
      <c r="K308" s="257"/>
      <c r="L308" s="262"/>
      <c r="M308" s="263"/>
      <c r="N308" s="264"/>
      <c r="O308" s="264"/>
      <c r="P308" s="264"/>
      <c r="Q308" s="264"/>
      <c r="R308" s="264"/>
      <c r="S308" s="264"/>
      <c r="T308" s="26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6" t="s">
        <v>142</v>
      </c>
      <c r="AU308" s="266" t="s">
        <v>83</v>
      </c>
      <c r="AV308" s="15" t="s">
        <v>136</v>
      </c>
      <c r="AW308" s="15" t="s">
        <v>34</v>
      </c>
      <c r="AX308" s="15" t="s">
        <v>81</v>
      </c>
      <c r="AY308" s="266" t="s">
        <v>129</v>
      </c>
    </row>
    <row r="309" s="2" customFormat="1" ht="16.5" customHeight="1">
      <c r="A309" s="39"/>
      <c r="B309" s="40"/>
      <c r="C309" s="205" t="s">
        <v>453</v>
      </c>
      <c r="D309" s="205" t="s">
        <v>131</v>
      </c>
      <c r="E309" s="206" t="s">
        <v>454</v>
      </c>
      <c r="F309" s="207" t="s">
        <v>455</v>
      </c>
      <c r="G309" s="208" t="s">
        <v>456</v>
      </c>
      <c r="H309" s="209">
        <v>24.300000000000001</v>
      </c>
      <c r="I309" s="210"/>
      <c r="J309" s="211">
        <f>ROUND(I309*H309,2)</f>
        <v>0</v>
      </c>
      <c r="K309" s="207" t="s">
        <v>135</v>
      </c>
      <c r="L309" s="45"/>
      <c r="M309" s="212" t="s">
        <v>19</v>
      </c>
      <c r="N309" s="213" t="s">
        <v>44</v>
      </c>
      <c r="O309" s="85"/>
      <c r="P309" s="214">
        <f>O309*H309</f>
        <v>0</v>
      </c>
      <c r="Q309" s="214">
        <v>0.0013600000000000001</v>
      </c>
      <c r="R309" s="214">
        <f>Q309*H309</f>
        <v>0.033048000000000001</v>
      </c>
      <c r="S309" s="214">
        <v>0</v>
      </c>
      <c r="T309" s="215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16" t="s">
        <v>136</v>
      </c>
      <c r="AT309" s="216" t="s">
        <v>131</v>
      </c>
      <c r="AU309" s="216" t="s">
        <v>83</v>
      </c>
      <c r="AY309" s="18" t="s">
        <v>129</v>
      </c>
      <c r="BE309" s="217">
        <f>IF(N309="základní",J309,0)</f>
        <v>0</v>
      </c>
      <c r="BF309" s="217">
        <f>IF(N309="snížená",J309,0)</f>
        <v>0</v>
      </c>
      <c r="BG309" s="217">
        <f>IF(N309="zákl. přenesená",J309,0)</f>
        <v>0</v>
      </c>
      <c r="BH309" s="217">
        <f>IF(N309="sníž. přenesená",J309,0)</f>
        <v>0</v>
      </c>
      <c r="BI309" s="217">
        <f>IF(N309="nulová",J309,0)</f>
        <v>0</v>
      </c>
      <c r="BJ309" s="18" t="s">
        <v>81</v>
      </c>
      <c r="BK309" s="217">
        <f>ROUND(I309*H309,2)</f>
        <v>0</v>
      </c>
      <c r="BL309" s="18" t="s">
        <v>136</v>
      </c>
      <c r="BM309" s="216" t="s">
        <v>457</v>
      </c>
    </row>
    <row r="310" s="2" customFormat="1">
      <c r="A310" s="39"/>
      <c r="B310" s="40"/>
      <c r="C310" s="41"/>
      <c r="D310" s="218" t="s">
        <v>138</v>
      </c>
      <c r="E310" s="41"/>
      <c r="F310" s="219" t="s">
        <v>458</v>
      </c>
      <c r="G310" s="41"/>
      <c r="H310" s="41"/>
      <c r="I310" s="220"/>
      <c r="J310" s="41"/>
      <c r="K310" s="41"/>
      <c r="L310" s="45"/>
      <c r="M310" s="221"/>
      <c r="N310" s="222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138</v>
      </c>
      <c r="AU310" s="18" t="s">
        <v>83</v>
      </c>
    </row>
    <row r="311" s="2" customFormat="1">
      <c r="A311" s="39"/>
      <c r="B311" s="40"/>
      <c r="C311" s="41"/>
      <c r="D311" s="223" t="s">
        <v>140</v>
      </c>
      <c r="E311" s="41"/>
      <c r="F311" s="224" t="s">
        <v>459</v>
      </c>
      <c r="G311" s="41"/>
      <c r="H311" s="41"/>
      <c r="I311" s="220"/>
      <c r="J311" s="41"/>
      <c r="K311" s="41"/>
      <c r="L311" s="45"/>
      <c r="M311" s="221"/>
      <c r="N311" s="222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140</v>
      </c>
      <c r="AU311" s="18" t="s">
        <v>83</v>
      </c>
    </row>
    <row r="312" s="13" customFormat="1">
      <c r="A312" s="13"/>
      <c r="B312" s="225"/>
      <c r="C312" s="226"/>
      <c r="D312" s="218" t="s">
        <v>142</v>
      </c>
      <c r="E312" s="227" t="s">
        <v>19</v>
      </c>
      <c r="F312" s="228" t="s">
        <v>460</v>
      </c>
      <c r="G312" s="226"/>
      <c r="H312" s="227" t="s">
        <v>19</v>
      </c>
      <c r="I312" s="229"/>
      <c r="J312" s="226"/>
      <c r="K312" s="226"/>
      <c r="L312" s="230"/>
      <c r="M312" s="231"/>
      <c r="N312" s="232"/>
      <c r="O312" s="232"/>
      <c r="P312" s="232"/>
      <c r="Q312" s="232"/>
      <c r="R312" s="232"/>
      <c r="S312" s="232"/>
      <c r="T312" s="23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4" t="s">
        <v>142</v>
      </c>
      <c r="AU312" s="234" t="s">
        <v>83</v>
      </c>
      <c r="AV312" s="13" t="s">
        <v>81</v>
      </c>
      <c r="AW312" s="13" t="s">
        <v>34</v>
      </c>
      <c r="AX312" s="13" t="s">
        <v>73</v>
      </c>
      <c r="AY312" s="234" t="s">
        <v>129</v>
      </c>
    </row>
    <row r="313" s="14" customFormat="1">
      <c r="A313" s="14"/>
      <c r="B313" s="235"/>
      <c r="C313" s="236"/>
      <c r="D313" s="218" t="s">
        <v>142</v>
      </c>
      <c r="E313" s="237" t="s">
        <v>19</v>
      </c>
      <c r="F313" s="238" t="s">
        <v>461</v>
      </c>
      <c r="G313" s="236"/>
      <c r="H313" s="239">
        <v>24.300000000000001</v>
      </c>
      <c r="I313" s="240"/>
      <c r="J313" s="236"/>
      <c r="K313" s="236"/>
      <c r="L313" s="241"/>
      <c r="M313" s="242"/>
      <c r="N313" s="243"/>
      <c r="O313" s="243"/>
      <c r="P313" s="243"/>
      <c r="Q313" s="243"/>
      <c r="R313" s="243"/>
      <c r="S313" s="243"/>
      <c r="T313" s="24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5" t="s">
        <v>142</v>
      </c>
      <c r="AU313" s="245" t="s">
        <v>83</v>
      </c>
      <c r="AV313" s="14" t="s">
        <v>83</v>
      </c>
      <c r="AW313" s="14" t="s">
        <v>34</v>
      </c>
      <c r="AX313" s="14" t="s">
        <v>81</v>
      </c>
      <c r="AY313" s="245" t="s">
        <v>129</v>
      </c>
    </row>
    <row r="314" s="12" customFormat="1" ht="22.8" customHeight="1">
      <c r="A314" s="12"/>
      <c r="B314" s="189"/>
      <c r="C314" s="190"/>
      <c r="D314" s="191" t="s">
        <v>72</v>
      </c>
      <c r="E314" s="203" t="s">
        <v>199</v>
      </c>
      <c r="F314" s="203" t="s">
        <v>462</v>
      </c>
      <c r="G314" s="190"/>
      <c r="H314" s="190"/>
      <c r="I314" s="193"/>
      <c r="J314" s="204">
        <f>BK314</f>
        <v>0</v>
      </c>
      <c r="K314" s="190"/>
      <c r="L314" s="195"/>
      <c r="M314" s="196"/>
      <c r="N314" s="197"/>
      <c r="O314" s="197"/>
      <c r="P314" s="198">
        <f>SUM(P315:P402)</f>
        <v>0</v>
      </c>
      <c r="Q314" s="197"/>
      <c r="R314" s="198">
        <f>SUM(R315:R402)</f>
        <v>19.991446400000001</v>
      </c>
      <c r="S314" s="197"/>
      <c r="T314" s="199">
        <f>SUM(T315:T402)</f>
        <v>50.244800000000005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00" t="s">
        <v>81</v>
      </c>
      <c r="AT314" s="201" t="s">
        <v>72</v>
      </c>
      <c r="AU314" s="201" t="s">
        <v>81</v>
      </c>
      <c r="AY314" s="200" t="s">
        <v>129</v>
      </c>
      <c r="BK314" s="202">
        <f>SUM(BK315:BK402)</f>
        <v>0</v>
      </c>
    </row>
    <row r="315" s="2" customFormat="1" ht="16.5" customHeight="1">
      <c r="A315" s="39"/>
      <c r="B315" s="40"/>
      <c r="C315" s="205" t="s">
        <v>463</v>
      </c>
      <c r="D315" s="205" t="s">
        <v>131</v>
      </c>
      <c r="E315" s="206" t="s">
        <v>464</v>
      </c>
      <c r="F315" s="207" t="s">
        <v>465</v>
      </c>
      <c r="G315" s="208" t="s">
        <v>466</v>
      </c>
      <c r="H315" s="209">
        <v>13.4</v>
      </c>
      <c r="I315" s="210"/>
      <c r="J315" s="211">
        <f>ROUND(I315*H315,2)</f>
        <v>0</v>
      </c>
      <c r="K315" s="207" t="s">
        <v>135</v>
      </c>
      <c r="L315" s="45"/>
      <c r="M315" s="212" t="s">
        <v>19</v>
      </c>
      <c r="N315" s="213" t="s">
        <v>44</v>
      </c>
      <c r="O315" s="85"/>
      <c r="P315" s="214">
        <f>O315*H315</f>
        <v>0</v>
      </c>
      <c r="Q315" s="214">
        <v>0</v>
      </c>
      <c r="R315" s="214">
        <f>Q315*H315</f>
        <v>0</v>
      </c>
      <c r="S315" s="214">
        <v>0.55600000000000005</v>
      </c>
      <c r="T315" s="215">
        <f>S315*H315</f>
        <v>7.450400000000001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16" t="s">
        <v>274</v>
      </c>
      <c r="AT315" s="216" t="s">
        <v>131</v>
      </c>
      <c r="AU315" s="216" t="s">
        <v>83</v>
      </c>
      <c r="AY315" s="18" t="s">
        <v>129</v>
      </c>
      <c r="BE315" s="217">
        <f>IF(N315="základní",J315,0)</f>
        <v>0</v>
      </c>
      <c r="BF315" s="217">
        <f>IF(N315="snížená",J315,0)</f>
        <v>0</v>
      </c>
      <c r="BG315" s="217">
        <f>IF(N315="zákl. přenesená",J315,0)</f>
        <v>0</v>
      </c>
      <c r="BH315" s="217">
        <f>IF(N315="sníž. přenesená",J315,0)</f>
        <v>0</v>
      </c>
      <c r="BI315" s="217">
        <f>IF(N315="nulová",J315,0)</f>
        <v>0</v>
      </c>
      <c r="BJ315" s="18" t="s">
        <v>81</v>
      </c>
      <c r="BK315" s="217">
        <f>ROUND(I315*H315,2)</f>
        <v>0</v>
      </c>
      <c r="BL315" s="18" t="s">
        <v>274</v>
      </c>
      <c r="BM315" s="216" t="s">
        <v>467</v>
      </c>
    </row>
    <row r="316" s="2" customFormat="1">
      <c r="A316" s="39"/>
      <c r="B316" s="40"/>
      <c r="C316" s="41"/>
      <c r="D316" s="218" t="s">
        <v>138</v>
      </c>
      <c r="E316" s="41"/>
      <c r="F316" s="219" t="s">
        <v>468</v>
      </c>
      <c r="G316" s="41"/>
      <c r="H316" s="41"/>
      <c r="I316" s="220"/>
      <c r="J316" s="41"/>
      <c r="K316" s="41"/>
      <c r="L316" s="45"/>
      <c r="M316" s="221"/>
      <c r="N316" s="222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138</v>
      </c>
      <c r="AU316" s="18" t="s">
        <v>83</v>
      </c>
    </row>
    <row r="317" s="2" customFormat="1">
      <c r="A317" s="39"/>
      <c r="B317" s="40"/>
      <c r="C317" s="41"/>
      <c r="D317" s="223" t="s">
        <v>140</v>
      </c>
      <c r="E317" s="41"/>
      <c r="F317" s="224" t="s">
        <v>469</v>
      </c>
      <c r="G317" s="41"/>
      <c r="H317" s="41"/>
      <c r="I317" s="220"/>
      <c r="J317" s="41"/>
      <c r="K317" s="41"/>
      <c r="L317" s="45"/>
      <c r="M317" s="221"/>
      <c r="N317" s="222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140</v>
      </c>
      <c r="AU317" s="18" t="s">
        <v>83</v>
      </c>
    </row>
    <row r="318" s="13" customFormat="1">
      <c r="A318" s="13"/>
      <c r="B318" s="225"/>
      <c r="C318" s="226"/>
      <c r="D318" s="218" t="s">
        <v>142</v>
      </c>
      <c r="E318" s="227" t="s">
        <v>19</v>
      </c>
      <c r="F318" s="228" t="s">
        <v>470</v>
      </c>
      <c r="G318" s="226"/>
      <c r="H318" s="227" t="s">
        <v>19</v>
      </c>
      <c r="I318" s="229"/>
      <c r="J318" s="226"/>
      <c r="K318" s="226"/>
      <c r="L318" s="230"/>
      <c r="M318" s="231"/>
      <c r="N318" s="232"/>
      <c r="O318" s="232"/>
      <c r="P318" s="232"/>
      <c r="Q318" s="232"/>
      <c r="R318" s="232"/>
      <c r="S318" s="232"/>
      <c r="T318" s="23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4" t="s">
        <v>142</v>
      </c>
      <c r="AU318" s="234" t="s">
        <v>83</v>
      </c>
      <c r="AV318" s="13" t="s">
        <v>81</v>
      </c>
      <c r="AW318" s="13" t="s">
        <v>34</v>
      </c>
      <c r="AX318" s="13" t="s">
        <v>73</v>
      </c>
      <c r="AY318" s="234" t="s">
        <v>129</v>
      </c>
    </row>
    <row r="319" s="14" customFormat="1">
      <c r="A319" s="14"/>
      <c r="B319" s="235"/>
      <c r="C319" s="236"/>
      <c r="D319" s="218" t="s">
        <v>142</v>
      </c>
      <c r="E319" s="237" t="s">
        <v>19</v>
      </c>
      <c r="F319" s="238" t="s">
        <v>471</v>
      </c>
      <c r="G319" s="236"/>
      <c r="H319" s="239">
        <v>13.4</v>
      </c>
      <c r="I319" s="240"/>
      <c r="J319" s="236"/>
      <c r="K319" s="236"/>
      <c r="L319" s="241"/>
      <c r="M319" s="242"/>
      <c r="N319" s="243"/>
      <c r="O319" s="243"/>
      <c r="P319" s="243"/>
      <c r="Q319" s="243"/>
      <c r="R319" s="243"/>
      <c r="S319" s="243"/>
      <c r="T319" s="24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5" t="s">
        <v>142</v>
      </c>
      <c r="AU319" s="245" t="s">
        <v>83</v>
      </c>
      <c r="AV319" s="14" t="s">
        <v>83</v>
      </c>
      <c r="AW319" s="14" t="s">
        <v>34</v>
      </c>
      <c r="AX319" s="14" t="s">
        <v>81</v>
      </c>
      <c r="AY319" s="245" t="s">
        <v>129</v>
      </c>
    </row>
    <row r="320" s="2" customFormat="1" ht="16.5" customHeight="1">
      <c r="A320" s="39"/>
      <c r="B320" s="40"/>
      <c r="C320" s="205" t="s">
        <v>472</v>
      </c>
      <c r="D320" s="205" t="s">
        <v>131</v>
      </c>
      <c r="E320" s="206" t="s">
        <v>473</v>
      </c>
      <c r="F320" s="207" t="s">
        <v>474</v>
      </c>
      <c r="G320" s="208" t="s">
        <v>456</v>
      </c>
      <c r="H320" s="209">
        <v>2</v>
      </c>
      <c r="I320" s="210"/>
      <c r="J320" s="211">
        <f>ROUND(I320*H320,2)</f>
        <v>0</v>
      </c>
      <c r="K320" s="207" t="s">
        <v>135</v>
      </c>
      <c r="L320" s="45"/>
      <c r="M320" s="212" t="s">
        <v>19</v>
      </c>
      <c r="N320" s="213" t="s">
        <v>44</v>
      </c>
      <c r="O320" s="85"/>
      <c r="P320" s="214">
        <f>O320*H320</f>
        <v>0</v>
      </c>
      <c r="Q320" s="214">
        <v>0.00069999999999999999</v>
      </c>
      <c r="R320" s="214">
        <f>Q320*H320</f>
        <v>0.0014</v>
      </c>
      <c r="S320" s="214">
        <v>0</v>
      </c>
      <c r="T320" s="215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16" t="s">
        <v>136</v>
      </c>
      <c r="AT320" s="216" t="s">
        <v>131</v>
      </c>
      <c r="AU320" s="216" t="s">
        <v>83</v>
      </c>
      <c r="AY320" s="18" t="s">
        <v>129</v>
      </c>
      <c r="BE320" s="217">
        <f>IF(N320="základní",J320,0)</f>
        <v>0</v>
      </c>
      <c r="BF320" s="217">
        <f>IF(N320="snížená",J320,0)</f>
        <v>0</v>
      </c>
      <c r="BG320" s="217">
        <f>IF(N320="zákl. přenesená",J320,0)</f>
        <v>0</v>
      </c>
      <c r="BH320" s="217">
        <f>IF(N320="sníž. přenesená",J320,0)</f>
        <v>0</v>
      </c>
      <c r="BI320" s="217">
        <f>IF(N320="nulová",J320,0)</f>
        <v>0</v>
      </c>
      <c r="BJ320" s="18" t="s">
        <v>81</v>
      </c>
      <c r="BK320" s="217">
        <f>ROUND(I320*H320,2)</f>
        <v>0</v>
      </c>
      <c r="BL320" s="18" t="s">
        <v>136</v>
      </c>
      <c r="BM320" s="216" t="s">
        <v>475</v>
      </c>
    </row>
    <row r="321" s="2" customFormat="1">
      <c r="A321" s="39"/>
      <c r="B321" s="40"/>
      <c r="C321" s="41"/>
      <c r="D321" s="218" t="s">
        <v>138</v>
      </c>
      <c r="E321" s="41"/>
      <c r="F321" s="219" t="s">
        <v>476</v>
      </c>
      <c r="G321" s="41"/>
      <c r="H321" s="41"/>
      <c r="I321" s="220"/>
      <c r="J321" s="41"/>
      <c r="K321" s="41"/>
      <c r="L321" s="45"/>
      <c r="M321" s="221"/>
      <c r="N321" s="222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138</v>
      </c>
      <c r="AU321" s="18" t="s">
        <v>83</v>
      </c>
    </row>
    <row r="322" s="2" customFormat="1">
      <c r="A322" s="39"/>
      <c r="B322" s="40"/>
      <c r="C322" s="41"/>
      <c r="D322" s="223" t="s">
        <v>140</v>
      </c>
      <c r="E322" s="41"/>
      <c r="F322" s="224" t="s">
        <v>477</v>
      </c>
      <c r="G322" s="41"/>
      <c r="H322" s="41"/>
      <c r="I322" s="220"/>
      <c r="J322" s="41"/>
      <c r="K322" s="41"/>
      <c r="L322" s="45"/>
      <c r="M322" s="221"/>
      <c r="N322" s="222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140</v>
      </c>
      <c r="AU322" s="18" t="s">
        <v>83</v>
      </c>
    </row>
    <row r="323" s="13" customFormat="1">
      <c r="A323" s="13"/>
      <c r="B323" s="225"/>
      <c r="C323" s="226"/>
      <c r="D323" s="218" t="s">
        <v>142</v>
      </c>
      <c r="E323" s="227" t="s">
        <v>19</v>
      </c>
      <c r="F323" s="228" t="s">
        <v>478</v>
      </c>
      <c r="G323" s="226"/>
      <c r="H323" s="227" t="s">
        <v>19</v>
      </c>
      <c r="I323" s="229"/>
      <c r="J323" s="226"/>
      <c r="K323" s="226"/>
      <c r="L323" s="230"/>
      <c r="M323" s="231"/>
      <c r="N323" s="232"/>
      <c r="O323" s="232"/>
      <c r="P323" s="232"/>
      <c r="Q323" s="232"/>
      <c r="R323" s="232"/>
      <c r="S323" s="232"/>
      <c r="T323" s="23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4" t="s">
        <v>142</v>
      </c>
      <c r="AU323" s="234" t="s">
        <v>83</v>
      </c>
      <c r="AV323" s="13" t="s">
        <v>81</v>
      </c>
      <c r="AW323" s="13" t="s">
        <v>34</v>
      </c>
      <c r="AX323" s="13" t="s">
        <v>73</v>
      </c>
      <c r="AY323" s="234" t="s">
        <v>129</v>
      </c>
    </row>
    <row r="324" s="14" customFormat="1">
      <c r="A324" s="14"/>
      <c r="B324" s="235"/>
      <c r="C324" s="236"/>
      <c r="D324" s="218" t="s">
        <v>142</v>
      </c>
      <c r="E324" s="237" t="s">
        <v>19</v>
      </c>
      <c r="F324" s="238" t="s">
        <v>83</v>
      </c>
      <c r="G324" s="236"/>
      <c r="H324" s="239">
        <v>2</v>
      </c>
      <c r="I324" s="240"/>
      <c r="J324" s="236"/>
      <c r="K324" s="236"/>
      <c r="L324" s="241"/>
      <c r="M324" s="242"/>
      <c r="N324" s="243"/>
      <c r="O324" s="243"/>
      <c r="P324" s="243"/>
      <c r="Q324" s="243"/>
      <c r="R324" s="243"/>
      <c r="S324" s="243"/>
      <c r="T324" s="24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5" t="s">
        <v>142</v>
      </c>
      <c r="AU324" s="245" t="s">
        <v>83</v>
      </c>
      <c r="AV324" s="14" t="s">
        <v>83</v>
      </c>
      <c r="AW324" s="14" t="s">
        <v>34</v>
      </c>
      <c r="AX324" s="14" t="s">
        <v>81</v>
      </c>
      <c r="AY324" s="245" t="s">
        <v>129</v>
      </c>
    </row>
    <row r="325" s="2" customFormat="1" ht="16.5" customHeight="1">
      <c r="A325" s="39"/>
      <c r="B325" s="40"/>
      <c r="C325" s="246" t="s">
        <v>479</v>
      </c>
      <c r="D325" s="246" t="s">
        <v>222</v>
      </c>
      <c r="E325" s="247" t="s">
        <v>480</v>
      </c>
      <c r="F325" s="248" t="s">
        <v>481</v>
      </c>
      <c r="G325" s="249" t="s">
        <v>456</v>
      </c>
      <c r="H325" s="250">
        <v>1</v>
      </c>
      <c r="I325" s="251"/>
      <c r="J325" s="252">
        <f>ROUND(I325*H325,2)</f>
        <v>0</v>
      </c>
      <c r="K325" s="248" t="s">
        <v>135</v>
      </c>
      <c r="L325" s="253"/>
      <c r="M325" s="254" t="s">
        <v>19</v>
      </c>
      <c r="N325" s="255" t="s">
        <v>44</v>
      </c>
      <c r="O325" s="85"/>
      <c r="P325" s="214">
        <f>O325*H325</f>
        <v>0</v>
      </c>
      <c r="Q325" s="214">
        <v>0.0040000000000000001</v>
      </c>
      <c r="R325" s="214">
        <f>Q325*H325</f>
        <v>0.0040000000000000001</v>
      </c>
      <c r="S325" s="214">
        <v>0</v>
      </c>
      <c r="T325" s="215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16" t="s">
        <v>191</v>
      </c>
      <c r="AT325" s="216" t="s">
        <v>222</v>
      </c>
      <c r="AU325" s="216" t="s">
        <v>83</v>
      </c>
      <c r="AY325" s="18" t="s">
        <v>129</v>
      </c>
      <c r="BE325" s="217">
        <f>IF(N325="základní",J325,0)</f>
        <v>0</v>
      </c>
      <c r="BF325" s="217">
        <f>IF(N325="snížená",J325,0)</f>
        <v>0</v>
      </c>
      <c r="BG325" s="217">
        <f>IF(N325="zákl. přenesená",J325,0)</f>
        <v>0</v>
      </c>
      <c r="BH325" s="217">
        <f>IF(N325="sníž. přenesená",J325,0)</f>
        <v>0</v>
      </c>
      <c r="BI325" s="217">
        <f>IF(N325="nulová",J325,0)</f>
        <v>0</v>
      </c>
      <c r="BJ325" s="18" t="s">
        <v>81</v>
      </c>
      <c r="BK325" s="217">
        <f>ROUND(I325*H325,2)</f>
        <v>0</v>
      </c>
      <c r="BL325" s="18" t="s">
        <v>136</v>
      </c>
      <c r="BM325" s="216" t="s">
        <v>482</v>
      </c>
    </row>
    <row r="326" s="2" customFormat="1">
      <c r="A326" s="39"/>
      <c r="B326" s="40"/>
      <c r="C326" s="41"/>
      <c r="D326" s="218" t="s">
        <v>138</v>
      </c>
      <c r="E326" s="41"/>
      <c r="F326" s="219" t="s">
        <v>481</v>
      </c>
      <c r="G326" s="41"/>
      <c r="H326" s="41"/>
      <c r="I326" s="220"/>
      <c r="J326" s="41"/>
      <c r="K326" s="41"/>
      <c r="L326" s="45"/>
      <c r="M326" s="221"/>
      <c r="N326" s="222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138</v>
      </c>
      <c r="AU326" s="18" t="s">
        <v>83</v>
      </c>
    </row>
    <row r="327" s="14" customFormat="1">
      <c r="A327" s="14"/>
      <c r="B327" s="235"/>
      <c r="C327" s="236"/>
      <c r="D327" s="218" t="s">
        <v>142</v>
      </c>
      <c r="E327" s="237" t="s">
        <v>19</v>
      </c>
      <c r="F327" s="238" t="s">
        <v>81</v>
      </c>
      <c r="G327" s="236"/>
      <c r="H327" s="239">
        <v>1</v>
      </c>
      <c r="I327" s="240"/>
      <c r="J327" s="236"/>
      <c r="K327" s="236"/>
      <c r="L327" s="241"/>
      <c r="M327" s="242"/>
      <c r="N327" s="243"/>
      <c r="O327" s="243"/>
      <c r="P327" s="243"/>
      <c r="Q327" s="243"/>
      <c r="R327" s="243"/>
      <c r="S327" s="243"/>
      <c r="T327" s="24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5" t="s">
        <v>142</v>
      </c>
      <c r="AU327" s="245" t="s">
        <v>83</v>
      </c>
      <c r="AV327" s="14" t="s">
        <v>83</v>
      </c>
      <c r="AW327" s="14" t="s">
        <v>34</v>
      </c>
      <c r="AX327" s="14" t="s">
        <v>81</v>
      </c>
      <c r="AY327" s="245" t="s">
        <v>129</v>
      </c>
    </row>
    <row r="328" s="2" customFormat="1" ht="16.5" customHeight="1">
      <c r="A328" s="39"/>
      <c r="B328" s="40"/>
      <c r="C328" s="246" t="s">
        <v>483</v>
      </c>
      <c r="D328" s="246" t="s">
        <v>222</v>
      </c>
      <c r="E328" s="247" t="s">
        <v>484</v>
      </c>
      <c r="F328" s="248" t="s">
        <v>485</v>
      </c>
      <c r="G328" s="249" t="s">
        <v>456</v>
      </c>
      <c r="H328" s="250">
        <v>1</v>
      </c>
      <c r="I328" s="251"/>
      <c r="J328" s="252">
        <f>ROUND(I328*H328,2)</f>
        <v>0</v>
      </c>
      <c r="K328" s="248" t="s">
        <v>135</v>
      </c>
      <c r="L328" s="253"/>
      <c r="M328" s="254" t="s">
        <v>19</v>
      </c>
      <c r="N328" s="255" t="s">
        <v>44</v>
      </c>
      <c r="O328" s="85"/>
      <c r="P328" s="214">
        <f>O328*H328</f>
        <v>0</v>
      </c>
      <c r="Q328" s="214">
        <v>0.00089999999999999998</v>
      </c>
      <c r="R328" s="214">
        <f>Q328*H328</f>
        <v>0.00089999999999999998</v>
      </c>
      <c r="S328" s="214">
        <v>0</v>
      </c>
      <c r="T328" s="215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16" t="s">
        <v>191</v>
      </c>
      <c r="AT328" s="216" t="s">
        <v>222</v>
      </c>
      <c r="AU328" s="216" t="s">
        <v>83</v>
      </c>
      <c r="AY328" s="18" t="s">
        <v>129</v>
      </c>
      <c r="BE328" s="217">
        <f>IF(N328="základní",J328,0)</f>
        <v>0</v>
      </c>
      <c r="BF328" s="217">
        <f>IF(N328="snížená",J328,0)</f>
        <v>0</v>
      </c>
      <c r="BG328" s="217">
        <f>IF(N328="zákl. přenesená",J328,0)</f>
        <v>0</v>
      </c>
      <c r="BH328" s="217">
        <f>IF(N328="sníž. přenesená",J328,0)</f>
        <v>0</v>
      </c>
      <c r="BI328" s="217">
        <f>IF(N328="nulová",J328,0)</f>
        <v>0</v>
      </c>
      <c r="BJ328" s="18" t="s">
        <v>81</v>
      </c>
      <c r="BK328" s="217">
        <f>ROUND(I328*H328,2)</f>
        <v>0</v>
      </c>
      <c r="BL328" s="18" t="s">
        <v>136</v>
      </c>
      <c r="BM328" s="216" t="s">
        <v>486</v>
      </c>
    </row>
    <row r="329" s="2" customFormat="1">
      <c r="A329" s="39"/>
      <c r="B329" s="40"/>
      <c r="C329" s="41"/>
      <c r="D329" s="218" t="s">
        <v>138</v>
      </c>
      <c r="E329" s="41"/>
      <c r="F329" s="219" t="s">
        <v>485</v>
      </c>
      <c r="G329" s="41"/>
      <c r="H329" s="41"/>
      <c r="I329" s="220"/>
      <c r="J329" s="41"/>
      <c r="K329" s="41"/>
      <c r="L329" s="45"/>
      <c r="M329" s="221"/>
      <c r="N329" s="222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138</v>
      </c>
      <c r="AU329" s="18" t="s">
        <v>83</v>
      </c>
    </row>
    <row r="330" s="2" customFormat="1" ht="16.5" customHeight="1">
      <c r="A330" s="39"/>
      <c r="B330" s="40"/>
      <c r="C330" s="205" t="s">
        <v>487</v>
      </c>
      <c r="D330" s="205" t="s">
        <v>131</v>
      </c>
      <c r="E330" s="206" t="s">
        <v>488</v>
      </c>
      <c r="F330" s="207" t="s">
        <v>489</v>
      </c>
      <c r="G330" s="208" t="s">
        <v>456</v>
      </c>
      <c r="H330" s="209">
        <v>1</v>
      </c>
      <c r="I330" s="210"/>
      <c r="J330" s="211">
        <f>ROUND(I330*H330,2)</f>
        <v>0</v>
      </c>
      <c r="K330" s="207" t="s">
        <v>135</v>
      </c>
      <c r="L330" s="45"/>
      <c r="M330" s="212" t="s">
        <v>19</v>
      </c>
      <c r="N330" s="213" t="s">
        <v>44</v>
      </c>
      <c r="O330" s="85"/>
      <c r="P330" s="214">
        <f>O330*H330</f>
        <v>0</v>
      </c>
      <c r="Q330" s="214">
        <v>0.10940999999999999</v>
      </c>
      <c r="R330" s="214">
        <f>Q330*H330</f>
        <v>0.10940999999999999</v>
      </c>
      <c r="S330" s="214">
        <v>0</v>
      </c>
      <c r="T330" s="215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16" t="s">
        <v>136</v>
      </c>
      <c r="AT330" s="216" t="s">
        <v>131</v>
      </c>
      <c r="AU330" s="216" t="s">
        <v>83</v>
      </c>
      <c r="AY330" s="18" t="s">
        <v>129</v>
      </c>
      <c r="BE330" s="217">
        <f>IF(N330="základní",J330,0)</f>
        <v>0</v>
      </c>
      <c r="BF330" s="217">
        <f>IF(N330="snížená",J330,0)</f>
        <v>0</v>
      </c>
      <c r="BG330" s="217">
        <f>IF(N330="zákl. přenesená",J330,0)</f>
        <v>0</v>
      </c>
      <c r="BH330" s="217">
        <f>IF(N330="sníž. přenesená",J330,0)</f>
        <v>0</v>
      </c>
      <c r="BI330" s="217">
        <f>IF(N330="nulová",J330,0)</f>
        <v>0</v>
      </c>
      <c r="BJ330" s="18" t="s">
        <v>81</v>
      </c>
      <c r="BK330" s="217">
        <f>ROUND(I330*H330,2)</f>
        <v>0</v>
      </c>
      <c r="BL330" s="18" t="s">
        <v>136</v>
      </c>
      <c r="BM330" s="216" t="s">
        <v>490</v>
      </c>
    </row>
    <row r="331" s="2" customFormat="1">
      <c r="A331" s="39"/>
      <c r="B331" s="40"/>
      <c r="C331" s="41"/>
      <c r="D331" s="218" t="s">
        <v>138</v>
      </c>
      <c r="E331" s="41"/>
      <c r="F331" s="219" t="s">
        <v>491</v>
      </c>
      <c r="G331" s="41"/>
      <c r="H331" s="41"/>
      <c r="I331" s="220"/>
      <c r="J331" s="41"/>
      <c r="K331" s="41"/>
      <c r="L331" s="45"/>
      <c r="M331" s="221"/>
      <c r="N331" s="222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138</v>
      </c>
      <c r="AU331" s="18" t="s">
        <v>83</v>
      </c>
    </row>
    <row r="332" s="2" customFormat="1">
      <c r="A332" s="39"/>
      <c r="B332" s="40"/>
      <c r="C332" s="41"/>
      <c r="D332" s="223" t="s">
        <v>140</v>
      </c>
      <c r="E332" s="41"/>
      <c r="F332" s="224" t="s">
        <v>492</v>
      </c>
      <c r="G332" s="41"/>
      <c r="H332" s="41"/>
      <c r="I332" s="220"/>
      <c r="J332" s="41"/>
      <c r="K332" s="41"/>
      <c r="L332" s="45"/>
      <c r="M332" s="221"/>
      <c r="N332" s="222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140</v>
      </c>
      <c r="AU332" s="18" t="s">
        <v>83</v>
      </c>
    </row>
    <row r="333" s="13" customFormat="1">
      <c r="A333" s="13"/>
      <c r="B333" s="225"/>
      <c r="C333" s="226"/>
      <c r="D333" s="218" t="s">
        <v>142</v>
      </c>
      <c r="E333" s="227" t="s">
        <v>19</v>
      </c>
      <c r="F333" s="228" t="s">
        <v>493</v>
      </c>
      <c r="G333" s="226"/>
      <c r="H333" s="227" t="s">
        <v>19</v>
      </c>
      <c r="I333" s="229"/>
      <c r="J333" s="226"/>
      <c r="K333" s="226"/>
      <c r="L333" s="230"/>
      <c r="M333" s="231"/>
      <c r="N333" s="232"/>
      <c r="O333" s="232"/>
      <c r="P333" s="232"/>
      <c r="Q333" s="232"/>
      <c r="R333" s="232"/>
      <c r="S333" s="232"/>
      <c r="T333" s="23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4" t="s">
        <v>142</v>
      </c>
      <c r="AU333" s="234" t="s">
        <v>83</v>
      </c>
      <c r="AV333" s="13" t="s">
        <v>81</v>
      </c>
      <c r="AW333" s="13" t="s">
        <v>34</v>
      </c>
      <c r="AX333" s="13" t="s">
        <v>73</v>
      </c>
      <c r="AY333" s="234" t="s">
        <v>129</v>
      </c>
    </row>
    <row r="334" s="14" customFormat="1">
      <c r="A334" s="14"/>
      <c r="B334" s="235"/>
      <c r="C334" s="236"/>
      <c r="D334" s="218" t="s">
        <v>142</v>
      </c>
      <c r="E334" s="237" t="s">
        <v>19</v>
      </c>
      <c r="F334" s="238" t="s">
        <v>81</v>
      </c>
      <c r="G334" s="236"/>
      <c r="H334" s="239">
        <v>1</v>
      </c>
      <c r="I334" s="240"/>
      <c r="J334" s="236"/>
      <c r="K334" s="236"/>
      <c r="L334" s="241"/>
      <c r="M334" s="242"/>
      <c r="N334" s="243"/>
      <c r="O334" s="243"/>
      <c r="P334" s="243"/>
      <c r="Q334" s="243"/>
      <c r="R334" s="243"/>
      <c r="S334" s="243"/>
      <c r="T334" s="24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5" t="s">
        <v>142</v>
      </c>
      <c r="AU334" s="245" t="s">
        <v>83</v>
      </c>
      <c r="AV334" s="14" t="s">
        <v>83</v>
      </c>
      <c r="AW334" s="14" t="s">
        <v>34</v>
      </c>
      <c r="AX334" s="14" t="s">
        <v>81</v>
      </c>
      <c r="AY334" s="245" t="s">
        <v>129</v>
      </c>
    </row>
    <row r="335" s="2" customFormat="1" ht="16.5" customHeight="1">
      <c r="A335" s="39"/>
      <c r="B335" s="40"/>
      <c r="C335" s="246" t="s">
        <v>494</v>
      </c>
      <c r="D335" s="246" t="s">
        <v>222</v>
      </c>
      <c r="E335" s="247" t="s">
        <v>495</v>
      </c>
      <c r="F335" s="248" t="s">
        <v>496</v>
      </c>
      <c r="G335" s="249" t="s">
        <v>456</v>
      </c>
      <c r="H335" s="250">
        <v>1</v>
      </c>
      <c r="I335" s="251"/>
      <c r="J335" s="252">
        <f>ROUND(I335*H335,2)</f>
        <v>0</v>
      </c>
      <c r="K335" s="248" t="s">
        <v>135</v>
      </c>
      <c r="L335" s="253"/>
      <c r="M335" s="254" t="s">
        <v>19</v>
      </c>
      <c r="N335" s="255" t="s">
        <v>44</v>
      </c>
      <c r="O335" s="85"/>
      <c r="P335" s="214">
        <f>O335*H335</f>
        <v>0</v>
      </c>
      <c r="Q335" s="214">
        <v>0.0025000000000000001</v>
      </c>
      <c r="R335" s="214">
        <f>Q335*H335</f>
        <v>0.0025000000000000001</v>
      </c>
      <c r="S335" s="214">
        <v>0</v>
      </c>
      <c r="T335" s="215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16" t="s">
        <v>191</v>
      </c>
      <c r="AT335" s="216" t="s">
        <v>222</v>
      </c>
      <c r="AU335" s="216" t="s">
        <v>83</v>
      </c>
      <c r="AY335" s="18" t="s">
        <v>129</v>
      </c>
      <c r="BE335" s="217">
        <f>IF(N335="základní",J335,0)</f>
        <v>0</v>
      </c>
      <c r="BF335" s="217">
        <f>IF(N335="snížená",J335,0)</f>
        <v>0</v>
      </c>
      <c r="BG335" s="217">
        <f>IF(N335="zákl. přenesená",J335,0)</f>
        <v>0</v>
      </c>
      <c r="BH335" s="217">
        <f>IF(N335="sníž. přenesená",J335,0)</f>
        <v>0</v>
      </c>
      <c r="BI335" s="217">
        <f>IF(N335="nulová",J335,0)</f>
        <v>0</v>
      </c>
      <c r="BJ335" s="18" t="s">
        <v>81</v>
      </c>
      <c r="BK335" s="217">
        <f>ROUND(I335*H335,2)</f>
        <v>0</v>
      </c>
      <c r="BL335" s="18" t="s">
        <v>136</v>
      </c>
      <c r="BM335" s="216" t="s">
        <v>497</v>
      </c>
    </row>
    <row r="336" s="2" customFormat="1">
      <c r="A336" s="39"/>
      <c r="B336" s="40"/>
      <c r="C336" s="41"/>
      <c r="D336" s="218" t="s">
        <v>138</v>
      </c>
      <c r="E336" s="41"/>
      <c r="F336" s="219" t="s">
        <v>496</v>
      </c>
      <c r="G336" s="41"/>
      <c r="H336" s="41"/>
      <c r="I336" s="220"/>
      <c r="J336" s="41"/>
      <c r="K336" s="41"/>
      <c r="L336" s="45"/>
      <c r="M336" s="221"/>
      <c r="N336" s="222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138</v>
      </c>
      <c r="AU336" s="18" t="s">
        <v>83</v>
      </c>
    </row>
    <row r="337" s="2" customFormat="1" ht="16.5" customHeight="1">
      <c r="A337" s="39"/>
      <c r="B337" s="40"/>
      <c r="C337" s="205" t="s">
        <v>498</v>
      </c>
      <c r="D337" s="205" t="s">
        <v>131</v>
      </c>
      <c r="E337" s="206" t="s">
        <v>499</v>
      </c>
      <c r="F337" s="207" t="s">
        <v>500</v>
      </c>
      <c r="G337" s="208" t="s">
        <v>466</v>
      </c>
      <c r="H337" s="209">
        <v>6.5</v>
      </c>
      <c r="I337" s="210"/>
      <c r="J337" s="211">
        <f>ROUND(I337*H337,2)</f>
        <v>0</v>
      </c>
      <c r="K337" s="207" t="s">
        <v>135</v>
      </c>
      <c r="L337" s="45"/>
      <c r="M337" s="212" t="s">
        <v>19</v>
      </c>
      <c r="N337" s="213" t="s">
        <v>44</v>
      </c>
      <c r="O337" s="85"/>
      <c r="P337" s="214">
        <f>O337*H337</f>
        <v>0</v>
      </c>
      <c r="Q337" s="214">
        <v>0.15540000000000001</v>
      </c>
      <c r="R337" s="214">
        <f>Q337*H337</f>
        <v>1.0101</v>
      </c>
      <c r="S337" s="214">
        <v>0</v>
      </c>
      <c r="T337" s="215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16" t="s">
        <v>136</v>
      </c>
      <c r="AT337" s="216" t="s">
        <v>131</v>
      </c>
      <c r="AU337" s="216" t="s">
        <v>83</v>
      </c>
      <c r="AY337" s="18" t="s">
        <v>129</v>
      </c>
      <c r="BE337" s="217">
        <f>IF(N337="základní",J337,0)</f>
        <v>0</v>
      </c>
      <c r="BF337" s="217">
        <f>IF(N337="snížená",J337,0)</f>
        <v>0</v>
      </c>
      <c r="BG337" s="217">
        <f>IF(N337="zákl. přenesená",J337,0)</f>
        <v>0</v>
      </c>
      <c r="BH337" s="217">
        <f>IF(N337="sníž. přenesená",J337,0)</f>
        <v>0</v>
      </c>
      <c r="BI337" s="217">
        <f>IF(N337="nulová",J337,0)</f>
        <v>0</v>
      </c>
      <c r="BJ337" s="18" t="s">
        <v>81</v>
      </c>
      <c r="BK337" s="217">
        <f>ROUND(I337*H337,2)</f>
        <v>0</v>
      </c>
      <c r="BL337" s="18" t="s">
        <v>136</v>
      </c>
      <c r="BM337" s="216" t="s">
        <v>501</v>
      </c>
    </row>
    <row r="338" s="2" customFormat="1">
      <c r="A338" s="39"/>
      <c r="B338" s="40"/>
      <c r="C338" s="41"/>
      <c r="D338" s="218" t="s">
        <v>138</v>
      </c>
      <c r="E338" s="41"/>
      <c r="F338" s="219" t="s">
        <v>502</v>
      </c>
      <c r="G338" s="41"/>
      <c r="H338" s="41"/>
      <c r="I338" s="220"/>
      <c r="J338" s="41"/>
      <c r="K338" s="41"/>
      <c r="L338" s="45"/>
      <c r="M338" s="221"/>
      <c r="N338" s="222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138</v>
      </c>
      <c r="AU338" s="18" t="s">
        <v>83</v>
      </c>
    </row>
    <row r="339" s="2" customFormat="1">
      <c r="A339" s="39"/>
      <c r="B339" s="40"/>
      <c r="C339" s="41"/>
      <c r="D339" s="223" t="s">
        <v>140</v>
      </c>
      <c r="E339" s="41"/>
      <c r="F339" s="224" t="s">
        <v>503</v>
      </c>
      <c r="G339" s="41"/>
      <c r="H339" s="41"/>
      <c r="I339" s="220"/>
      <c r="J339" s="41"/>
      <c r="K339" s="41"/>
      <c r="L339" s="45"/>
      <c r="M339" s="221"/>
      <c r="N339" s="222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140</v>
      </c>
      <c r="AU339" s="18" t="s">
        <v>83</v>
      </c>
    </row>
    <row r="340" s="13" customFormat="1">
      <c r="A340" s="13"/>
      <c r="B340" s="225"/>
      <c r="C340" s="226"/>
      <c r="D340" s="218" t="s">
        <v>142</v>
      </c>
      <c r="E340" s="227" t="s">
        <v>19</v>
      </c>
      <c r="F340" s="228" t="s">
        <v>504</v>
      </c>
      <c r="G340" s="226"/>
      <c r="H340" s="227" t="s">
        <v>19</v>
      </c>
      <c r="I340" s="229"/>
      <c r="J340" s="226"/>
      <c r="K340" s="226"/>
      <c r="L340" s="230"/>
      <c r="M340" s="231"/>
      <c r="N340" s="232"/>
      <c r="O340" s="232"/>
      <c r="P340" s="232"/>
      <c r="Q340" s="232"/>
      <c r="R340" s="232"/>
      <c r="S340" s="232"/>
      <c r="T340" s="23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4" t="s">
        <v>142</v>
      </c>
      <c r="AU340" s="234" t="s">
        <v>83</v>
      </c>
      <c r="AV340" s="13" t="s">
        <v>81</v>
      </c>
      <c r="AW340" s="13" t="s">
        <v>34</v>
      </c>
      <c r="AX340" s="13" t="s">
        <v>73</v>
      </c>
      <c r="AY340" s="234" t="s">
        <v>129</v>
      </c>
    </row>
    <row r="341" s="14" customFormat="1">
      <c r="A341" s="14"/>
      <c r="B341" s="235"/>
      <c r="C341" s="236"/>
      <c r="D341" s="218" t="s">
        <v>142</v>
      </c>
      <c r="E341" s="237" t="s">
        <v>19</v>
      </c>
      <c r="F341" s="238" t="s">
        <v>334</v>
      </c>
      <c r="G341" s="236"/>
      <c r="H341" s="239">
        <v>6.5</v>
      </c>
      <c r="I341" s="240"/>
      <c r="J341" s="236"/>
      <c r="K341" s="236"/>
      <c r="L341" s="241"/>
      <c r="M341" s="242"/>
      <c r="N341" s="243"/>
      <c r="O341" s="243"/>
      <c r="P341" s="243"/>
      <c r="Q341" s="243"/>
      <c r="R341" s="243"/>
      <c r="S341" s="243"/>
      <c r="T341" s="24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5" t="s">
        <v>142</v>
      </c>
      <c r="AU341" s="245" t="s">
        <v>83</v>
      </c>
      <c r="AV341" s="14" t="s">
        <v>83</v>
      </c>
      <c r="AW341" s="14" t="s">
        <v>34</v>
      </c>
      <c r="AX341" s="14" t="s">
        <v>81</v>
      </c>
      <c r="AY341" s="245" t="s">
        <v>129</v>
      </c>
    </row>
    <row r="342" s="2" customFormat="1" ht="16.5" customHeight="1">
      <c r="A342" s="39"/>
      <c r="B342" s="40"/>
      <c r="C342" s="246" t="s">
        <v>505</v>
      </c>
      <c r="D342" s="246" t="s">
        <v>222</v>
      </c>
      <c r="E342" s="247" t="s">
        <v>506</v>
      </c>
      <c r="F342" s="248" t="s">
        <v>507</v>
      </c>
      <c r="G342" s="249" t="s">
        <v>466</v>
      </c>
      <c r="H342" s="250">
        <v>6.6299999999999999</v>
      </c>
      <c r="I342" s="251"/>
      <c r="J342" s="252">
        <f>ROUND(I342*H342,2)</f>
        <v>0</v>
      </c>
      <c r="K342" s="248" t="s">
        <v>135</v>
      </c>
      <c r="L342" s="253"/>
      <c r="M342" s="254" t="s">
        <v>19</v>
      </c>
      <c r="N342" s="255" t="s">
        <v>44</v>
      </c>
      <c r="O342" s="85"/>
      <c r="P342" s="214">
        <f>O342*H342</f>
        <v>0</v>
      </c>
      <c r="Q342" s="214">
        <v>0.10199999999999999</v>
      </c>
      <c r="R342" s="214">
        <f>Q342*H342</f>
        <v>0.67625999999999997</v>
      </c>
      <c r="S342" s="214">
        <v>0</v>
      </c>
      <c r="T342" s="215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16" t="s">
        <v>191</v>
      </c>
      <c r="AT342" s="216" t="s">
        <v>222</v>
      </c>
      <c r="AU342" s="216" t="s">
        <v>83</v>
      </c>
      <c r="AY342" s="18" t="s">
        <v>129</v>
      </c>
      <c r="BE342" s="217">
        <f>IF(N342="základní",J342,0)</f>
        <v>0</v>
      </c>
      <c r="BF342" s="217">
        <f>IF(N342="snížená",J342,0)</f>
        <v>0</v>
      </c>
      <c r="BG342" s="217">
        <f>IF(N342="zákl. přenesená",J342,0)</f>
        <v>0</v>
      </c>
      <c r="BH342" s="217">
        <f>IF(N342="sníž. přenesená",J342,0)</f>
        <v>0</v>
      </c>
      <c r="BI342" s="217">
        <f>IF(N342="nulová",J342,0)</f>
        <v>0</v>
      </c>
      <c r="BJ342" s="18" t="s">
        <v>81</v>
      </c>
      <c r="BK342" s="217">
        <f>ROUND(I342*H342,2)</f>
        <v>0</v>
      </c>
      <c r="BL342" s="18" t="s">
        <v>136</v>
      </c>
      <c r="BM342" s="216" t="s">
        <v>508</v>
      </c>
    </row>
    <row r="343" s="2" customFormat="1">
      <c r="A343" s="39"/>
      <c r="B343" s="40"/>
      <c r="C343" s="41"/>
      <c r="D343" s="218" t="s">
        <v>138</v>
      </c>
      <c r="E343" s="41"/>
      <c r="F343" s="219" t="s">
        <v>507</v>
      </c>
      <c r="G343" s="41"/>
      <c r="H343" s="41"/>
      <c r="I343" s="220"/>
      <c r="J343" s="41"/>
      <c r="K343" s="41"/>
      <c r="L343" s="45"/>
      <c r="M343" s="221"/>
      <c r="N343" s="222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138</v>
      </c>
      <c r="AU343" s="18" t="s">
        <v>83</v>
      </c>
    </row>
    <row r="344" s="14" customFormat="1">
      <c r="A344" s="14"/>
      <c r="B344" s="235"/>
      <c r="C344" s="236"/>
      <c r="D344" s="218" t="s">
        <v>142</v>
      </c>
      <c r="E344" s="236"/>
      <c r="F344" s="238" t="s">
        <v>509</v>
      </c>
      <c r="G344" s="236"/>
      <c r="H344" s="239">
        <v>6.6299999999999999</v>
      </c>
      <c r="I344" s="240"/>
      <c r="J344" s="236"/>
      <c r="K344" s="236"/>
      <c r="L344" s="241"/>
      <c r="M344" s="242"/>
      <c r="N344" s="243"/>
      <c r="O344" s="243"/>
      <c r="P344" s="243"/>
      <c r="Q344" s="243"/>
      <c r="R344" s="243"/>
      <c r="S344" s="243"/>
      <c r="T344" s="24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5" t="s">
        <v>142</v>
      </c>
      <c r="AU344" s="245" t="s">
        <v>83</v>
      </c>
      <c r="AV344" s="14" t="s">
        <v>83</v>
      </c>
      <c r="AW344" s="14" t="s">
        <v>4</v>
      </c>
      <c r="AX344" s="14" t="s">
        <v>81</v>
      </c>
      <c r="AY344" s="245" t="s">
        <v>129</v>
      </c>
    </row>
    <row r="345" s="2" customFormat="1" ht="16.5" customHeight="1">
      <c r="A345" s="39"/>
      <c r="B345" s="40"/>
      <c r="C345" s="205" t="s">
        <v>510</v>
      </c>
      <c r="D345" s="205" t="s">
        <v>131</v>
      </c>
      <c r="E345" s="206" t="s">
        <v>511</v>
      </c>
      <c r="F345" s="207" t="s">
        <v>512</v>
      </c>
      <c r="G345" s="208" t="s">
        <v>466</v>
      </c>
      <c r="H345" s="209">
        <v>12.199999999999999</v>
      </c>
      <c r="I345" s="210"/>
      <c r="J345" s="211">
        <f>ROUND(I345*H345,2)</f>
        <v>0</v>
      </c>
      <c r="K345" s="207" t="s">
        <v>135</v>
      </c>
      <c r="L345" s="45"/>
      <c r="M345" s="212" t="s">
        <v>19</v>
      </c>
      <c r="N345" s="213" t="s">
        <v>44</v>
      </c>
      <c r="O345" s="85"/>
      <c r="P345" s="214">
        <f>O345*H345</f>
        <v>0</v>
      </c>
      <c r="Q345" s="214">
        <v>1.3167800000000001</v>
      </c>
      <c r="R345" s="214">
        <f>Q345*H345</f>
        <v>16.064716000000001</v>
      </c>
      <c r="S345" s="214">
        <v>0</v>
      </c>
      <c r="T345" s="215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16" t="s">
        <v>136</v>
      </c>
      <c r="AT345" s="216" t="s">
        <v>131</v>
      </c>
      <c r="AU345" s="216" t="s">
        <v>83</v>
      </c>
      <c r="AY345" s="18" t="s">
        <v>129</v>
      </c>
      <c r="BE345" s="217">
        <f>IF(N345="základní",J345,0)</f>
        <v>0</v>
      </c>
      <c r="BF345" s="217">
        <f>IF(N345="snížená",J345,0)</f>
        <v>0</v>
      </c>
      <c r="BG345" s="217">
        <f>IF(N345="zákl. přenesená",J345,0)</f>
        <v>0</v>
      </c>
      <c r="BH345" s="217">
        <f>IF(N345="sníž. přenesená",J345,0)</f>
        <v>0</v>
      </c>
      <c r="BI345" s="217">
        <f>IF(N345="nulová",J345,0)</f>
        <v>0</v>
      </c>
      <c r="BJ345" s="18" t="s">
        <v>81</v>
      </c>
      <c r="BK345" s="217">
        <f>ROUND(I345*H345,2)</f>
        <v>0</v>
      </c>
      <c r="BL345" s="18" t="s">
        <v>136</v>
      </c>
      <c r="BM345" s="216" t="s">
        <v>513</v>
      </c>
    </row>
    <row r="346" s="2" customFormat="1">
      <c r="A346" s="39"/>
      <c r="B346" s="40"/>
      <c r="C346" s="41"/>
      <c r="D346" s="218" t="s">
        <v>138</v>
      </c>
      <c r="E346" s="41"/>
      <c r="F346" s="219" t="s">
        <v>514</v>
      </c>
      <c r="G346" s="41"/>
      <c r="H346" s="41"/>
      <c r="I346" s="220"/>
      <c r="J346" s="41"/>
      <c r="K346" s="41"/>
      <c r="L346" s="45"/>
      <c r="M346" s="221"/>
      <c r="N346" s="222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138</v>
      </c>
      <c r="AU346" s="18" t="s">
        <v>83</v>
      </c>
    </row>
    <row r="347" s="2" customFormat="1">
      <c r="A347" s="39"/>
      <c r="B347" s="40"/>
      <c r="C347" s="41"/>
      <c r="D347" s="223" t="s">
        <v>140</v>
      </c>
      <c r="E347" s="41"/>
      <c r="F347" s="224" t="s">
        <v>515</v>
      </c>
      <c r="G347" s="41"/>
      <c r="H347" s="41"/>
      <c r="I347" s="220"/>
      <c r="J347" s="41"/>
      <c r="K347" s="41"/>
      <c r="L347" s="45"/>
      <c r="M347" s="221"/>
      <c r="N347" s="222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140</v>
      </c>
      <c r="AU347" s="18" t="s">
        <v>83</v>
      </c>
    </row>
    <row r="348" s="13" customFormat="1">
      <c r="A348" s="13"/>
      <c r="B348" s="225"/>
      <c r="C348" s="226"/>
      <c r="D348" s="218" t="s">
        <v>142</v>
      </c>
      <c r="E348" s="227" t="s">
        <v>19</v>
      </c>
      <c r="F348" s="228" t="s">
        <v>516</v>
      </c>
      <c r="G348" s="226"/>
      <c r="H348" s="227" t="s">
        <v>19</v>
      </c>
      <c r="I348" s="229"/>
      <c r="J348" s="226"/>
      <c r="K348" s="226"/>
      <c r="L348" s="230"/>
      <c r="M348" s="231"/>
      <c r="N348" s="232"/>
      <c r="O348" s="232"/>
      <c r="P348" s="232"/>
      <c r="Q348" s="232"/>
      <c r="R348" s="232"/>
      <c r="S348" s="232"/>
      <c r="T348" s="23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4" t="s">
        <v>142</v>
      </c>
      <c r="AU348" s="234" t="s">
        <v>83</v>
      </c>
      <c r="AV348" s="13" t="s">
        <v>81</v>
      </c>
      <c r="AW348" s="13" t="s">
        <v>34</v>
      </c>
      <c r="AX348" s="13" t="s">
        <v>73</v>
      </c>
      <c r="AY348" s="234" t="s">
        <v>129</v>
      </c>
    </row>
    <row r="349" s="14" customFormat="1">
      <c r="A349" s="14"/>
      <c r="B349" s="235"/>
      <c r="C349" s="236"/>
      <c r="D349" s="218" t="s">
        <v>142</v>
      </c>
      <c r="E349" s="237" t="s">
        <v>19</v>
      </c>
      <c r="F349" s="238" t="s">
        <v>517</v>
      </c>
      <c r="G349" s="236"/>
      <c r="H349" s="239">
        <v>12.199999999999999</v>
      </c>
      <c r="I349" s="240"/>
      <c r="J349" s="236"/>
      <c r="K349" s="236"/>
      <c r="L349" s="241"/>
      <c r="M349" s="242"/>
      <c r="N349" s="243"/>
      <c r="O349" s="243"/>
      <c r="P349" s="243"/>
      <c r="Q349" s="243"/>
      <c r="R349" s="243"/>
      <c r="S349" s="243"/>
      <c r="T349" s="24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5" t="s">
        <v>142</v>
      </c>
      <c r="AU349" s="245" t="s">
        <v>83</v>
      </c>
      <c r="AV349" s="14" t="s">
        <v>83</v>
      </c>
      <c r="AW349" s="14" t="s">
        <v>34</v>
      </c>
      <c r="AX349" s="14" t="s">
        <v>81</v>
      </c>
      <c r="AY349" s="245" t="s">
        <v>129</v>
      </c>
    </row>
    <row r="350" s="2" customFormat="1" ht="16.5" customHeight="1">
      <c r="A350" s="39"/>
      <c r="B350" s="40"/>
      <c r="C350" s="246" t="s">
        <v>518</v>
      </c>
      <c r="D350" s="246" t="s">
        <v>222</v>
      </c>
      <c r="E350" s="247" t="s">
        <v>519</v>
      </c>
      <c r="F350" s="248" t="s">
        <v>520</v>
      </c>
      <c r="G350" s="249" t="s">
        <v>466</v>
      </c>
      <c r="H350" s="250">
        <v>12.444000000000001</v>
      </c>
      <c r="I350" s="251"/>
      <c r="J350" s="252">
        <f>ROUND(I350*H350,2)</f>
        <v>0</v>
      </c>
      <c r="K350" s="248" t="s">
        <v>135</v>
      </c>
      <c r="L350" s="253"/>
      <c r="M350" s="254" t="s">
        <v>19</v>
      </c>
      <c r="N350" s="255" t="s">
        <v>44</v>
      </c>
      <c r="O350" s="85"/>
      <c r="P350" s="214">
        <f>O350*H350</f>
        <v>0</v>
      </c>
      <c r="Q350" s="214">
        <v>0.019099999999999999</v>
      </c>
      <c r="R350" s="214">
        <f>Q350*H350</f>
        <v>0.23768040000000001</v>
      </c>
      <c r="S350" s="214">
        <v>0</v>
      </c>
      <c r="T350" s="215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16" t="s">
        <v>191</v>
      </c>
      <c r="AT350" s="216" t="s">
        <v>222</v>
      </c>
      <c r="AU350" s="216" t="s">
        <v>83</v>
      </c>
      <c r="AY350" s="18" t="s">
        <v>129</v>
      </c>
      <c r="BE350" s="217">
        <f>IF(N350="základní",J350,0)</f>
        <v>0</v>
      </c>
      <c r="BF350" s="217">
        <f>IF(N350="snížená",J350,0)</f>
        <v>0</v>
      </c>
      <c r="BG350" s="217">
        <f>IF(N350="zákl. přenesená",J350,0)</f>
        <v>0</v>
      </c>
      <c r="BH350" s="217">
        <f>IF(N350="sníž. přenesená",J350,0)</f>
        <v>0</v>
      </c>
      <c r="BI350" s="217">
        <f>IF(N350="nulová",J350,0)</f>
        <v>0</v>
      </c>
      <c r="BJ350" s="18" t="s">
        <v>81</v>
      </c>
      <c r="BK350" s="217">
        <f>ROUND(I350*H350,2)</f>
        <v>0</v>
      </c>
      <c r="BL350" s="18" t="s">
        <v>136</v>
      </c>
      <c r="BM350" s="216" t="s">
        <v>521</v>
      </c>
    </row>
    <row r="351" s="2" customFormat="1">
      <c r="A351" s="39"/>
      <c r="B351" s="40"/>
      <c r="C351" s="41"/>
      <c r="D351" s="218" t="s">
        <v>138</v>
      </c>
      <c r="E351" s="41"/>
      <c r="F351" s="219" t="s">
        <v>520</v>
      </c>
      <c r="G351" s="41"/>
      <c r="H351" s="41"/>
      <c r="I351" s="220"/>
      <c r="J351" s="41"/>
      <c r="K351" s="41"/>
      <c r="L351" s="45"/>
      <c r="M351" s="221"/>
      <c r="N351" s="222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138</v>
      </c>
      <c r="AU351" s="18" t="s">
        <v>83</v>
      </c>
    </row>
    <row r="352" s="14" customFormat="1">
      <c r="A352" s="14"/>
      <c r="B352" s="235"/>
      <c r="C352" s="236"/>
      <c r="D352" s="218" t="s">
        <v>142</v>
      </c>
      <c r="E352" s="236"/>
      <c r="F352" s="238" t="s">
        <v>522</v>
      </c>
      <c r="G352" s="236"/>
      <c r="H352" s="239">
        <v>12.444000000000001</v>
      </c>
      <c r="I352" s="240"/>
      <c r="J352" s="236"/>
      <c r="K352" s="236"/>
      <c r="L352" s="241"/>
      <c r="M352" s="242"/>
      <c r="N352" s="243"/>
      <c r="O352" s="243"/>
      <c r="P352" s="243"/>
      <c r="Q352" s="243"/>
      <c r="R352" s="243"/>
      <c r="S352" s="243"/>
      <c r="T352" s="24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5" t="s">
        <v>142</v>
      </c>
      <c r="AU352" s="245" t="s">
        <v>83</v>
      </c>
      <c r="AV352" s="14" t="s">
        <v>83</v>
      </c>
      <c r="AW352" s="14" t="s">
        <v>4</v>
      </c>
      <c r="AX352" s="14" t="s">
        <v>81</v>
      </c>
      <c r="AY352" s="245" t="s">
        <v>129</v>
      </c>
    </row>
    <row r="353" s="2" customFormat="1" ht="21.75" customHeight="1">
      <c r="A353" s="39"/>
      <c r="B353" s="40"/>
      <c r="C353" s="205" t="s">
        <v>523</v>
      </c>
      <c r="D353" s="205" t="s">
        <v>131</v>
      </c>
      <c r="E353" s="206" t="s">
        <v>524</v>
      </c>
      <c r="F353" s="207" t="s">
        <v>525</v>
      </c>
      <c r="G353" s="208" t="s">
        <v>466</v>
      </c>
      <c r="H353" s="209">
        <v>33.5</v>
      </c>
      <c r="I353" s="210"/>
      <c r="J353" s="211">
        <f>ROUND(I353*H353,2)</f>
        <v>0</v>
      </c>
      <c r="K353" s="207" t="s">
        <v>135</v>
      </c>
      <c r="L353" s="45"/>
      <c r="M353" s="212" t="s">
        <v>19</v>
      </c>
      <c r="N353" s="213" t="s">
        <v>44</v>
      </c>
      <c r="O353" s="85"/>
      <c r="P353" s="214">
        <f>O353*H353</f>
        <v>0</v>
      </c>
      <c r="Q353" s="214">
        <v>0.00059999999999999995</v>
      </c>
      <c r="R353" s="214">
        <f>Q353*H353</f>
        <v>0.0201</v>
      </c>
      <c r="S353" s="214">
        <v>0</v>
      </c>
      <c r="T353" s="215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16" t="s">
        <v>136</v>
      </c>
      <c r="AT353" s="216" t="s">
        <v>131</v>
      </c>
      <c r="AU353" s="216" t="s">
        <v>83</v>
      </c>
      <c r="AY353" s="18" t="s">
        <v>129</v>
      </c>
      <c r="BE353" s="217">
        <f>IF(N353="základní",J353,0)</f>
        <v>0</v>
      </c>
      <c r="BF353" s="217">
        <f>IF(N353="snížená",J353,0)</f>
        <v>0</v>
      </c>
      <c r="BG353" s="217">
        <f>IF(N353="zákl. přenesená",J353,0)</f>
        <v>0</v>
      </c>
      <c r="BH353" s="217">
        <f>IF(N353="sníž. přenesená",J353,0)</f>
        <v>0</v>
      </c>
      <c r="BI353" s="217">
        <f>IF(N353="nulová",J353,0)</f>
        <v>0</v>
      </c>
      <c r="BJ353" s="18" t="s">
        <v>81</v>
      </c>
      <c r="BK353" s="217">
        <f>ROUND(I353*H353,2)</f>
        <v>0</v>
      </c>
      <c r="BL353" s="18" t="s">
        <v>136</v>
      </c>
      <c r="BM353" s="216" t="s">
        <v>526</v>
      </c>
    </row>
    <row r="354" s="2" customFormat="1">
      <c r="A354" s="39"/>
      <c r="B354" s="40"/>
      <c r="C354" s="41"/>
      <c r="D354" s="218" t="s">
        <v>138</v>
      </c>
      <c r="E354" s="41"/>
      <c r="F354" s="219" t="s">
        <v>527</v>
      </c>
      <c r="G354" s="41"/>
      <c r="H354" s="41"/>
      <c r="I354" s="220"/>
      <c r="J354" s="41"/>
      <c r="K354" s="41"/>
      <c r="L354" s="45"/>
      <c r="M354" s="221"/>
      <c r="N354" s="222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138</v>
      </c>
      <c r="AU354" s="18" t="s">
        <v>83</v>
      </c>
    </row>
    <row r="355" s="2" customFormat="1">
      <c r="A355" s="39"/>
      <c r="B355" s="40"/>
      <c r="C355" s="41"/>
      <c r="D355" s="223" t="s">
        <v>140</v>
      </c>
      <c r="E355" s="41"/>
      <c r="F355" s="224" t="s">
        <v>528</v>
      </c>
      <c r="G355" s="41"/>
      <c r="H355" s="41"/>
      <c r="I355" s="220"/>
      <c r="J355" s="41"/>
      <c r="K355" s="41"/>
      <c r="L355" s="45"/>
      <c r="M355" s="221"/>
      <c r="N355" s="222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140</v>
      </c>
      <c r="AU355" s="18" t="s">
        <v>83</v>
      </c>
    </row>
    <row r="356" s="13" customFormat="1">
      <c r="A356" s="13"/>
      <c r="B356" s="225"/>
      <c r="C356" s="226"/>
      <c r="D356" s="218" t="s">
        <v>142</v>
      </c>
      <c r="E356" s="227" t="s">
        <v>19</v>
      </c>
      <c r="F356" s="228" t="s">
        <v>529</v>
      </c>
      <c r="G356" s="226"/>
      <c r="H356" s="227" t="s">
        <v>19</v>
      </c>
      <c r="I356" s="229"/>
      <c r="J356" s="226"/>
      <c r="K356" s="226"/>
      <c r="L356" s="230"/>
      <c r="M356" s="231"/>
      <c r="N356" s="232"/>
      <c r="O356" s="232"/>
      <c r="P356" s="232"/>
      <c r="Q356" s="232"/>
      <c r="R356" s="232"/>
      <c r="S356" s="232"/>
      <c r="T356" s="23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4" t="s">
        <v>142</v>
      </c>
      <c r="AU356" s="234" t="s">
        <v>83</v>
      </c>
      <c r="AV356" s="13" t="s">
        <v>81</v>
      </c>
      <c r="AW356" s="13" t="s">
        <v>34</v>
      </c>
      <c r="AX356" s="13" t="s">
        <v>73</v>
      </c>
      <c r="AY356" s="234" t="s">
        <v>129</v>
      </c>
    </row>
    <row r="357" s="14" customFormat="1">
      <c r="A357" s="14"/>
      <c r="B357" s="235"/>
      <c r="C357" s="236"/>
      <c r="D357" s="218" t="s">
        <v>142</v>
      </c>
      <c r="E357" s="237" t="s">
        <v>19</v>
      </c>
      <c r="F357" s="238" t="s">
        <v>334</v>
      </c>
      <c r="G357" s="236"/>
      <c r="H357" s="239">
        <v>6.5</v>
      </c>
      <c r="I357" s="240"/>
      <c r="J357" s="236"/>
      <c r="K357" s="236"/>
      <c r="L357" s="241"/>
      <c r="M357" s="242"/>
      <c r="N357" s="243"/>
      <c r="O357" s="243"/>
      <c r="P357" s="243"/>
      <c r="Q357" s="243"/>
      <c r="R357" s="243"/>
      <c r="S357" s="243"/>
      <c r="T357" s="24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5" t="s">
        <v>142</v>
      </c>
      <c r="AU357" s="245" t="s">
        <v>83</v>
      </c>
      <c r="AV357" s="14" t="s">
        <v>83</v>
      </c>
      <c r="AW357" s="14" t="s">
        <v>34</v>
      </c>
      <c r="AX357" s="14" t="s">
        <v>73</v>
      </c>
      <c r="AY357" s="245" t="s">
        <v>129</v>
      </c>
    </row>
    <row r="358" s="13" customFormat="1">
      <c r="A358" s="13"/>
      <c r="B358" s="225"/>
      <c r="C358" s="226"/>
      <c r="D358" s="218" t="s">
        <v>142</v>
      </c>
      <c r="E358" s="227" t="s">
        <v>19</v>
      </c>
      <c r="F358" s="228" t="s">
        <v>530</v>
      </c>
      <c r="G358" s="226"/>
      <c r="H358" s="227" t="s">
        <v>19</v>
      </c>
      <c r="I358" s="229"/>
      <c r="J358" s="226"/>
      <c r="K358" s="226"/>
      <c r="L358" s="230"/>
      <c r="M358" s="231"/>
      <c r="N358" s="232"/>
      <c r="O358" s="232"/>
      <c r="P358" s="232"/>
      <c r="Q358" s="232"/>
      <c r="R358" s="232"/>
      <c r="S358" s="232"/>
      <c r="T358" s="23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4" t="s">
        <v>142</v>
      </c>
      <c r="AU358" s="234" t="s">
        <v>83</v>
      </c>
      <c r="AV358" s="13" t="s">
        <v>81</v>
      </c>
      <c r="AW358" s="13" t="s">
        <v>34</v>
      </c>
      <c r="AX358" s="13" t="s">
        <v>73</v>
      </c>
      <c r="AY358" s="234" t="s">
        <v>129</v>
      </c>
    </row>
    <row r="359" s="14" customFormat="1">
      <c r="A359" s="14"/>
      <c r="B359" s="235"/>
      <c r="C359" s="236"/>
      <c r="D359" s="218" t="s">
        <v>142</v>
      </c>
      <c r="E359" s="237" t="s">
        <v>19</v>
      </c>
      <c r="F359" s="238" t="s">
        <v>356</v>
      </c>
      <c r="G359" s="236"/>
      <c r="H359" s="239">
        <v>27</v>
      </c>
      <c r="I359" s="240"/>
      <c r="J359" s="236"/>
      <c r="K359" s="236"/>
      <c r="L359" s="241"/>
      <c r="M359" s="242"/>
      <c r="N359" s="243"/>
      <c r="O359" s="243"/>
      <c r="P359" s="243"/>
      <c r="Q359" s="243"/>
      <c r="R359" s="243"/>
      <c r="S359" s="243"/>
      <c r="T359" s="24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5" t="s">
        <v>142</v>
      </c>
      <c r="AU359" s="245" t="s">
        <v>83</v>
      </c>
      <c r="AV359" s="14" t="s">
        <v>83</v>
      </c>
      <c r="AW359" s="14" t="s">
        <v>34</v>
      </c>
      <c r="AX359" s="14" t="s">
        <v>73</v>
      </c>
      <c r="AY359" s="245" t="s">
        <v>129</v>
      </c>
    </row>
    <row r="360" s="15" customFormat="1">
      <c r="A360" s="15"/>
      <c r="B360" s="256"/>
      <c r="C360" s="257"/>
      <c r="D360" s="218" t="s">
        <v>142</v>
      </c>
      <c r="E360" s="258" t="s">
        <v>19</v>
      </c>
      <c r="F360" s="259" t="s">
        <v>238</v>
      </c>
      <c r="G360" s="257"/>
      <c r="H360" s="260">
        <v>33.5</v>
      </c>
      <c r="I360" s="261"/>
      <c r="J360" s="257"/>
      <c r="K360" s="257"/>
      <c r="L360" s="262"/>
      <c r="M360" s="263"/>
      <c r="N360" s="264"/>
      <c r="O360" s="264"/>
      <c r="P360" s="264"/>
      <c r="Q360" s="264"/>
      <c r="R360" s="264"/>
      <c r="S360" s="264"/>
      <c r="T360" s="26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6" t="s">
        <v>142</v>
      </c>
      <c r="AU360" s="266" t="s">
        <v>83</v>
      </c>
      <c r="AV360" s="15" t="s">
        <v>136</v>
      </c>
      <c r="AW360" s="15" t="s">
        <v>34</v>
      </c>
      <c r="AX360" s="15" t="s">
        <v>81</v>
      </c>
      <c r="AY360" s="266" t="s">
        <v>129</v>
      </c>
    </row>
    <row r="361" s="2" customFormat="1" ht="16.5" customHeight="1">
      <c r="A361" s="39"/>
      <c r="B361" s="40"/>
      <c r="C361" s="205" t="s">
        <v>531</v>
      </c>
      <c r="D361" s="205" t="s">
        <v>131</v>
      </c>
      <c r="E361" s="206" t="s">
        <v>532</v>
      </c>
      <c r="F361" s="207" t="s">
        <v>533</v>
      </c>
      <c r="G361" s="208" t="s">
        <v>466</v>
      </c>
      <c r="H361" s="209">
        <v>6.5</v>
      </c>
      <c r="I361" s="210"/>
      <c r="J361" s="211">
        <f>ROUND(I361*H361,2)</f>
        <v>0</v>
      </c>
      <c r="K361" s="207" t="s">
        <v>135</v>
      </c>
      <c r="L361" s="45"/>
      <c r="M361" s="212" t="s">
        <v>19</v>
      </c>
      <c r="N361" s="213" t="s">
        <v>44</v>
      </c>
      <c r="O361" s="85"/>
      <c r="P361" s="214">
        <f>O361*H361</f>
        <v>0</v>
      </c>
      <c r="Q361" s="214">
        <v>0</v>
      </c>
      <c r="R361" s="214">
        <f>Q361*H361</f>
        <v>0</v>
      </c>
      <c r="S361" s="214">
        <v>0</v>
      </c>
      <c r="T361" s="215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16" t="s">
        <v>136</v>
      </c>
      <c r="AT361" s="216" t="s">
        <v>131</v>
      </c>
      <c r="AU361" s="216" t="s">
        <v>83</v>
      </c>
      <c r="AY361" s="18" t="s">
        <v>129</v>
      </c>
      <c r="BE361" s="217">
        <f>IF(N361="základní",J361,0)</f>
        <v>0</v>
      </c>
      <c r="BF361" s="217">
        <f>IF(N361="snížená",J361,0)</f>
        <v>0</v>
      </c>
      <c r="BG361" s="217">
        <f>IF(N361="zákl. přenesená",J361,0)</f>
        <v>0</v>
      </c>
      <c r="BH361" s="217">
        <f>IF(N361="sníž. přenesená",J361,0)</f>
        <v>0</v>
      </c>
      <c r="BI361" s="217">
        <f>IF(N361="nulová",J361,0)</f>
        <v>0</v>
      </c>
      <c r="BJ361" s="18" t="s">
        <v>81</v>
      </c>
      <c r="BK361" s="217">
        <f>ROUND(I361*H361,2)</f>
        <v>0</v>
      </c>
      <c r="BL361" s="18" t="s">
        <v>136</v>
      </c>
      <c r="BM361" s="216" t="s">
        <v>534</v>
      </c>
    </row>
    <row r="362" s="2" customFormat="1">
      <c r="A362" s="39"/>
      <c r="B362" s="40"/>
      <c r="C362" s="41"/>
      <c r="D362" s="218" t="s">
        <v>138</v>
      </c>
      <c r="E362" s="41"/>
      <c r="F362" s="219" t="s">
        <v>535</v>
      </c>
      <c r="G362" s="41"/>
      <c r="H362" s="41"/>
      <c r="I362" s="220"/>
      <c r="J362" s="41"/>
      <c r="K362" s="41"/>
      <c r="L362" s="45"/>
      <c r="M362" s="221"/>
      <c r="N362" s="222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138</v>
      </c>
      <c r="AU362" s="18" t="s">
        <v>83</v>
      </c>
    </row>
    <row r="363" s="2" customFormat="1">
      <c r="A363" s="39"/>
      <c r="B363" s="40"/>
      <c r="C363" s="41"/>
      <c r="D363" s="223" t="s">
        <v>140</v>
      </c>
      <c r="E363" s="41"/>
      <c r="F363" s="224" t="s">
        <v>536</v>
      </c>
      <c r="G363" s="41"/>
      <c r="H363" s="41"/>
      <c r="I363" s="220"/>
      <c r="J363" s="41"/>
      <c r="K363" s="41"/>
      <c r="L363" s="45"/>
      <c r="M363" s="221"/>
      <c r="N363" s="222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140</v>
      </c>
      <c r="AU363" s="18" t="s">
        <v>83</v>
      </c>
    </row>
    <row r="364" s="13" customFormat="1">
      <c r="A364" s="13"/>
      <c r="B364" s="225"/>
      <c r="C364" s="226"/>
      <c r="D364" s="218" t="s">
        <v>142</v>
      </c>
      <c r="E364" s="227" t="s">
        <v>19</v>
      </c>
      <c r="F364" s="228" t="s">
        <v>537</v>
      </c>
      <c r="G364" s="226"/>
      <c r="H364" s="227" t="s">
        <v>19</v>
      </c>
      <c r="I364" s="229"/>
      <c r="J364" s="226"/>
      <c r="K364" s="226"/>
      <c r="L364" s="230"/>
      <c r="M364" s="231"/>
      <c r="N364" s="232"/>
      <c r="O364" s="232"/>
      <c r="P364" s="232"/>
      <c r="Q364" s="232"/>
      <c r="R364" s="232"/>
      <c r="S364" s="232"/>
      <c r="T364" s="23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4" t="s">
        <v>142</v>
      </c>
      <c r="AU364" s="234" t="s">
        <v>83</v>
      </c>
      <c r="AV364" s="13" t="s">
        <v>81</v>
      </c>
      <c r="AW364" s="13" t="s">
        <v>34</v>
      </c>
      <c r="AX364" s="13" t="s">
        <v>73</v>
      </c>
      <c r="AY364" s="234" t="s">
        <v>129</v>
      </c>
    </row>
    <row r="365" s="14" customFormat="1">
      <c r="A365" s="14"/>
      <c r="B365" s="235"/>
      <c r="C365" s="236"/>
      <c r="D365" s="218" t="s">
        <v>142</v>
      </c>
      <c r="E365" s="237" t="s">
        <v>19</v>
      </c>
      <c r="F365" s="238" t="s">
        <v>334</v>
      </c>
      <c r="G365" s="236"/>
      <c r="H365" s="239">
        <v>6.5</v>
      </c>
      <c r="I365" s="240"/>
      <c r="J365" s="236"/>
      <c r="K365" s="236"/>
      <c r="L365" s="241"/>
      <c r="M365" s="242"/>
      <c r="N365" s="243"/>
      <c r="O365" s="243"/>
      <c r="P365" s="243"/>
      <c r="Q365" s="243"/>
      <c r="R365" s="243"/>
      <c r="S365" s="243"/>
      <c r="T365" s="24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5" t="s">
        <v>142</v>
      </c>
      <c r="AU365" s="245" t="s">
        <v>83</v>
      </c>
      <c r="AV365" s="14" t="s">
        <v>83</v>
      </c>
      <c r="AW365" s="14" t="s">
        <v>34</v>
      </c>
      <c r="AX365" s="14" t="s">
        <v>81</v>
      </c>
      <c r="AY365" s="245" t="s">
        <v>129</v>
      </c>
    </row>
    <row r="366" s="2" customFormat="1" ht="16.5" customHeight="1">
      <c r="A366" s="39"/>
      <c r="B366" s="40"/>
      <c r="C366" s="205" t="s">
        <v>538</v>
      </c>
      <c r="D366" s="205" t="s">
        <v>131</v>
      </c>
      <c r="E366" s="206" t="s">
        <v>539</v>
      </c>
      <c r="F366" s="207" t="s">
        <v>540</v>
      </c>
      <c r="G366" s="208" t="s">
        <v>466</v>
      </c>
      <c r="H366" s="209">
        <v>6</v>
      </c>
      <c r="I366" s="210"/>
      <c r="J366" s="211">
        <f>ROUND(I366*H366,2)</f>
        <v>0</v>
      </c>
      <c r="K366" s="207" t="s">
        <v>135</v>
      </c>
      <c r="L366" s="45"/>
      <c r="M366" s="212" t="s">
        <v>19</v>
      </c>
      <c r="N366" s="213" t="s">
        <v>44</v>
      </c>
      <c r="O366" s="85"/>
      <c r="P366" s="214">
        <f>O366*H366</f>
        <v>0</v>
      </c>
      <c r="Q366" s="214">
        <v>0.16370999999999999</v>
      </c>
      <c r="R366" s="214">
        <f>Q366*H366</f>
        <v>0.98225999999999991</v>
      </c>
      <c r="S366" s="214">
        <v>0</v>
      </c>
      <c r="T366" s="215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16" t="s">
        <v>136</v>
      </c>
      <c r="AT366" s="216" t="s">
        <v>131</v>
      </c>
      <c r="AU366" s="216" t="s">
        <v>83</v>
      </c>
      <c r="AY366" s="18" t="s">
        <v>129</v>
      </c>
      <c r="BE366" s="217">
        <f>IF(N366="základní",J366,0)</f>
        <v>0</v>
      </c>
      <c r="BF366" s="217">
        <f>IF(N366="snížená",J366,0)</f>
        <v>0</v>
      </c>
      <c r="BG366" s="217">
        <f>IF(N366="zákl. přenesená",J366,0)</f>
        <v>0</v>
      </c>
      <c r="BH366" s="217">
        <f>IF(N366="sníž. přenesená",J366,0)</f>
        <v>0</v>
      </c>
      <c r="BI366" s="217">
        <f>IF(N366="nulová",J366,0)</f>
        <v>0</v>
      </c>
      <c r="BJ366" s="18" t="s">
        <v>81</v>
      </c>
      <c r="BK366" s="217">
        <f>ROUND(I366*H366,2)</f>
        <v>0</v>
      </c>
      <c r="BL366" s="18" t="s">
        <v>136</v>
      </c>
      <c r="BM366" s="216" t="s">
        <v>541</v>
      </c>
    </row>
    <row r="367" s="2" customFormat="1">
      <c r="A367" s="39"/>
      <c r="B367" s="40"/>
      <c r="C367" s="41"/>
      <c r="D367" s="218" t="s">
        <v>138</v>
      </c>
      <c r="E367" s="41"/>
      <c r="F367" s="219" t="s">
        <v>542</v>
      </c>
      <c r="G367" s="41"/>
      <c r="H367" s="41"/>
      <c r="I367" s="220"/>
      <c r="J367" s="41"/>
      <c r="K367" s="41"/>
      <c r="L367" s="45"/>
      <c r="M367" s="221"/>
      <c r="N367" s="222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138</v>
      </c>
      <c r="AU367" s="18" t="s">
        <v>83</v>
      </c>
    </row>
    <row r="368" s="2" customFormat="1">
      <c r="A368" s="39"/>
      <c r="B368" s="40"/>
      <c r="C368" s="41"/>
      <c r="D368" s="223" t="s">
        <v>140</v>
      </c>
      <c r="E368" s="41"/>
      <c r="F368" s="224" t="s">
        <v>543</v>
      </c>
      <c r="G368" s="41"/>
      <c r="H368" s="41"/>
      <c r="I368" s="220"/>
      <c r="J368" s="41"/>
      <c r="K368" s="41"/>
      <c r="L368" s="45"/>
      <c r="M368" s="221"/>
      <c r="N368" s="222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140</v>
      </c>
      <c r="AU368" s="18" t="s">
        <v>83</v>
      </c>
    </row>
    <row r="369" s="13" customFormat="1">
      <c r="A369" s="13"/>
      <c r="B369" s="225"/>
      <c r="C369" s="226"/>
      <c r="D369" s="218" t="s">
        <v>142</v>
      </c>
      <c r="E369" s="227" t="s">
        <v>19</v>
      </c>
      <c r="F369" s="228" t="s">
        <v>544</v>
      </c>
      <c r="G369" s="226"/>
      <c r="H369" s="227" t="s">
        <v>19</v>
      </c>
      <c r="I369" s="229"/>
      <c r="J369" s="226"/>
      <c r="K369" s="226"/>
      <c r="L369" s="230"/>
      <c r="M369" s="231"/>
      <c r="N369" s="232"/>
      <c r="O369" s="232"/>
      <c r="P369" s="232"/>
      <c r="Q369" s="232"/>
      <c r="R369" s="232"/>
      <c r="S369" s="232"/>
      <c r="T369" s="23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4" t="s">
        <v>142</v>
      </c>
      <c r="AU369" s="234" t="s">
        <v>83</v>
      </c>
      <c r="AV369" s="13" t="s">
        <v>81</v>
      </c>
      <c r="AW369" s="13" t="s">
        <v>34</v>
      </c>
      <c r="AX369" s="13" t="s">
        <v>73</v>
      </c>
      <c r="AY369" s="234" t="s">
        <v>129</v>
      </c>
    </row>
    <row r="370" s="14" customFormat="1">
      <c r="A370" s="14"/>
      <c r="B370" s="235"/>
      <c r="C370" s="236"/>
      <c r="D370" s="218" t="s">
        <v>142</v>
      </c>
      <c r="E370" s="237" t="s">
        <v>19</v>
      </c>
      <c r="F370" s="238" t="s">
        <v>175</v>
      </c>
      <c r="G370" s="236"/>
      <c r="H370" s="239">
        <v>6</v>
      </c>
      <c r="I370" s="240"/>
      <c r="J370" s="236"/>
      <c r="K370" s="236"/>
      <c r="L370" s="241"/>
      <c r="M370" s="242"/>
      <c r="N370" s="243"/>
      <c r="O370" s="243"/>
      <c r="P370" s="243"/>
      <c r="Q370" s="243"/>
      <c r="R370" s="243"/>
      <c r="S370" s="243"/>
      <c r="T370" s="24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5" t="s">
        <v>142</v>
      </c>
      <c r="AU370" s="245" t="s">
        <v>83</v>
      </c>
      <c r="AV370" s="14" t="s">
        <v>83</v>
      </c>
      <c r="AW370" s="14" t="s">
        <v>34</v>
      </c>
      <c r="AX370" s="14" t="s">
        <v>81</v>
      </c>
      <c r="AY370" s="245" t="s">
        <v>129</v>
      </c>
    </row>
    <row r="371" s="2" customFormat="1" ht="16.5" customHeight="1">
      <c r="A371" s="39"/>
      <c r="B371" s="40"/>
      <c r="C371" s="246" t="s">
        <v>545</v>
      </c>
      <c r="D371" s="246" t="s">
        <v>222</v>
      </c>
      <c r="E371" s="247" t="s">
        <v>546</v>
      </c>
      <c r="F371" s="248" t="s">
        <v>547</v>
      </c>
      <c r="G371" s="249" t="s">
        <v>466</v>
      </c>
      <c r="H371" s="250">
        <v>6</v>
      </c>
      <c r="I371" s="251"/>
      <c r="J371" s="252">
        <f>ROUND(I371*H371,2)</f>
        <v>0</v>
      </c>
      <c r="K371" s="248" t="s">
        <v>135</v>
      </c>
      <c r="L371" s="253"/>
      <c r="M371" s="254" t="s">
        <v>19</v>
      </c>
      <c r="N371" s="255" t="s">
        <v>44</v>
      </c>
      <c r="O371" s="85"/>
      <c r="P371" s="214">
        <f>O371*H371</f>
        <v>0</v>
      </c>
      <c r="Q371" s="214">
        <v>0.14606</v>
      </c>
      <c r="R371" s="214">
        <f>Q371*H371</f>
        <v>0.87636000000000003</v>
      </c>
      <c r="S371" s="214">
        <v>0</v>
      </c>
      <c r="T371" s="215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16" t="s">
        <v>191</v>
      </c>
      <c r="AT371" s="216" t="s">
        <v>222</v>
      </c>
      <c r="AU371" s="216" t="s">
        <v>83</v>
      </c>
      <c r="AY371" s="18" t="s">
        <v>129</v>
      </c>
      <c r="BE371" s="217">
        <f>IF(N371="základní",J371,0)</f>
        <v>0</v>
      </c>
      <c r="BF371" s="217">
        <f>IF(N371="snížená",J371,0)</f>
        <v>0</v>
      </c>
      <c r="BG371" s="217">
        <f>IF(N371="zákl. přenesená",J371,0)</f>
        <v>0</v>
      </c>
      <c r="BH371" s="217">
        <f>IF(N371="sníž. přenesená",J371,0)</f>
        <v>0</v>
      </c>
      <c r="BI371" s="217">
        <f>IF(N371="nulová",J371,0)</f>
        <v>0</v>
      </c>
      <c r="BJ371" s="18" t="s">
        <v>81</v>
      </c>
      <c r="BK371" s="217">
        <f>ROUND(I371*H371,2)</f>
        <v>0</v>
      </c>
      <c r="BL371" s="18" t="s">
        <v>136</v>
      </c>
      <c r="BM371" s="216" t="s">
        <v>548</v>
      </c>
    </row>
    <row r="372" s="2" customFormat="1">
      <c r="A372" s="39"/>
      <c r="B372" s="40"/>
      <c r="C372" s="41"/>
      <c r="D372" s="218" t="s">
        <v>138</v>
      </c>
      <c r="E372" s="41"/>
      <c r="F372" s="219" t="s">
        <v>547</v>
      </c>
      <c r="G372" s="41"/>
      <c r="H372" s="41"/>
      <c r="I372" s="220"/>
      <c r="J372" s="41"/>
      <c r="K372" s="41"/>
      <c r="L372" s="45"/>
      <c r="M372" s="221"/>
      <c r="N372" s="222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138</v>
      </c>
      <c r="AU372" s="18" t="s">
        <v>83</v>
      </c>
    </row>
    <row r="373" s="2" customFormat="1" ht="16.5" customHeight="1">
      <c r="A373" s="39"/>
      <c r="B373" s="40"/>
      <c r="C373" s="205" t="s">
        <v>549</v>
      </c>
      <c r="D373" s="205" t="s">
        <v>131</v>
      </c>
      <c r="E373" s="206" t="s">
        <v>550</v>
      </c>
      <c r="F373" s="207" t="s">
        <v>551</v>
      </c>
      <c r="G373" s="208" t="s">
        <v>134</v>
      </c>
      <c r="H373" s="209">
        <v>36.200000000000003</v>
      </c>
      <c r="I373" s="210"/>
      <c r="J373" s="211">
        <f>ROUND(I373*H373,2)</f>
        <v>0</v>
      </c>
      <c r="K373" s="207" t="s">
        <v>135</v>
      </c>
      <c r="L373" s="45"/>
      <c r="M373" s="212" t="s">
        <v>19</v>
      </c>
      <c r="N373" s="213" t="s">
        <v>44</v>
      </c>
      <c r="O373" s="85"/>
      <c r="P373" s="214">
        <f>O373*H373</f>
        <v>0</v>
      </c>
      <c r="Q373" s="214">
        <v>0</v>
      </c>
      <c r="R373" s="214">
        <f>Q373*H373</f>
        <v>0</v>
      </c>
      <c r="S373" s="214">
        <v>0.252</v>
      </c>
      <c r="T373" s="215">
        <f>S373*H373</f>
        <v>9.1224000000000007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16" t="s">
        <v>136</v>
      </c>
      <c r="AT373" s="216" t="s">
        <v>131</v>
      </c>
      <c r="AU373" s="216" t="s">
        <v>83</v>
      </c>
      <c r="AY373" s="18" t="s">
        <v>129</v>
      </c>
      <c r="BE373" s="217">
        <f>IF(N373="základní",J373,0)</f>
        <v>0</v>
      </c>
      <c r="BF373" s="217">
        <f>IF(N373="snížená",J373,0)</f>
        <v>0</v>
      </c>
      <c r="BG373" s="217">
        <f>IF(N373="zákl. přenesená",J373,0)</f>
        <v>0</v>
      </c>
      <c r="BH373" s="217">
        <f>IF(N373="sníž. přenesená",J373,0)</f>
        <v>0</v>
      </c>
      <c r="BI373" s="217">
        <f>IF(N373="nulová",J373,0)</f>
        <v>0</v>
      </c>
      <c r="BJ373" s="18" t="s">
        <v>81</v>
      </c>
      <c r="BK373" s="217">
        <f>ROUND(I373*H373,2)</f>
        <v>0</v>
      </c>
      <c r="BL373" s="18" t="s">
        <v>136</v>
      </c>
      <c r="BM373" s="216" t="s">
        <v>552</v>
      </c>
    </row>
    <row r="374" s="2" customFormat="1">
      <c r="A374" s="39"/>
      <c r="B374" s="40"/>
      <c r="C374" s="41"/>
      <c r="D374" s="218" t="s">
        <v>138</v>
      </c>
      <c r="E374" s="41"/>
      <c r="F374" s="219" t="s">
        <v>553</v>
      </c>
      <c r="G374" s="41"/>
      <c r="H374" s="41"/>
      <c r="I374" s="220"/>
      <c r="J374" s="41"/>
      <c r="K374" s="41"/>
      <c r="L374" s="45"/>
      <c r="M374" s="221"/>
      <c r="N374" s="222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138</v>
      </c>
      <c r="AU374" s="18" t="s">
        <v>83</v>
      </c>
    </row>
    <row r="375" s="2" customFormat="1">
      <c r="A375" s="39"/>
      <c r="B375" s="40"/>
      <c r="C375" s="41"/>
      <c r="D375" s="223" t="s">
        <v>140</v>
      </c>
      <c r="E375" s="41"/>
      <c r="F375" s="224" t="s">
        <v>554</v>
      </c>
      <c r="G375" s="41"/>
      <c r="H375" s="41"/>
      <c r="I375" s="220"/>
      <c r="J375" s="41"/>
      <c r="K375" s="41"/>
      <c r="L375" s="45"/>
      <c r="M375" s="221"/>
      <c r="N375" s="222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140</v>
      </c>
      <c r="AU375" s="18" t="s">
        <v>83</v>
      </c>
    </row>
    <row r="376" s="13" customFormat="1">
      <c r="A376" s="13"/>
      <c r="B376" s="225"/>
      <c r="C376" s="226"/>
      <c r="D376" s="218" t="s">
        <v>142</v>
      </c>
      <c r="E376" s="227" t="s">
        <v>19</v>
      </c>
      <c r="F376" s="228" t="s">
        <v>555</v>
      </c>
      <c r="G376" s="226"/>
      <c r="H376" s="227" t="s">
        <v>19</v>
      </c>
      <c r="I376" s="229"/>
      <c r="J376" s="226"/>
      <c r="K376" s="226"/>
      <c r="L376" s="230"/>
      <c r="M376" s="231"/>
      <c r="N376" s="232"/>
      <c r="O376" s="232"/>
      <c r="P376" s="232"/>
      <c r="Q376" s="232"/>
      <c r="R376" s="232"/>
      <c r="S376" s="232"/>
      <c r="T376" s="23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4" t="s">
        <v>142</v>
      </c>
      <c r="AU376" s="234" t="s">
        <v>83</v>
      </c>
      <c r="AV376" s="13" t="s">
        <v>81</v>
      </c>
      <c r="AW376" s="13" t="s">
        <v>34</v>
      </c>
      <c r="AX376" s="13" t="s">
        <v>73</v>
      </c>
      <c r="AY376" s="234" t="s">
        <v>129</v>
      </c>
    </row>
    <row r="377" s="14" customFormat="1">
      <c r="A377" s="14"/>
      <c r="B377" s="235"/>
      <c r="C377" s="236"/>
      <c r="D377" s="218" t="s">
        <v>142</v>
      </c>
      <c r="E377" s="237" t="s">
        <v>19</v>
      </c>
      <c r="F377" s="238" t="s">
        <v>363</v>
      </c>
      <c r="G377" s="236"/>
      <c r="H377" s="239">
        <v>36.200000000000003</v>
      </c>
      <c r="I377" s="240"/>
      <c r="J377" s="236"/>
      <c r="K377" s="236"/>
      <c r="L377" s="241"/>
      <c r="M377" s="242"/>
      <c r="N377" s="243"/>
      <c r="O377" s="243"/>
      <c r="P377" s="243"/>
      <c r="Q377" s="243"/>
      <c r="R377" s="243"/>
      <c r="S377" s="243"/>
      <c r="T377" s="24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5" t="s">
        <v>142</v>
      </c>
      <c r="AU377" s="245" t="s">
        <v>83</v>
      </c>
      <c r="AV377" s="14" t="s">
        <v>83</v>
      </c>
      <c r="AW377" s="14" t="s">
        <v>34</v>
      </c>
      <c r="AX377" s="14" t="s">
        <v>81</v>
      </c>
      <c r="AY377" s="245" t="s">
        <v>129</v>
      </c>
    </row>
    <row r="378" s="2" customFormat="1" ht="16.5" customHeight="1">
      <c r="A378" s="39"/>
      <c r="B378" s="40"/>
      <c r="C378" s="205" t="s">
        <v>556</v>
      </c>
      <c r="D378" s="205" t="s">
        <v>131</v>
      </c>
      <c r="E378" s="206" t="s">
        <v>557</v>
      </c>
      <c r="F378" s="207" t="s">
        <v>558</v>
      </c>
      <c r="G378" s="208" t="s">
        <v>456</v>
      </c>
      <c r="H378" s="209">
        <v>16</v>
      </c>
      <c r="I378" s="210"/>
      <c r="J378" s="211">
        <f>ROUND(I378*H378,2)</f>
        <v>0</v>
      </c>
      <c r="K378" s="207" t="s">
        <v>135</v>
      </c>
      <c r="L378" s="45"/>
      <c r="M378" s="212" t="s">
        <v>19</v>
      </c>
      <c r="N378" s="213" t="s">
        <v>44</v>
      </c>
      <c r="O378" s="85"/>
      <c r="P378" s="214">
        <f>O378*H378</f>
        <v>0</v>
      </c>
      <c r="Q378" s="214">
        <v>8.0000000000000007E-05</v>
      </c>
      <c r="R378" s="214">
        <f>Q378*H378</f>
        <v>0.0012800000000000001</v>
      </c>
      <c r="S378" s="214">
        <v>0</v>
      </c>
      <c r="T378" s="215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16" t="s">
        <v>136</v>
      </c>
      <c r="AT378" s="216" t="s">
        <v>131</v>
      </c>
      <c r="AU378" s="216" t="s">
        <v>83</v>
      </c>
      <c r="AY378" s="18" t="s">
        <v>129</v>
      </c>
      <c r="BE378" s="217">
        <f>IF(N378="základní",J378,0)</f>
        <v>0</v>
      </c>
      <c r="BF378" s="217">
        <f>IF(N378="snížená",J378,0)</f>
        <v>0</v>
      </c>
      <c r="BG378" s="217">
        <f>IF(N378="zákl. přenesená",J378,0)</f>
        <v>0</v>
      </c>
      <c r="BH378" s="217">
        <f>IF(N378="sníž. přenesená",J378,0)</f>
        <v>0</v>
      </c>
      <c r="BI378" s="217">
        <f>IF(N378="nulová",J378,0)</f>
        <v>0</v>
      </c>
      <c r="BJ378" s="18" t="s">
        <v>81</v>
      </c>
      <c r="BK378" s="217">
        <f>ROUND(I378*H378,2)</f>
        <v>0</v>
      </c>
      <c r="BL378" s="18" t="s">
        <v>136</v>
      </c>
      <c r="BM378" s="216" t="s">
        <v>559</v>
      </c>
    </row>
    <row r="379" s="2" customFormat="1">
      <c r="A379" s="39"/>
      <c r="B379" s="40"/>
      <c r="C379" s="41"/>
      <c r="D379" s="218" t="s">
        <v>138</v>
      </c>
      <c r="E379" s="41"/>
      <c r="F379" s="219" t="s">
        <v>560</v>
      </c>
      <c r="G379" s="41"/>
      <c r="H379" s="41"/>
      <c r="I379" s="220"/>
      <c r="J379" s="41"/>
      <c r="K379" s="41"/>
      <c r="L379" s="45"/>
      <c r="M379" s="221"/>
      <c r="N379" s="222"/>
      <c r="O379" s="85"/>
      <c r="P379" s="85"/>
      <c r="Q379" s="85"/>
      <c r="R379" s="85"/>
      <c r="S379" s="85"/>
      <c r="T379" s="86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138</v>
      </c>
      <c r="AU379" s="18" t="s">
        <v>83</v>
      </c>
    </row>
    <row r="380" s="2" customFormat="1">
      <c r="A380" s="39"/>
      <c r="B380" s="40"/>
      <c r="C380" s="41"/>
      <c r="D380" s="223" t="s">
        <v>140</v>
      </c>
      <c r="E380" s="41"/>
      <c r="F380" s="224" t="s">
        <v>561</v>
      </c>
      <c r="G380" s="41"/>
      <c r="H380" s="41"/>
      <c r="I380" s="220"/>
      <c r="J380" s="41"/>
      <c r="K380" s="41"/>
      <c r="L380" s="45"/>
      <c r="M380" s="221"/>
      <c r="N380" s="222"/>
      <c r="O380" s="85"/>
      <c r="P380" s="85"/>
      <c r="Q380" s="85"/>
      <c r="R380" s="85"/>
      <c r="S380" s="85"/>
      <c r="T380" s="86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140</v>
      </c>
      <c r="AU380" s="18" t="s">
        <v>83</v>
      </c>
    </row>
    <row r="381" s="13" customFormat="1">
      <c r="A381" s="13"/>
      <c r="B381" s="225"/>
      <c r="C381" s="226"/>
      <c r="D381" s="218" t="s">
        <v>142</v>
      </c>
      <c r="E381" s="227" t="s">
        <v>19</v>
      </c>
      <c r="F381" s="228" t="s">
        <v>562</v>
      </c>
      <c r="G381" s="226"/>
      <c r="H381" s="227" t="s">
        <v>19</v>
      </c>
      <c r="I381" s="229"/>
      <c r="J381" s="226"/>
      <c r="K381" s="226"/>
      <c r="L381" s="230"/>
      <c r="M381" s="231"/>
      <c r="N381" s="232"/>
      <c r="O381" s="232"/>
      <c r="P381" s="232"/>
      <c r="Q381" s="232"/>
      <c r="R381" s="232"/>
      <c r="S381" s="232"/>
      <c r="T381" s="23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4" t="s">
        <v>142</v>
      </c>
      <c r="AU381" s="234" t="s">
        <v>83</v>
      </c>
      <c r="AV381" s="13" t="s">
        <v>81</v>
      </c>
      <c r="AW381" s="13" t="s">
        <v>34</v>
      </c>
      <c r="AX381" s="13" t="s">
        <v>73</v>
      </c>
      <c r="AY381" s="234" t="s">
        <v>129</v>
      </c>
    </row>
    <row r="382" s="14" customFormat="1">
      <c r="A382" s="14"/>
      <c r="B382" s="235"/>
      <c r="C382" s="236"/>
      <c r="D382" s="218" t="s">
        <v>142</v>
      </c>
      <c r="E382" s="237" t="s">
        <v>19</v>
      </c>
      <c r="F382" s="238" t="s">
        <v>563</v>
      </c>
      <c r="G382" s="236"/>
      <c r="H382" s="239">
        <v>16</v>
      </c>
      <c r="I382" s="240"/>
      <c r="J382" s="236"/>
      <c r="K382" s="236"/>
      <c r="L382" s="241"/>
      <c r="M382" s="242"/>
      <c r="N382" s="243"/>
      <c r="O382" s="243"/>
      <c r="P382" s="243"/>
      <c r="Q382" s="243"/>
      <c r="R382" s="243"/>
      <c r="S382" s="243"/>
      <c r="T382" s="24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5" t="s">
        <v>142</v>
      </c>
      <c r="AU382" s="245" t="s">
        <v>83</v>
      </c>
      <c r="AV382" s="14" t="s">
        <v>83</v>
      </c>
      <c r="AW382" s="14" t="s">
        <v>34</v>
      </c>
      <c r="AX382" s="14" t="s">
        <v>81</v>
      </c>
      <c r="AY382" s="245" t="s">
        <v>129</v>
      </c>
    </row>
    <row r="383" s="2" customFormat="1" ht="16.5" customHeight="1">
      <c r="A383" s="39"/>
      <c r="B383" s="40"/>
      <c r="C383" s="205" t="s">
        <v>564</v>
      </c>
      <c r="D383" s="205" t="s">
        <v>131</v>
      </c>
      <c r="E383" s="206" t="s">
        <v>565</v>
      </c>
      <c r="F383" s="207" t="s">
        <v>566</v>
      </c>
      <c r="G383" s="208" t="s">
        <v>456</v>
      </c>
      <c r="H383" s="209">
        <v>16</v>
      </c>
      <c r="I383" s="210"/>
      <c r="J383" s="211">
        <f>ROUND(I383*H383,2)</f>
        <v>0</v>
      </c>
      <c r="K383" s="207" t="s">
        <v>135</v>
      </c>
      <c r="L383" s="45"/>
      <c r="M383" s="212" t="s">
        <v>19</v>
      </c>
      <c r="N383" s="213" t="s">
        <v>44</v>
      </c>
      <c r="O383" s="85"/>
      <c r="P383" s="214">
        <f>O383*H383</f>
        <v>0</v>
      </c>
      <c r="Q383" s="214">
        <v>0.00027999999999999998</v>
      </c>
      <c r="R383" s="214">
        <f>Q383*H383</f>
        <v>0.0044799999999999996</v>
      </c>
      <c r="S383" s="214">
        <v>0</v>
      </c>
      <c r="T383" s="215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16" t="s">
        <v>136</v>
      </c>
      <c r="AT383" s="216" t="s">
        <v>131</v>
      </c>
      <c r="AU383" s="216" t="s">
        <v>83</v>
      </c>
      <c r="AY383" s="18" t="s">
        <v>129</v>
      </c>
      <c r="BE383" s="217">
        <f>IF(N383="základní",J383,0)</f>
        <v>0</v>
      </c>
      <c r="BF383" s="217">
        <f>IF(N383="snížená",J383,0)</f>
        <v>0</v>
      </c>
      <c r="BG383" s="217">
        <f>IF(N383="zákl. přenesená",J383,0)</f>
        <v>0</v>
      </c>
      <c r="BH383" s="217">
        <f>IF(N383="sníž. přenesená",J383,0)</f>
        <v>0</v>
      </c>
      <c r="BI383" s="217">
        <f>IF(N383="nulová",J383,0)</f>
        <v>0</v>
      </c>
      <c r="BJ383" s="18" t="s">
        <v>81</v>
      </c>
      <c r="BK383" s="217">
        <f>ROUND(I383*H383,2)</f>
        <v>0</v>
      </c>
      <c r="BL383" s="18" t="s">
        <v>136</v>
      </c>
      <c r="BM383" s="216" t="s">
        <v>567</v>
      </c>
    </row>
    <row r="384" s="2" customFormat="1">
      <c r="A384" s="39"/>
      <c r="B384" s="40"/>
      <c r="C384" s="41"/>
      <c r="D384" s="218" t="s">
        <v>138</v>
      </c>
      <c r="E384" s="41"/>
      <c r="F384" s="219" t="s">
        <v>568</v>
      </c>
      <c r="G384" s="41"/>
      <c r="H384" s="41"/>
      <c r="I384" s="220"/>
      <c r="J384" s="41"/>
      <c r="K384" s="41"/>
      <c r="L384" s="45"/>
      <c r="M384" s="221"/>
      <c r="N384" s="222"/>
      <c r="O384" s="85"/>
      <c r="P384" s="85"/>
      <c r="Q384" s="85"/>
      <c r="R384" s="85"/>
      <c r="S384" s="85"/>
      <c r="T384" s="86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138</v>
      </c>
      <c r="AU384" s="18" t="s">
        <v>83</v>
      </c>
    </row>
    <row r="385" s="2" customFormat="1">
      <c r="A385" s="39"/>
      <c r="B385" s="40"/>
      <c r="C385" s="41"/>
      <c r="D385" s="223" t="s">
        <v>140</v>
      </c>
      <c r="E385" s="41"/>
      <c r="F385" s="224" t="s">
        <v>569</v>
      </c>
      <c r="G385" s="41"/>
      <c r="H385" s="41"/>
      <c r="I385" s="220"/>
      <c r="J385" s="41"/>
      <c r="K385" s="41"/>
      <c r="L385" s="45"/>
      <c r="M385" s="221"/>
      <c r="N385" s="222"/>
      <c r="O385" s="85"/>
      <c r="P385" s="85"/>
      <c r="Q385" s="85"/>
      <c r="R385" s="85"/>
      <c r="S385" s="85"/>
      <c r="T385" s="86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140</v>
      </c>
      <c r="AU385" s="18" t="s">
        <v>83</v>
      </c>
    </row>
    <row r="386" s="13" customFormat="1">
      <c r="A386" s="13"/>
      <c r="B386" s="225"/>
      <c r="C386" s="226"/>
      <c r="D386" s="218" t="s">
        <v>142</v>
      </c>
      <c r="E386" s="227" t="s">
        <v>19</v>
      </c>
      <c r="F386" s="228" t="s">
        <v>562</v>
      </c>
      <c r="G386" s="226"/>
      <c r="H386" s="227" t="s">
        <v>19</v>
      </c>
      <c r="I386" s="229"/>
      <c r="J386" s="226"/>
      <c r="K386" s="226"/>
      <c r="L386" s="230"/>
      <c r="M386" s="231"/>
      <c r="N386" s="232"/>
      <c r="O386" s="232"/>
      <c r="P386" s="232"/>
      <c r="Q386" s="232"/>
      <c r="R386" s="232"/>
      <c r="S386" s="232"/>
      <c r="T386" s="23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4" t="s">
        <v>142</v>
      </c>
      <c r="AU386" s="234" t="s">
        <v>83</v>
      </c>
      <c r="AV386" s="13" t="s">
        <v>81</v>
      </c>
      <c r="AW386" s="13" t="s">
        <v>34</v>
      </c>
      <c r="AX386" s="13" t="s">
        <v>73</v>
      </c>
      <c r="AY386" s="234" t="s">
        <v>129</v>
      </c>
    </row>
    <row r="387" s="14" customFormat="1">
      <c r="A387" s="14"/>
      <c r="B387" s="235"/>
      <c r="C387" s="236"/>
      <c r="D387" s="218" t="s">
        <v>142</v>
      </c>
      <c r="E387" s="237" t="s">
        <v>19</v>
      </c>
      <c r="F387" s="238" t="s">
        <v>563</v>
      </c>
      <c r="G387" s="236"/>
      <c r="H387" s="239">
        <v>16</v>
      </c>
      <c r="I387" s="240"/>
      <c r="J387" s="236"/>
      <c r="K387" s="236"/>
      <c r="L387" s="241"/>
      <c r="M387" s="242"/>
      <c r="N387" s="243"/>
      <c r="O387" s="243"/>
      <c r="P387" s="243"/>
      <c r="Q387" s="243"/>
      <c r="R387" s="243"/>
      <c r="S387" s="243"/>
      <c r="T387" s="24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5" t="s">
        <v>142</v>
      </c>
      <c r="AU387" s="245" t="s">
        <v>83</v>
      </c>
      <c r="AV387" s="14" t="s">
        <v>83</v>
      </c>
      <c r="AW387" s="14" t="s">
        <v>34</v>
      </c>
      <c r="AX387" s="14" t="s">
        <v>81</v>
      </c>
      <c r="AY387" s="245" t="s">
        <v>129</v>
      </c>
    </row>
    <row r="388" s="2" customFormat="1" ht="16.5" customHeight="1">
      <c r="A388" s="39"/>
      <c r="B388" s="40"/>
      <c r="C388" s="205" t="s">
        <v>570</v>
      </c>
      <c r="D388" s="205" t="s">
        <v>131</v>
      </c>
      <c r="E388" s="206" t="s">
        <v>571</v>
      </c>
      <c r="F388" s="207" t="s">
        <v>572</v>
      </c>
      <c r="G388" s="208" t="s">
        <v>466</v>
      </c>
      <c r="H388" s="209">
        <v>12</v>
      </c>
      <c r="I388" s="210"/>
      <c r="J388" s="211">
        <f>ROUND(I388*H388,2)</f>
        <v>0</v>
      </c>
      <c r="K388" s="207" t="s">
        <v>135</v>
      </c>
      <c r="L388" s="45"/>
      <c r="M388" s="212" t="s">
        <v>19</v>
      </c>
      <c r="N388" s="213" t="s">
        <v>44</v>
      </c>
      <c r="O388" s="85"/>
      <c r="P388" s="214">
        <f>O388*H388</f>
        <v>0</v>
      </c>
      <c r="Q388" s="214">
        <v>0</v>
      </c>
      <c r="R388" s="214">
        <f>Q388*H388</f>
        <v>0</v>
      </c>
      <c r="S388" s="214">
        <v>2.0550000000000002</v>
      </c>
      <c r="T388" s="215">
        <f>S388*H388</f>
        <v>24.660000000000004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16" t="s">
        <v>136</v>
      </c>
      <c r="AT388" s="216" t="s">
        <v>131</v>
      </c>
      <c r="AU388" s="216" t="s">
        <v>83</v>
      </c>
      <c r="AY388" s="18" t="s">
        <v>129</v>
      </c>
      <c r="BE388" s="217">
        <f>IF(N388="základní",J388,0)</f>
        <v>0</v>
      </c>
      <c r="BF388" s="217">
        <f>IF(N388="snížená",J388,0)</f>
        <v>0</v>
      </c>
      <c r="BG388" s="217">
        <f>IF(N388="zákl. přenesená",J388,0)</f>
        <v>0</v>
      </c>
      <c r="BH388" s="217">
        <f>IF(N388="sníž. přenesená",J388,0)</f>
        <v>0</v>
      </c>
      <c r="BI388" s="217">
        <f>IF(N388="nulová",J388,0)</f>
        <v>0</v>
      </c>
      <c r="BJ388" s="18" t="s">
        <v>81</v>
      </c>
      <c r="BK388" s="217">
        <f>ROUND(I388*H388,2)</f>
        <v>0</v>
      </c>
      <c r="BL388" s="18" t="s">
        <v>136</v>
      </c>
      <c r="BM388" s="216" t="s">
        <v>573</v>
      </c>
    </row>
    <row r="389" s="2" customFormat="1">
      <c r="A389" s="39"/>
      <c r="B389" s="40"/>
      <c r="C389" s="41"/>
      <c r="D389" s="218" t="s">
        <v>138</v>
      </c>
      <c r="E389" s="41"/>
      <c r="F389" s="219" t="s">
        <v>574</v>
      </c>
      <c r="G389" s="41"/>
      <c r="H389" s="41"/>
      <c r="I389" s="220"/>
      <c r="J389" s="41"/>
      <c r="K389" s="41"/>
      <c r="L389" s="45"/>
      <c r="M389" s="221"/>
      <c r="N389" s="222"/>
      <c r="O389" s="85"/>
      <c r="P389" s="85"/>
      <c r="Q389" s="85"/>
      <c r="R389" s="85"/>
      <c r="S389" s="85"/>
      <c r="T389" s="86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138</v>
      </c>
      <c r="AU389" s="18" t="s">
        <v>83</v>
      </c>
    </row>
    <row r="390" s="2" customFormat="1">
      <c r="A390" s="39"/>
      <c r="B390" s="40"/>
      <c r="C390" s="41"/>
      <c r="D390" s="223" t="s">
        <v>140</v>
      </c>
      <c r="E390" s="41"/>
      <c r="F390" s="224" t="s">
        <v>575</v>
      </c>
      <c r="G390" s="41"/>
      <c r="H390" s="41"/>
      <c r="I390" s="220"/>
      <c r="J390" s="41"/>
      <c r="K390" s="41"/>
      <c r="L390" s="45"/>
      <c r="M390" s="221"/>
      <c r="N390" s="222"/>
      <c r="O390" s="85"/>
      <c r="P390" s="85"/>
      <c r="Q390" s="85"/>
      <c r="R390" s="85"/>
      <c r="S390" s="85"/>
      <c r="T390" s="86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140</v>
      </c>
      <c r="AU390" s="18" t="s">
        <v>83</v>
      </c>
    </row>
    <row r="391" s="13" customFormat="1">
      <c r="A391" s="13"/>
      <c r="B391" s="225"/>
      <c r="C391" s="226"/>
      <c r="D391" s="218" t="s">
        <v>142</v>
      </c>
      <c r="E391" s="227" t="s">
        <v>19</v>
      </c>
      <c r="F391" s="228" t="s">
        <v>576</v>
      </c>
      <c r="G391" s="226"/>
      <c r="H391" s="227" t="s">
        <v>19</v>
      </c>
      <c r="I391" s="229"/>
      <c r="J391" s="226"/>
      <c r="K391" s="226"/>
      <c r="L391" s="230"/>
      <c r="M391" s="231"/>
      <c r="N391" s="232"/>
      <c r="O391" s="232"/>
      <c r="P391" s="232"/>
      <c r="Q391" s="232"/>
      <c r="R391" s="232"/>
      <c r="S391" s="232"/>
      <c r="T391" s="23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4" t="s">
        <v>142</v>
      </c>
      <c r="AU391" s="234" t="s">
        <v>83</v>
      </c>
      <c r="AV391" s="13" t="s">
        <v>81</v>
      </c>
      <c r="AW391" s="13" t="s">
        <v>34</v>
      </c>
      <c r="AX391" s="13" t="s">
        <v>73</v>
      </c>
      <c r="AY391" s="234" t="s">
        <v>129</v>
      </c>
    </row>
    <row r="392" s="14" customFormat="1">
      <c r="A392" s="14"/>
      <c r="B392" s="235"/>
      <c r="C392" s="236"/>
      <c r="D392" s="218" t="s">
        <v>142</v>
      </c>
      <c r="E392" s="237" t="s">
        <v>19</v>
      </c>
      <c r="F392" s="238" t="s">
        <v>221</v>
      </c>
      <c r="G392" s="236"/>
      <c r="H392" s="239">
        <v>12</v>
      </c>
      <c r="I392" s="240"/>
      <c r="J392" s="236"/>
      <c r="K392" s="236"/>
      <c r="L392" s="241"/>
      <c r="M392" s="242"/>
      <c r="N392" s="243"/>
      <c r="O392" s="243"/>
      <c r="P392" s="243"/>
      <c r="Q392" s="243"/>
      <c r="R392" s="243"/>
      <c r="S392" s="243"/>
      <c r="T392" s="24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5" t="s">
        <v>142</v>
      </c>
      <c r="AU392" s="245" t="s">
        <v>83</v>
      </c>
      <c r="AV392" s="14" t="s">
        <v>83</v>
      </c>
      <c r="AW392" s="14" t="s">
        <v>34</v>
      </c>
      <c r="AX392" s="14" t="s">
        <v>81</v>
      </c>
      <c r="AY392" s="245" t="s">
        <v>129</v>
      </c>
    </row>
    <row r="393" s="2" customFormat="1" ht="16.5" customHeight="1">
      <c r="A393" s="39"/>
      <c r="B393" s="40"/>
      <c r="C393" s="205" t="s">
        <v>577</v>
      </c>
      <c r="D393" s="205" t="s">
        <v>131</v>
      </c>
      <c r="E393" s="206" t="s">
        <v>578</v>
      </c>
      <c r="F393" s="207" t="s">
        <v>579</v>
      </c>
      <c r="G393" s="208" t="s">
        <v>466</v>
      </c>
      <c r="H393" s="209">
        <v>6</v>
      </c>
      <c r="I393" s="210"/>
      <c r="J393" s="211">
        <f>ROUND(I393*H393,2)</f>
        <v>0</v>
      </c>
      <c r="K393" s="207" t="s">
        <v>135</v>
      </c>
      <c r="L393" s="45"/>
      <c r="M393" s="212" t="s">
        <v>19</v>
      </c>
      <c r="N393" s="213" t="s">
        <v>44</v>
      </c>
      <c r="O393" s="85"/>
      <c r="P393" s="214">
        <f>O393*H393</f>
        <v>0</v>
      </c>
      <c r="Q393" s="214">
        <v>0</v>
      </c>
      <c r="R393" s="214">
        <f>Q393*H393</f>
        <v>0</v>
      </c>
      <c r="S393" s="214">
        <v>0.34999999999999998</v>
      </c>
      <c r="T393" s="215">
        <f>S393*H393</f>
        <v>2.0999999999999996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16" t="s">
        <v>136</v>
      </c>
      <c r="AT393" s="216" t="s">
        <v>131</v>
      </c>
      <c r="AU393" s="216" t="s">
        <v>83</v>
      </c>
      <c r="AY393" s="18" t="s">
        <v>129</v>
      </c>
      <c r="BE393" s="217">
        <f>IF(N393="základní",J393,0)</f>
        <v>0</v>
      </c>
      <c r="BF393" s="217">
        <f>IF(N393="snížená",J393,0)</f>
        <v>0</v>
      </c>
      <c r="BG393" s="217">
        <f>IF(N393="zákl. přenesená",J393,0)</f>
        <v>0</v>
      </c>
      <c r="BH393" s="217">
        <f>IF(N393="sníž. přenesená",J393,0)</f>
        <v>0</v>
      </c>
      <c r="BI393" s="217">
        <f>IF(N393="nulová",J393,0)</f>
        <v>0</v>
      </c>
      <c r="BJ393" s="18" t="s">
        <v>81</v>
      </c>
      <c r="BK393" s="217">
        <f>ROUND(I393*H393,2)</f>
        <v>0</v>
      </c>
      <c r="BL393" s="18" t="s">
        <v>136</v>
      </c>
      <c r="BM393" s="216" t="s">
        <v>580</v>
      </c>
    </row>
    <row r="394" s="2" customFormat="1">
      <c r="A394" s="39"/>
      <c r="B394" s="40"/>
      <c r="C394" s="41"/>
      <c r="D394" s="218" t="s">
        <v>138</v>
      </c>
      <c r="E394" s="41"/>
      <c r="F394" s="219" t="s">
        <v>581</v>
      </c>
      <c r="G394" s="41"/>
      <c r="H394" s="41"/>
      <c r="I394" s="220"/>
      <c r="J394" s="41"/>
      <c r="K394" s="41"/>
      <c r="L394" s="45"/>
      <c r="M394" s="221"/>
      <c r="N394" s="222"/>
      <c r="O394" s="85"/>
      <c r="P394" s="85"/>
      <c r="Q394" s="85"/>
      <c r="R394" s="85"/>
      <c r="S394" s="85"/>
      <c r="T394" s="86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138</v>
      </c>
      <c r="AU394" s="18" t="s">
        <v>83</v>
      </c>
    </row>
    <row r="395" s="2" customFormat="1">
      <c r="A395" s="39"/>
      <c r="B395" s="40"/>
      <c r="C395" s="41"/>
      <c r="D395" s="223" t="s">
        <v>140</v>
      </c>
      <c r="E395" s="41"/>
      <c r="F395" s="224" t="s">
        <v>582</v>
      </c>
      <c r="G395" s="41"/>
      <c r="H395" s="41"/>
      <c r="I395" s="220"/>
      <c r="J395" s="41"/>
      <c r="K395" s="41"/>
      <c r="L395" s="45"/>
      <c r="M395" s="221"/>
      <c r="N395" s="222"/>
      <c r="O395" s="85"/>
      <c r="P395" s="85"/>
      <c r="Q395" s="85"/>
      <c r="R395" s="85"/>
      <c r="S395" s="85"/>
      <c r="T395" s="86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140</v>
      </c>
      <c r="AU395" s="18" t="s">
        <v>83</v>
      </c>
    </row>
    <row r="396" s="13" customFormat="1">
      <c r="A396" s="13"/>
      <c r="B396" s="225"/>
      <c r="C396" s="226"/>
      <c r="D396" s="218" t="s">
        <v>142</v>
      </c>
      <c r="E396" s="227" t="s">
        <v>19</v>
      </c>
      <c r="F396" s="228" t="s">
        <v>583</v>
      </c>
      <c r="G396" s="226"/>
      <c r="H396" s="227" t="s">
        <v>19</v>
      </c>
      <c r="I396" s="229"/>
      <c r="J396" s="226"/>
      <c r="K396" s="226"/>
      <c r="L396" s="230"/>
      <c r="M396" s="231"/>
      <c r="N396" s="232"/>
      <c r="O396" s="232"/>
      <c r="P396" s="232"/>
      <c r="Q396" s="232"/>
      <c r="R396" s="232"/>
      <c r="S396" s="232"/>
      <c r="T396" s="23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4" t="s">
        <v>142</v>
      </c>
      <c r="AU396" s="234" t="s">
        <v>83</v>
      </c>
      <c r="AV396" s="13" t="s">
        <v>81</v>
      </c>
      <c r="AW396" s="13" t="s">
        <v>34</v>
      </c>
      <c r="AX396" s="13" t="s">
        <v>73</v>
      </c>
      <c r="AY396" s="234" t="s">
        <v>129</v>
      </c>
    </row>
    <row r="397" s="14" customFormat="1">
      <c r="A397" s="14"/>
      <c r="B397" s="235"/>
      <c r="C397" s="236"/>
      <c r="D397" s="218" t="s">
        <v>142</v>
      </c>
      <c r="E397" s="237" t="s">
        <v>19</v>
      </c>
      <c r="F397" s="238" t="s">
        <v>175</v>
      </c>
      <c r="G397" s="236"/>
      <c r="H397" s="239">
        <v>6</v>
      </c>
      <c r="I397" s="240"/>
      <c r="J397" s="236"/>
      <c r="K397" s="236"/>
      <c r="L397" s="241"/>
      <c r="M397" s="242"/>
      <c r="N397" s="243"/>
      <c r="O397" s="243"/>
      <c r="P397" s="243"/>
      <c r="Q397" s="243"/>
      <c r="R397" s="243"/>
      <c r="S397" s="243"/>
      <c r="T397" s="24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5" t="s">
        <v>142</v>
      </c>
      <c r="AU397" s="245" t="s">
        <v>83</v>
      </c>
      <c r="AV397" s="14" t="s">
        <v>83</v>
      </c>
      <c r="AW397" s="14" t="s">
        <v>34</v>
      </c>
      <c r="AX397" s="14" t="s">
        <v>81</v>
      </c>
      <c r="AY397" s="245" t="s">
        <v>129</v>
      </c>
    </row>
    <row r="398" s="2" customFormat="1" ht="16.5" customHeight="1">
      <c r="A398" s="39"/>
      <c r="B398" s="40"/>
      <c r="C398" s="205" t="s">
        <v>584</v>
      </c>
      <c r="D398" s="205" t="s">
        <v>131</v>
      </c>
      <c r="E398" s="206" t="s">
        <v>585</v>
      </c>
      <c r="F398" s="207" t="s">
        <v>586</v>
      </c>
      <c r="G398" s="208" t="s">
        <v>154</v>
      </c>
      <c r="H398" s="209">
        <v>2.8799999999999999</v>
      </c>
      <c r="I398" s="210"/>
      <c r="J398" s="211">
        <f>ROUND(I398*H398,2)</f>
        <v>0</v>
      </c>
      <c r="K398" s="207" t="s">
        <v>135</v>
      </c>
      <c r="L398" s="45"/>
      <c r="M398" s="212" t="s">
        <v>19</v>
      </c>
      <c r="N398" s="213" t="s">
        <v>44</v>
      </c>
      <c r="O398" s="85"/>
      <c r="P398" s="214">
        <f>O398*H398</f>
        <v>0</v>
      </c>
      <c r="Q398" s="214">
        <v>0</v>
      </c>
      <c r="R398" s="214">
        <f>Q398*H398</f>
        <v>0</v>
      </c>
      <c r="S398" s="214">
        <v>2.3999999999999999</v>
      </c>
      <c r="T398" s="215">
        <f>S398*H398</f>
        <v>6.9119999999999999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16" t="s">
        <v>136</v>
      </c>
      <c r="AT398" s="216" t="s">
        <v>131</v>
      </c>
      <c r="AU398" s="216" t="s">
        <v>83</v>
      </c>
      <c r="AY398" s="18" t="s">
        <v>129</v>
      </c>
      <c r="BE398" s="217">
        <f>IF(N398="základní",J398,0)</f>
        <v>0</v>
      </c>
      <c r="BF398" s="217">
        <f>IF(N398="snížená",J398,0)</f>
        <v>0</v>
      </c>
      <c r="BG398" s="217">
        <f>IF(N398="zákl. přenesená",J398,0)</f>
        <v>0</v>
      </c>
      <c r="BH398" s="217">
        <f>IF(N398="sníž. přenesená",J398,0)</f>
        <v>0</v>
      </c>
      <c r="BI398" s="217">
        <f>IF(N398="nulová",J398,0)</f>
        <v>0</v>
      </c>
      <c r="BJ398" s="18" t="s">
        <v>81</v>
      </c>
      <c r="BK398" s="217">
        <f>ROUND(I398*H398,2)</f>
        <v>0</v>
      </c>
      <c r="BL398" s="18" t="s">
        <v>136</v>
      </c>
      <c r="BM398" s="216" t="s">
        <v>587</v>
      </c>
    </row>
    <row r="399" s="2" customFormat="1">
      <c r="A399" s="39"/>
      <c r="B399" s="40"/>
      <c r="C399" s="41"/>
      <c r="D399" s="218" t="s">
        <v>138</v>
      </c>
      <c r="E399" s="41"/>
      <c r="F399" s="219" t="s">
        <v>588</v>
      </c>
      <c r="G399" s="41"/>
      <c r="H399" s="41"/>
      <c r="I399" s="220"/>
      <c r="J399" s="41"/>
      <c r="K399" s="41"/>
      <c r="L399" s="45"/>
      <c r="M399" s="221"/>
      <c r="N399" s="222"/>
      <c r="O399" s="85"/>
      <c r="P399" s="85"/>
      <c r="Q399" s="85"/>
      <c r="R399" s="85"/>
      <c r="S399" s="85"/>
      <c r="T399" s="86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138</v>
      </c>
      <c r="AU399" s="18" t="s">
        <v>83</v>
      </c>
    </row>
    <row r="400" s="2" customFormat="1">
      <c r="A400" s="39"/>
      <c r="B400" s="40"/>
      <c r="C400" s="41"/>
      <c r="D400" s="223" t="s">
        <v>140</v>
      </c>
      <c r="E400" s="41"/>
      <c r="F400" s="224" t="s">
        <v>589</v>
      </c>
      <c r="G400" s="41"/>
      <c r="H400" s="41"/>
      <c r="I400" s="220"/>
      <c r="J400" s="41"/>
      <c r="K400" s="41"/>
      <c r="L400" s="45"/>
      <c r="M400" s="221"/>
      <c r="N400" s="222"/>
      <c r="O400" s="85"/>
      <c r="P400" s="85"/>
      <c r="Q400" s="85"/>
      <c r="R400" s="85"/>
      <c r="S400" s="85"/>
      <c r="T400" s="86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140</v>
      </c>
      <c r="AU400" s="18" t="s">
        <v>83</v>
      </c>
    </row>
    <row r="401" s="13" customFormat="1">
      <c r="A401" s="13"/>
      <c r="B401" s="225"/>
      <c r="C401" s="226"/>
      <c r="D401" s="218" t="s">
        <v>142</v>
      </c>
      <c r="E401" s="227" t="s">
        <v>19</v>
      </c>
      <c r="F401" s="228" t="s">
        <v>590</v>
      </c>
      <c r="G401" s="226"/>
      <c r="H401" s="227" t="s">
        <v>19</v>
      </c>
      <c r="I401" s="229"/>
      <c r="J401" s="226"/>
      <c r="K401" s="226"/>
      <c r="L401" s="230"/>
      <c r="M401" s="231"/>
      <c r="N401" s="232"/>
      <c r="O401" s="232"/>
      <c r="P401" s="232"/>
      <c r="Q401" s="232"/>
      <c r="R401" s="232"/>
      <c r="S401" s="232"/>
      <c r="T401" s="23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4" t="s">
        <v>142</v>
      </c>
      <c r="AU401" s="234" t="s">
        <v>83</v>
      </c>
      <c r="AV401" s="13" t="s">
        <v>81</v>
      </c>
      <c r="AW401" s="13" t="s">
        <v>34</v>
      </c>
      <c r="AX401" s="13" t="s">
        <v>73</v>
      </c>
      <c r="AY401" s="234" t="s">
        <v>129</v>
      </c>
    </row>
    <row r="402" s="14" customFormat="1">
      <c r="A402" s="14"/>
      <c r="B402" s="235"/>
      <c r="C402" s="236"/>
      <c r="D402" s="218" t="s">
        <v>142</v>
      </c>
      <c r="E402" s="237" t="s">
        <v>19</v>
      </c>
      <c r="F402" s="238" t="s">
        <v>591</v>
      </c>
      <c r="G402" s="236"/>
      <c r="H402" s="239">
        <v>2.8799999999999999</v>
      </c>
      <c r="I402" s="240"/>
      <c r="J402" s="236"/>
      <c r="K402" s="236"/>
      <c r="L402" s="241"/>
      <c r="M402" s="242"/>
      <c r="N402" s="243"/>
      <c r="O402" s="243"/>
      <c r="P402" s="243"/>
      <c r="Q402" s="243"/>
      <c r="R402" s="243"/>
      <c r="S402" s="243"/>
      <c r="T402" s="24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5" t="s">
        <v>142</v>
      </c>
      <c r="AU402" s="245" t="s">
        <v>83</v>
      </c>
      <c r="AV402" s="14" t="s">
        <v>83</v>
      </c>
      <c r="AW402" s="14" t="s">
        <v>34</v>
      </c>
      <c r="AX402" s="14" t="s">
        <v>81</v>
      </c>
      <c r="AY402" s="245" t="s">
        <v>129</v>
      </c>
    </row>
    <row r="403" s="12" customFormat="1" ht="22.8" customHeight="1">
      <c r="A403" s="12"/>
      <c r="B403" s="189"/>
      <c r="C403" s="190"/>
      <c r="D403" s="191" t="s">
        <v>72</v>
      </c>
      <c r="E403" s="203" t="s">
        <v>592</v>
      </c>
      <c r="F403" s="203" t="s">
        <v>593</v>
      </c>
      <c r="G403" s="190"/>
      <c r="H403" s="190"/>
      <c r="I403" s="193"/>
      <c r="J403" s="204">
        <f>BK403</f>
        <v>0</v>
      </c>
      <c r="K403" s="190"/>
      <c r="L403" s="195"/>
      <c r="M403" s="196"/>
      <c r="N403" s="197"/>
      <c r="O403" s="197"/>
      <c r="P403" s="198">
        <f>SUM(P404:P432)</f>
        <v>0</v>
      </c>
      <c r="Q403" s="197"/>
      <c r="R403" s="198">
        <f>SUM(R404:R432)</f>
        <v>0</v>
      </c>
      <c r="S403" s="197"/>
      <c r="T403" s="199">
        <f>SUM(T404:T432)</f>
        <v>0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00" t="s">
        <v>81</v>
      </c>
      <c r="AT403" s="201" t="s">
        <v>72</v>
      </c>
      <c r="AU403" s="201" t="s">
        <v>81</v>
      </c>
      <c r="AY403" s="200" t="s">
        <v>129</v>
      </c>
      <c r="BK403" s="202">
        <f>SUM(BK404:BK432)</f>
        <v>0</v>
      </c>
    </row>
    <row r="404" s="2" customFormat="1" ht="16.5" customHeight="1">
      <c r="A404" s="39"/>
      <c r="B404" s="40"/>
      <c r="C404" s="205" t="s">
        <v>594</v>
      </c>
      <c r="D404" s="205" t="s">
        <v>131</v>
      </c>
      <c r="E404" s="206" t="s">
        <v>595</v>
      </c>
      <c r="F404" s="207" t="s">
        <v>596</v>
      </c>
      <c r="G404" s="208" t="s">
        <v>225</v>
      </c>
      <c r="H404" s="209">
        <v>165.81999999999999</v>
      </c>
      <c r="I404" s="210"/>
      <c r="J404" s="211">
        <f>ROUND(I404*H404,2)</f>
        <v>0</v>
      </c>
      <c r="K404" s="207" t="s">
        <v>135</v>
      </c>
      <c r="L404" s="45"/>
      <c r="M404" s="212" t="s">
        <v>19</v>
      </c>
      <c r="N404" s="213" t="s">
        <v>44</v>
      </c>
      <c r="O404" s="85"/>
      <c r="P404" s="214">
        <f>O404*H404</f>
        <v>0</v>
      </c>
      <c r="Q404" s="214">
        <v>0</v>
      </c>
      <c r="R404" s="214">
        <f>Q404*H404</f>
        <v>0</v>
      </c>
      <c r="S404" s="214">
        <v>0</v>
      </c>
      <c r="T404" s="215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16" t="s">
        <v>136</v>
      </c>
      <c r="AT404" s="216" t="s">
        <v>131</v>
      </c>
      <c r="AU404" s="216" t="s">
        <v>83</v>
      </c>
      <c r="AY404" s="18" t="s">
        <v>129</v>
      </c>
      <c r="BE404" s="217">
        <f>IF(N404="základní",J404,0)</f>
        <v>0</v>
      </c>
      <c r="BF404" s="217">
        <f>IF(N404="snížená",J404,0)</f>
        <v>0</v>
      </c>
      <c r="BG404" s="217">
        <f>IF(N404="zákl. přenesená",J404,0)</f>
        <v>0</v>
      </c>
      <c r="BH404" s="217">
        <f>IF(N404="sníž. přenesená",J404,0)</f>
        <v>0</v>
      </c>
      <c r="BI404" s="217">
        <f>IF(N404="nulová",J404,0)</f>
        <v>0</v>
      </c>
      <c r="BJ404" s="18" t="s">
        <v>81</v>
      </c>
      <c r="BK404" s="217">
        <f>ROUND(I404*H404,2)</f>
        <v>0</v>
      </c>
      <c r="BL404" s="18" t="s">
        <v>136</v>
      </c>
      <c r="BM404" s="216" t="s">
        <v>597</v>
      </c>
    </row>
    <row r="405" s="2" customFormat="1">
      <c r="A405" s="39"/>
      <c r="B405" s="40"/>
      <c r="C405" s="41"/>
      <c r="D405" s="218" t="s">
        <v>138</v>
      </c>
      <c r="E405" s="41"/>
      <c r="F405" s="219" t="s">
        <v>598</v>
      </c>
      <c r="G405" s="41"/>
      <c r="H405" s="41"/>
      <c r="I405" s="220"/>
      <c r="J405" s="41"/>
      <c r="K405" s="41"/>
      <c r="L405" s="45"/>
      <c r="M405" s="221"/>
      <c r="N405" s="222"/>
      <c r="O405" s="85"/>
      <c r="P405" s="85"/>
      <c r="Q405" s="85"/>
      <c r="R405" s="85"/>
      <c r="S405" s="85"/>
      <c r="T405" s="86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138</v>
      </c>
      <c r="AU405" s="18" t="s">
        <v>83</v>
      </c>
    </row>
    <row r="406" s="2" customFormat="1">
      <c r="A406" s="39"/>
      <c r="B406" s="40"/>
      <c r="C406" s="41"/>
      <c r="D406" s="223" t="s">
        <v>140</v>
      </c>
      <c r="E406" s="41"/>
      <c r="F406" s="224" t="s">
        <v>599</v>
      </c>
      <c r="G406" s="41"/>
      <c r="H406" s="41"/>
      <c r="I406" s="220"/>
      <c r="J406" s="41"/>
      <c r="K406" s="41"/>
      <c r="L406" s="45"/>
      <c r="M406" s="221"/>
      <c r="N406" s="222"/>
      <c r="O406" s="85"/>
      <c r="P406" s="85"/>
      <c r="Q406" s="85"/>
      <c r="R406" s="85"/>
      <c r="S406" s="85"/>
      <c r="T406" s="86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140</v>
      </c>
      <c r="AU406" s="18" t="s">
        <v>83</v>
      </c>
    </row>
    <row r="407" s="2" customFormat="1" ht="16.5" customHeight="1">
      <c r="A407" s="39"/>
      <c r="B407" s="40"/>
      <c r="C407" s="205" t="s">
        <v>600</v>
      </c>
      <c r="D407" s="205" t="s">
        <v>131</v>
      </c>
      <c r="E407" s="206" t="s">
        <v>601</v>
      </c>
      <c r="F407" s="207" t="s">
        <v>602</v>
      </c>
      <c r="G407" s="208" t="s">
        <v>225</v>
      </c>
      <c r="H407" s="209">
        <v>2487.3000000000002</v>
      </c>
      <c r="I407" s="210"/>
      <c r="J407" s="211">
        <f>ROUND(I407*H407,2)</f>
        <v>0</v>
      </c>
      <c r="K407" s="207" t="s">
        <v>135</v>
      </c>
      <c r="L407" s="45"/>
      <c r="M407" s="212" t="s">
        <v>19</v>
      </c>
      <c r="N407" s="213" t="s">
        <v>44</v>
      </c>
      <c r="O407" s="85"/>
      <c r="P407" s="214">
        <f>O407*H407</f>
        <v>0</v>
      </c>
      <c r="Q407" s="214">
        <v>0</v>
      </c>
      <c r="R407" s="214">
        <f>Q407*H407</f>
        <v>0</v>
      </c>
      <c r="S407" s="214">
        <v>0</v>
      </c>
      <c r="T407" s="215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16" t="s">
        <v>136</v>
      </c>
      <c r="AT407" s="216" t="s">
        <v>131</v>
      </c>
      <c r="AU407" s="216" t="s">
        <v>83</v>
      </c>
      <c r="AY407" s="18" t="s">
        <v>129</v>
      </c>
      <c r="BE407" s="217">
        <f>IF(N407="základní",J407,0)</f>
        <v>0</v>
      </c>
      <c r="BF407" s="217">
        <f>IF(N407="snížená",J407,0)</f>
        <v>0</v>
      </c>
      <c r="BG407" s="217">
        <f>IF(N407="zákl. přenesená",J407,0)</f>
        <v>0</v>
      </c>
      <c r="BH407" s="217">
        <f>IF(N407="sníž. přenesená",J407,0)</f>
        <v>0</v>
      </c>
      <c r="BI407" s="217">
        <f>IF(N407="nulová",J407,0)</f>
        <v>0</v>
      </c>
      <c r="BJ407" s="18" t="s">
        <v>81</v>
      </c>
      <c r="BK407" s="217">
        <f>ROUND(I407*H407,2)</f>
        <v>0</v>
      </c>
      <c r="BL407" s="18" t="s">
        <v>136</v>
      </c>
      <c r="BM407" s="216" t="s">
        <v>603</v>
      </c>
    </row>
    <row r="408" s="2" customFormat="1">
      <c r="A408" s="39"/>
      <c r="B408" s="40"/>
      <c r="C408" s="41"/>
      <c r="D408" s="218" t="s">
        <v>138</v>
      </c>
      <c r="E408" s="41"/>
      <c r="F408" s="219" t="s">
        <v>604</v>
      </c>
      <c r="G408" s="41"/>
      <c r="H408" s="41"/>
      <c r="I408" s="220"/>
      <c r="J408" s="41"/>
      <c r="K408" s="41"/>
      <c r="L408" s="45"/>
      <c r="M408" s="221"/>
      <c r="N408" s="222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138</v>
      </c>
      <c r="AU408" s="18" t="s">
        <v>83</v>
      </c>
    </row>
    <row r="409" s="2" customFormat="1">
      <c r="A409" s="39"/>
      <c r="B409" s="40"/>
      <c r="C409" s="41"/>
      <c r="D409" s="223" t="s">
        <v>140</v>
      </c>
      <c r="E409" s="41"/>
      <c r="F409" s="224" t="s">
        <v>605</v>
      </c>
      <c r="G409" s="41"/>
      <c r="H409" s="41"/>
      <c r="I409" s="220"/>
      <c r="J409" s="41"/>
      <c r="K409" s="41"/>
      <c r="L409" s="45"/>
      <c r="M409" s="221"/>
      <c r="N409" s="222"/>
      <c r="O409" s="85"/>
      <c r="P409" s="85"/>
      <c r="Q409" s="85"/>
      <c r="R409" s="85"/>
      <c r="S409" s="85"/>
      <c r="T409" s="86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140</v>
      </c>
      <c r="AU409" s="18" t="s">
        <v>83</v>
      </c>
    </row>
    <row r="410" s="14" customFormat="1">
      <c r="A410" s="14"/>
      <c r="B410" s="235"/>
      <c r="C410" s="236"/>
      <c r="D410" s="218" t="s">
        <v>142</v>
      </c>
      <c r="E410" s="236"/>
      <c r="F410" s="238" t="s">
        <v>606</v>
      </c>
      <c r="G410" s="236"/>
      <c r="H410" s="239">
        <v>2487.3000000000002</v>
      </c>
      <c r="I410" s="240"/>
      <c r="J410" s="236"/>
      <c r="K410" s="236"/>
      <c r="L410" s="241"/>
      <c r="M410" s="242"/>
      <c r="N410" s="243"/>
      <c r="O410" s="243"/>
      <c r="P410" s="243"/>
      <c r="Q410" s="243"/>
      <c r="R410" s="243"/>
      <c r="S410" s="243"/>
      <c r="T410" s="24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5" t="s">
        <v>142</v>
      </c>
      <c r="AU410" s="245" t="s">
        <v>83</v>
      </c>
      <c r="AV410" s="14" t="s">
        <v>83</v>
      </c>
      <c r="AW410" s="14" t="s">
        <v>4</v>
      </c>
      <c r="AX410" s="14" t="s">
        <v>81</v>
      </c>
      <c r="AY410" s="245" t="s">
        <v>129</v>
      </c>
    </row>
    <row r="411" s="2" customFormat="1" ht="16.5" customHeight="1">
      <c r="A411" s="39"/>
      <c r="B411" s="40"/>
      <c r="C411" s="205" t="s">
        <v>607</v>
      </c>
      <c r="D411" s="205" t="s">
        <v>131</v>
      </c>
      <c r="E411" s="206" t="s">
        <v>608</v>
      </c>
      <c r="F411" s="207" t="s">
        <v>609</v>
      </c>
      <c r="G411" s="208" t="s">
        <v>225</v>
      </c>
      <c r="H411" s="209">
        <v>165.81999999999999</v>
      </c>
      <c r="I411" s="210"/>
      <c r="J411" s="211">
        <f>ROUND(I411*H411,2)</f>
        <v>0</v>
      </c>
      <c r="K411" s="207" t="s">
        <v>135</v>
      </c>
      <c r="L411" s="45"/>
      <c r="M411" s="212" t="s">
        <v>19</v>
      </c>
      <c r="N411" s="213" t="s">
        <v>44</v>
      </c>
      <c r="O411" s="85"/>
      <c r="P411" s="214">
        <f>O411*H411</f>
        <v>0</v>
      </c>
      <c r="Q411" s="214">
        <v>0</v>
      </c>
      <c r="R411" s="214">
        <f>Q411*H411</f>
        <v>0</v>
      </c>
      <c r="S411" s="214">
        <v>0</v>
      </c>
      <c r="T411" s="215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16" t="s">
        <v>136</v>
      </c>
      <c r="AT411" s="216" t="s">
        <v>131</v>
      </c>
      <c r="AU411" s="216" t="s">
        <v>83</v>
      </c>
      <c r="AY411" s="18" t="s">
        <v>129</v>
      </c>
      <c r="BE411" s="217">
        <f>IF(N411="základní",J411,0)</f>
        <v>0</v>
      </c>
      <c r="BF411" s="217">
        <f>IF(N411="snížená",J411,0)</f>
        <v>0</v>
      </c>
      <c r="BG411" s="217">
        <f>IF(N411="zákl. přenesená",J411,0)</f>
        <v>0</v>
      </c>
      <c r="BH411" s="217">
        <f>IF(N411="sníž. přenesená",J411,0)</f>
        <v>0</v>
      </c>
      <c r="BI411" s="217">
        <f>IF(N411="nulová",J411,0)</f>
        <v>0</v>
      </c>
      <c r="BJ411" s="18" t="s">
        <v>81</v>
      </c>
      <c r="BK411" s="217">
        <f>ROUND(I411*H411,2)</f>
        <v>0</v>
      </c>
      <c r="BL411" s="18" t="s">
        <v>136</v>
      </c>
      <c r="BM411" s="216" t="s">
        <v>610</v>
      </c>
    </row>
    <row r="412" s="2" customFormat="1">
      <c r="A412" s="39"/>
      <c r="B412" s="40"/>
      <c r="C412" s="41"/>
      <c r="D412" s="218" t="s">
        <v>138</v>
      </c>
      <c r="E412" s="41"/>
      <c r="F412" s="219" t="s">
        <v>611</v>
      </c>
      <c r="G412" s="41"/>
      <c r="H412" s="41"/>
      <c r="I412" s="220"/>
      <c r="J412" s="41"/>
      <c r="K412" s="41"/>
      <c r="L412" s="45"/>
      <c r="M412" s="221"/>
      <c r="N412" s="222"/>
      <c r="O412" s="85"/>
      <c r="P412" s="85"/>
      <c r="Q412" s="85"/>
      <c r="R412" s="85"/>
      <c r="S412" s="85"/>
      <c r="T412" s="86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138</v>
      </c>
      <c r="AU412" s="18" t="s">
        <v>83</v>
      </c>
    </row>
    <row r="413" s="2" customFormat="1">
      <c r="A413" s="39"/>
      <c r="B413" s="40"/>
      <c r="C413" s="41"/>
      <c r="D413" s="223" t="s">
        <v>140</v>
      </c>
      <c r="E413" s="41"/>
      <c r="F413" s="224" t="s">
        <v>612</v>
      </c>
      <c r="G413" s="41"/>
      <c r="H413" s="41"/>
      <c r="I413" s="220"/>
      <c r="J413" s="41"/>
      <c r="K413" s="41"/>
      <c r="L413" s="45"/>
      <c r="M413" s="221"/>
      <c r="N413" s="222"/>
      <c r="O413" s="85"/>
      <c r="P413" s="85"/>
      <c r="Q413" s="85"/>
      <c r="R413" s="85"/>
      <c r="S413" s="85"/>
      <c r="T413" s="86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140</v>
      </c>
      <c r="AU413" s="18" t="s">
        <v>83</v>
      </c>
    </row>
    <row r="414" s="2" customFormat="1" ht="21.75" customHeight="1">
      <c r="A414" s="39"/>
      <c r="B414" s="40"/>
      <c r="C414" s="205" t="s">
        <v>613</v>
      </c>
      <c r="D414" s="205" t="s">
        <v>131</v>
      </c>
      <c r="E414" s="206" t="s">
        <v>614</v>
      </c>
      <c r="F414" s="207" t="s">
        <v>615</v>
      </c>
      <c r="G414" s="208" t="s">
        <v>225</v>
      </c>
      <c r="H414" s="209">
        <v>33.671999999999997</v>
      </c>
      <c r="I414" s="210"/>
      <c r="J414" s="211">
        <f>ROUND(I414*H414,2)</f>
        <v>0</v>
      </c>
      <c r="K414" s="207" t="s">
        <v>135</v>
      </c>
      <c r="L414" s="45"/>
      <c r="M414" s="212" t="s">
        <v>19</v>
      </c>
      <c r="N414" s="213" t="s">
        <v>44</v>
      </c>
      <c r="O414" s="85"/>
      <c r="P414" s="214">
        <f>O414*H414</f>
        <v>0</v>
      </c>
      <c r="Q414" s="214">
        <v>0</v>
      </c>
      <c r="R414" s="214">
        <f>Q414*H414</f>
        <v>0</v>
      </c>
      <c r="S414" s="214">
        <v>0</v>
      </c>
      <c r="T414" s="215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16" t="s">
        <v>136</v>
      </c>
      <c r="AT414" s="216" t="s">
        <v>131</v>
      </c>
      <c r="AU414" s="216" t="s">
        <v>83</v>
      </c>
      <c r="AY414" s="18" t="s">
        <v>129</v>
      </c>
      <c r="BE414" s="217">
        <f>IF(N414="základní",J414,0)</f>
        <v>0</v>
      </c>
      <c r="BF414" s="217">
        <f>IF(N414="snížená",J414,0)</f>
        <v>0</v>
      </c>
      <c r="BG414" s="217">
        <f>IF(N414="zákl. přenesená",J414,0)</f>
        <v>0</v>
      </c>
      <c r="BH414" s="217">
        <f>IF(N414="sníž. přenesená",J414,0)</f>
        <v>0</v>
      </c>
      <c r="BI414" s="217">
        <f>IF(N414="nulová",J414,0)</f>
        <v>0</v>
      </c>
      <c r="BJ414" s="18" t="s">
        <v>81</v>
      </c>
      <c r="BK414" s="217">
        <f>ROUND(I414*H414,2)</f>
        <v>0</v>
      </c>
      <c r="BL414" s="18" t="s">
        <v>136</v>
      </c>
      <c r="BM414" s="216" t="s">
        <v>616</v>
      </c>
    </row>
    <row r="415" s="2" customFormat="1">
      <c r="A415" s="39"/>
      <c r="B415" s="40"/>
      <c r="C415" s="41"/>
      <c r="D415" s="218" t="s">
        <v>138</v>
      </c>
      <c r="E415" s="41"/>
      <c r="F415" s="219" t="s">
        <v>617</v>
      </c>
      <c r="G415" s="41"/>
      <c r="H415" s="41"/>
      <c r="I415" s="220"/>
      <c r="J415" s="41"/>
      <c r="K415" s="41"/>
      <c r="L415" s="45"/>
      <c r="M415" s="221"/>
      <c r="N415" s="222"/>
      <c r="O415" s="85"/>
      <c r="P415" s="85"/>
      <c r="Q415" s="85"/>
      <c r="R415" s="85"/>
      <c r="S415" s="85"/>
      <c r="T415" s="86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138</v>
      </c>
      <c r="AU415" s="18" t="s">
        <v>83</v>
      </c>
    </row>
    <row r="416" s="2" customFormat="1">
      <c r="A416" s="39"/>
      <c r="B416" s="40"/>
      <c r="C416" s="41"/>
      <c r="D416" s="223" t="s">
        <v>140</v>
      </c>
      <c r="E416" s="41"/>
      <c r="F416" s="224" t="s">
        <v>618</v>
      </c>
      <c r="G416" s="41"/>
      <c r="H416" s="41"/>
      <c r="I416" s="220"/>
      <c r="J416" s="41"/>
      <c r="K416" s="41"/>
      <c r="L416" s="45"/>
      <c r="M416" s="221"/>
      <c r="N416" s="222"/>
      <c r="O416" s="85"/>
      <c r="P416" s="85"/>
      <c r="Q416" s="85"/>
      <c r="R416" s="85"/>
      <c r="S416" s="85"/>
      <c r="T416" s="86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140</v>
      </c>
      <c r="AU416" s="18" t="s">
        <v>83</v>
      </c>
    </row>
    <row r="417" s="14" customFormat="1">
      <c r="A417" s="14"/>
      <c r="B417" s="235"/>
      <c r="C417" s="236"/>
      <c r="D417" s="218" t="s">
        <v>142</v>
      </c>
      <c r="E417" s="237" t="s">
        <v>19</v>
      </c>
      <c r="F417" s="238" t="s">
        <v>619</v>
      </c>
      <c r="G417" s="236"/>
      <c r="H417" s="239">
        <v>33.671999999999997</v>
      </c>
      <c r="I417" s="240"/>
      <c r="J417" s="236"/>
      <c r="K417" s="236"/>
      <c r="L417" s="241"/>
      <c r="M417" s="242"/>
      <c r="N417" s="243"/>
      <c r="O417" s="243"/>
      <c r="P417" s="243"/>
      <c r="Q417" s="243"/>
      <c r="R417" s="243"/>
      <c r="S417" s="243"/>
      <c r="T417" s="24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5" t="s">
        <v>142</v>
      </c>
      <c r="AU417" s="245" t="s">
        <v>83</v>
      </c>
      <c r="AV417" s="14" t="s">
        <v>83</v>
      </c>
      <c r="AW417" s="14" t="s">
        <v>34</v>
      </c>
      <c r="AX417" s="14" t="s">
        <v>81</v>
      </c>
      <c r="AY417" s="245" t="s">
        <v>129</v>
      </c>
    </row>
    <row r="418" s="2" customFormat="1" ht="16.5" customHeight="1">
      <c r="A418" s="39"/>
      <c r="B418" s="40"/>
      <c r="C418" s="205" t="s">
        <v>620</v>
      </c>
      <c r="D418" s="205" t="s">
        <v>131</v>
      </c>
      <c r="E418" s="206" t="s">
        <v>621</v>
      </c>
      <c r="F418" s="207" t="s">
        <v>622</v>
      </c>
      <c r="G418" s="208" t="s">
        <v>225</v>
      </c>
      <c r="H418" s="209">
        <v>414.98000000000002</v>
      </c>
      <c r="I418" s="210"/>
      <c r="J418" s="211">
        <f>ROUND(I418*H418,2)</f>
        <v>0</v>
      </c>
      <c r="K418" s="207" t="s">
        <v>135</v>
      </c>
      <c r="L418" s="45"/>
      <c r="M418" s="212" t="s">
        <v>19</v>
      </c>
      <c r="N418" s="213" t="s">
        <v>44</v>
      </c>
      <c r="O418" s="85"/>
      <c r="P418" s="214">
        <f>O418*H418</f>
        <v>0</v>
      </c>
      <c r="Q418" s="214">
        <v>0</v>
      </c>
      <c r="R418" s="214">
        <f>Q418*H418</f>
        <v>0</v>
      </c>
      <c r="S418" s="214">
        <v>0</v>
      </c>
      <c r="T418" s="215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16" t="s">
        <v>136</v>
      </c>
      <c r="AT418" s="216" t="s">
        <v>131</v>
      </c>
      <c r="AU418" s="216" t="s">
        <v>83</v>
      </c>
      <c r="AY418" s="18" t="s">
        <v>129</v>
      </c>
      <c r="BE418" s="217">
        <f>IF(N418="základní",J418,0)</f>
        <v>0</v>
      </c>
      <c r="BF418" s="217">
        <f>IF(N418="snížená",J418,0)</f>
        <v>0</v>
      </c>
      <c r="BG418" s="217">
        <f>IF(N418="zákl. přenesená",J418,0)</f>
        <v>0</v>
      </c>
      <c r="BH418" s="217">
        <f>IF(N418="sníž. přenesená",J418,0)</f>
        <v>0</v>
      </c>
      <c r="BI418" s="217">
        <f>IF(N418="nulová",J418,0)</f>
        <v>0</v>
      </c>
      <c r="BJ418" s="18" t="s">
        <v>81</v>
      </c>
      <c r="BK418" s="217">
        <f>ROUND(I418*H418,2)</f>
        <v>0</v>
      </c>
      <c r="BL418" s="18" t="s">
        <v>136</v>
      </c>
      <c r="BM418" s="216" t="s">
        <v>623</v>
      </c>
    </row>
    <row r="419" s="2" customFormat="1">
      <c r="A419" s="39"/>
      <c r="B419" s="40"/>
      <c r="C419" s="41"/>
      <c r="D419" s="218" t="s">
        <v>138</v>
      </c>
      <c r="E419" s="41"/>
      <c r="F419" s="219" t="s">
        <v>624</v>
      </c>
      <c r="G419" s="41"/>
      <c r="H419" s="41"/>
      <c r="I419" s="220"/>
      <c r="J419" s="41"/>
      <c r="K419" s="41"/>
      <c r="L419" s="45"/>
      <c r="M419" s="221"/>
      <c r="N419" s="222"/>
      <c r="O419" s="85"/>
      <c r="P419" s="85"/>
      <c r="Q419" s="85"/>
      <c r="R419" s="85"/>
      <c r="S419" s="85"/>
      <c r="T419" s="86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138</v>
      </c>
      <c r="AU419" s="18" t="s">
        <v>83</v>
      </c>
    </row>
    <row r="420" s="2" customFormat="1">
      <c r="A420" s="39"/>
      <c r="B420" s="40"/>
      <c r="C420" s="41"/>
      <c r="D420" s="223" t="s">
        <v>140</v>
      </c>
      <c r="E420" s="41"/>
      <c r="F420" s="224" t="s">
        <v>625</v>
      </c>
      <c r="G420" s="41"/>
      <c r="H420" s="41"/>
      <c r="I420" s="220"/>
      <c r="J420" s="41"/>
      <c r="K420" s="41"/>
      <c r="L420" s="45"/>
      <c r="M420" s="221"/>
      <c r="N420" s="222"/>
      <c r="O420" s="85"/>
      <c r="P420" s="85"/>
      <c r="Q420" s="85"/>
      <c r="R420" s="85"/>
      <c r="S420" s="85"/>
      <c r="T420" s="86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140</v>
      </c>
      <c r="AU420" s="18" t="s">
        <v>83</v>
      </c>
    </row>
    <row r="421" s="13" customFormat="1">
      <c r="A421" s="13"/>
      <c r="B421" s="225"/>
      <c r="C421" s="226"/>
      <c r="D421" s="218" t="s">
        <v>142</v>
      </c>
      <c r="E421" s="227" t="s">
        <v>19</v>
      </c>
      <c r="F421" s="228" t="s">
        <v>626</v>
      </c>
      <c r="G421" s="226"/>
      <c r="H421" s="227" t="s">
        <v>19</v>
      </c>
      <c r="I421" s="229"/>
      <c r="J421" s="226"/>
      <c r="K421" s="226"/>
      <c r="L421" s="230"/>
      <c r="M421" s="231"/>
      <c r="N421" s="232"/>
      <c r="O421" s="232"/>
      <c r="P421" s="232"/>
      <c r="Q421" s="232"/>
      <c r="R421" s="232"/>
      <c r="S421" s="232"/>
      <c r="T421" s="23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4" t="s">
        <v>142</v>
      </c>
      <c r="AU421" s="234" t="s">
        <v>83</v>
      </c>
      <c r="AV421" s="13" t="s">
        <v>81</v>
      </c>
      <c r="AW421" s="13" t="s">
        <v>34</v>
      </c>
      <c r="AX421" s="13" t="s">
        <v>73</v>
      </c>
      <c r="AY421" s="234" t="s">
        <v>129</v>
      </c>
    </row>
    <row r="422" s="14" customFormat="1">
      <c r="A422" s="14"/>
      <c r="B422" s="235"/>
      <c r="C422" s="236"/>
      <c r="D422" s="218" t="s">
        <v>142</v>
      </c>
      <c r="E422" s="237" t="s">
        <v>19</v>
      </c>
      <c r="F422" s="238" t="s">
        <v>627</v>
      </c>
      <c r="G422" s="236"/>
      <c r="H422" s="239">
        <v>329.95800000000003</v>
      </c>
      <c r="I422" s="240"/>
      <c r="J422" s="236"/>
      <c r="K422" s="236"/>
      <c r="L422" s="241"/>
      <c r="M422" s="242"/>
      <c r="N422" s="243"/>
      <c r="O422" s="243"/>
      <c r="P422" s="243"/>
      <c r="Q422" s="243"/>
      <c r="R422" s="243"/>
      <c r="S422" s="243"/>
      <c r="T422" s="24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5" t="s">
        <v>142</v>
      </c>
      <c r="AU422" s="245" t="s">
        <v>83</v>
      </c>
      <c r="AV422" s="14" t="s">
        <v>83</v>
      </c>
      <c r="AW422" s="14" t="s">
        <v>34</v>
      </c>
      <c r="AX422" s="14" t="s">
        <v>73</v>
      </c>
      <c r="AY422" s="245" t="s">
        <v>129</v>
      </c>
    </row>
    <row r="423" s="13" customFormat="1">
      <c r="A423" s="13"/>
      <c r="B423" s="225"/>
      <c r="C423" s="226"/>
      <c r="D423" s="218" t="s">
        <v>142</v>
      </c>
      <c r="E423" s="227" t="s">
        <v>19</v>
      </c>
      <c r="F423" s="228" t="s">
        <v>628</v>
      </c>
      <c r="G423" s="226"/>
      <c r="H423" s="227" t="s">
        <v>19</v>
      </c>
      <c r="I423" s="229"/>
      <c r="J423" s="226"/>
      <c r="K423" s="226"/>
      <c r="L423" s="230"/>
      <c r="M423" s="231"/>
      <c r="N423" s="232"/>
      <c r="O423" s="232"/>
      <c r="P423" s="232"/>
      <c r="Q423" s="232"/>
      <c r="R423" s="232"/>
      <c r="S423" s="232"/>
      <c r="T423" s="23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4" t="s">
        <v>142</v>
      </c>
      <c r="AU423" s="234" t="s">
        <v>83</v>
      </c>
      <c r="AV423" s="13" t="s">
        <v>81</v>
      </c>
      <c r="AW423" s="13" t="s">
        <v>34</v>
      </c>
      <c r="AX423" s="13" t="s">
        <v>73</v>
      </c>
      <c r="AY423" s="234" t="s">
        <v>129</v>
      </c>
    </row>
    <row r="424" s="14" customFormat="1">
      <c r="A424" s="14"/>
      <c r="B424" s="235"/>
      <c r="C424" s="236"/>
      <c r="D424" s="218" t="s">
        <v>142</v>
      </c>
      <c r="E424" s="237" t="s">
        <v>19</v>
      </c>
      <c r="F424" s="238" t="s">
        <v>629</v>
      </c>
      <c r="G424" s="236"/>
      <c r="H424" s="239">
        <v>75.900000000000006</v>
      </c>
      <c r="I424" s="240"/>
      <c r="J424" s="236"/>
      <c r="K424" s="236"/>
      <c r="L424" s="241"/>
      <c r="M424" s="242"/>
      <c r="N424" s="243"/>
      <c r="O424" s="243"/>
      <c r="P424" s="243"/>
      <c r="Q424" s="243"/>
      <c r="R424" s="243"/>
      <c r="S424" s="243"/>
      <c r="T424" s="24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45" t="s">
        <v>142</v>
      </c>
      <c r="AU424" s="245" t="s">
        <v>83</v>
      </c>
      <c r="AV424" s="14" t="s">
        <v>83</v>
      </c>
      <c r="AW424" s="14" t="s">
        <v>34</v>
      </c>
      <c r="AX424" s="14" t="s">
        <v>73</v>
      </c>
      <c r="AY424" s="245" t="s">
        <v>129</v>
      </c>
    </row>
    <row r="425" s="13" customFormat="1">
      <c r="A425" s="13"/>
      <c r="B425" s="225"/>
      <c r="C425" s="226"/>
      <c r="D425" s="218" t="s">
        <v>142</v>
      </c>
      <c r="E425" s="227" t="s">
        <v>19</v>
      </c>
      <c r="F425" s="228" t="s">
        <v>630</v>
      </c>
      <c r="G425" s="226"/>
      <c r="H425" s="227" t="s">
        <v>19</v>
      </c>
      <c r="I425" s="229"/>
      <c r="J425" s="226"/>
      <c r="K425" s="226"/>
      <c r="L425" s="230"/>
      <c r="M425" s="231"/>
      <c r="N425" s="232"/>
      <c r="O425" s="232"/>
      <c r="P425" s="232"/>
      <c r="Q425" s="232"/>
      <c r="R425" s="232"/>
      <c r="S425" s="232"/>
      <c r="T425" s="23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4" t="s">
        <v>142</v>
      </c>
      <c r="AU425" s="234" t="s">
        <v>83</v>
      </c>
      <c r="AV425" s="13" t="s">
        <v>81</v>
      </c>
      <c r="AW425" s="13" t="s">
        <v>34</v>
      </c>
      <c r="AX425" s="13" t="s">
        <v>73</v>
      </c>
      <c r="AY425" s="234" t="s">
        <v>129</v>
      </c>
    </row>
    <row r="426" s="14" customFormat="1">
      <c r="A426" s="14"/>
      <c r="B426" s="235"/>
      <c r="C426" s="236"/>
      <c r="D426" s="218" t="s">
        <v>142</v>
      </c>
      <c r="E426" s="237" t="s">
        <v>19</v>
      </c>
      <c r="F426" s="238" t="s">
        <v>631</v>
      </c>
      <c r="G426" s="236"/>
      <c r="H426" s="239">
        <v>9.1219999999999999</v>
      </c>
      <c r="I426" s="240"/>
      <c r="J426" s="236"/>
      <c r="K426" s="236"/>
      <c r="L426" s="241"/>
      <c r="M426" s="242"/>
      <c r="N426" s="243"/>
      <c r="O426" s="243"/>
      <c r="P426" s="243"/>
      <c r="Q426" s="243"/>
      <c r="R426" s="243"/>
      <c r="S426" s="243"/>
      <c r="T426" s="24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5" t="s">
        <v>142</v>
      </c>
      <c r="AU426" s="245" t="s">
        <v>83</v>
      </c>
      <c r="AV426" s="14" t="s">
        <v>83</v>
      </c>
      <c r="AW426" s="14" t="s">
        <v>34</v>
      </c>
      <c r="AX426" s="14" t="s">
        <v>73</v>
      </c>
      <c r="AY426" s="245" t="s">
        <v>129</v>
      </c>
    </row>
    <row r="427" s="15" customFormat="1">
      <c r="A427" s="15"/>
      <c r="B427" s="256"/>
      <c r="C427" s="257"/>
      <c r="D427" s="218" t="s">
        <v>142</v>
      </c>
      <c r="E427" s="258" t="s">
        <v>19</v>
      </c>
      <c r="F427" s="259" t="s">
        <v>238</v>
      </c>
      <c r="G427" s="257"/>
      <c r="H427" s="260">
        <v>414.98000000000008</v>
      </c>
      <c r="I427" s="261"/>
      <c r="J427" s="257"/>
      <c r="K427" s="257"/>
      <c r="L427" s="262"/>
      <c r="M427" s="263"/>
      <c r="N427" s="264"/>
      <c r="O427" s="264"/>
      <c r="P427" s="264"/>
      <c r="Q427" s="264"/>
      <c r="R427" s="264"/>
      <c r="S427" s="264"/>
      <c r="T427" s="26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6" t="s">
        <v>142</v>
      </c>
      <c r="AU427" s="266" t="s">
        <v>83</v>
      </c>
      <c r="AV427" s="15" t="s">
        <v>136</v>
      </c>
      <c r="AW427" s="15" t="s">
        <v>34</v>
      </c>
      <c r="AX427" s="15" t="s">
        <v>81</v>
      </c>
      <c r="AY427" s="266" t="s">
        <v>129</v>
      </c>
    </row>
    <row r="428" s="2" customFormat="1" ht="24.15" customHeight="1">
      <c r="A428" s="39"/>
      <c r="B428" s="40"/>
      <c r="C428" s="205" t="s">
        <v>632</v>
      </c>
      <c r="D428" s="205" t="s">
        <v>131</v>
      </c>
      <c r="E428" s="206" t="s">
        <v>633</v>
      </c>
      <c r="F428" s="207" t="s">
        <v>634</v>
      </c>
      <c r="G428" s="208" t="s">
        <v>225</v>
      </c>
      <c r="H428" s="209">
        <v>39.674999999999997</v>
      </c>
      <c r="I428" s="210"/>
      <c r="J428" s="211">
        <f>ROUND(I428*H428,2)</f>
        <v>0</v>
      </c>
      <c r="K428" s="207" t="s">
        <v>135</v>
      </c>
      <c r="L428" s="45"/>
      <c r="M428" s="212" t="s">
        <v>19</v>
      </c>
      <c r="N428" s="213" t="s">
        <v>44</v>
      </c>
      <c r="O428" s="85"/>
      <c r="P428" s="214">
        <f>O428*H428</f>
        <v>0</v>
      </c>
      <c r="Q428" s="214">
        <v>0</v>
      </c>
      <c r="R428" s="214">
        <f>Q428*H428</f>
        <v>0</v>
      </c>
      <c r="S428" s="214">
        <v>0</v>
      </c>
      <c r="T428" s="215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16" t="s">
        <v>136</v>
      </c>
      <c r="AT428" s="216" t="s">
        <v>131</v>
      </c>
      <c r="AU428" s="216" t="s">
        <v>83</v>
      </c>
      <c r="AY428" s="18" t="s">
        <v>129</v>
      </c>
      <c r="BE428" s="217">
        <f>IF(N428="základní",J428,0)</f>
        <v>0</v>
      </c>
      <c r="BF428" s="217">
        <f>IF(N428="snížená",J428,0)</f>
        <v>0</v>
      </c>
      <c r="BG428" s="217">
        <f>IF(N428="zákl. přenesená",J428,0)</f>
        <v>0</v>
      </c>
      <c r="BH428" s="217">
        <f>IF(N428="sníž. přenesená",J428,0)</f>
        <v>0</v>
      </c>
      <c r="BI428" s="217">
        <f>IF(N428="nulová",J428,0)</f>
        <v>0</v>
      </c>
      <c r="BJ428" s="18" t="s">
        <v>81</v>
      </c>
      <c r="BK428" s="217">
        <f>ROUND(I428*H428,2)</f>
        <v>0</v>
      </c>
      <c r="BL428" s="18" t="s">
        <v>136</v>
      </c>
      <c r="BM428" s="216" t="s">
        <v>635</v>
      </c>
    </row>
    <row r="429" s="2" customFormat="1">
      <c r="A429" s="39"/>
      <c r="B429" s="40"/>
      <c r="C429" s="41"/>
      <c r="D429" s="218" t="s">
        <v>138</v>
      </c>
      <c r="E429" s="41"/>
      <c r="F429" s="219" t="s">
        <v>634</v>
      </c>
      <c r="G429" s="41"/>
      <c r="H429" s="41"/>
      <c r="I429" s="220"/>
      <c r="J429" s="41"/>
      <c r="K429" s="41"/>
      <c r="L429" s="45"/>
      <c r="M429" s="221"/>
      <c r="N429" s="222"/>
      <c r="O429" s="85"/>
      <c r="P429" s="85"/>
      <c r="Q429" s="85"/>
      <c r="R429" s="85"/>
      <c r="S429" s="85"/>
      <c r="T429" s="86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138</v>
      </c>
      <c r="AU429" s="18" t="s">
        <v>83</v>
      </c>
    </row>
    <row r="430" s="2" customFormat="1">
      <c r="A430" s="39"/>
      <c r="B430" s="40"/>
      <c r="C430" s="41"/>
      <c r="D430" s="223" t="s">
        <v>140</v>
      </c>
      <c r="E430" s="41"/>
      <c r="F430" s="224" t="s">
        <v>636</v>
      </c>
      <c r="G430" s="41"/>
      <c r="H430" s="41"/>
      <c r="I430" s="220"/>
      <c r="J430" s="41"/>
      <c r="K430" s="41"/>
      <c r="L430" s="45"/>
      <c r="M430" s="221"/>
      <c r="N430" s="222"/>
      <c r="O430" s="85"/>
      <c r="P430" s="85"/>
      <c r="Q430" s="85"/>
      <c r="R430" s="85"/>
      <c r="S430" s="85"/>
      <c r="T430" s="86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140</v>
      </c>
      <c r="AU430" s="18" t="s">
        <v>83</v>
      </c>
    </row>
    <row r="431" s="13" customFormat="1">
      <c r="A431" s="13"/>
      <c r="B431" s="225"/>
      <c r="C431" s="226"/>
      <c r="D431" s="218" t="s">
        <v>142</v>
      </c>
      <c r="E431" s="227" t="s">
        <v>19</v>
      </c>
      <c r="F431" s="228" t="s">
        <v>637</v>
      </c>
      <c r="G431" s="226"/>
      <c r="H431" s="227" t="s">
        <v>19</v>
      </c>
      <c r="I431" s="229"/>
      <c r="J431" s="226"/>
      <c r="K431" s="226"/>
      <c r="L431" s="230"/>
      <c r="M431" s="231"/>
      <c r="N431" s="232"/>
      <c r="O431" s="232"/>
      <c r="P431" s="232"/>
      <c r="Q431" s="232"/>
      <c r="R431" s="232"/>
      <c r="S431" s="232"/>
      <c r="T431" s="23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4" t="s">
        <v>142</v>
      </c>
      <c r="AU431" s="234" t="s">
        <v>83</v>
      </c>
      <c r="AV431" s="13" t="s">
        <v>81</v>
      </c>
      <c r="AW431" s="13" t="s">
        <v>34</v>
      </c>
      <c r="AX431" s="13" t="s">
        <v>73</v>
      </c>
      <c r="AY431" s="234" t="s">
        <v>129</v>
      </c>
    </row>
    <row r="432" s="14" customFormat="1">
      <c r="A432" s="14"/>
      <c r="B432" s="235"/>
      <c r="C432" s="236"/>
      <c r="D432" s="218" t="s">
        <v>142</v>
      </c>
      <c r="E432" s="237" t="s">
        <v>19</v>
      </c>
      <c r="F432" s="238" t="s">
        <v>638</v>
      </c>
      <c r="G432" s="236"/>
      <c r="H432" s="239">
        <v>39.674999999999997</v>
      </c>
      <c r="I432" s="240"/>
      <c r="J432" s="236"/>
      <c r="K432" s="236"/>
      <c r="L432" s="241"/>
      <c r="M432" s="242"/>
      <c r="N432" s="243"/>
      <c r="O432" s="243"/>
      <c r="P432" s="243"/>
      <c r="Q432" s="243"/>
      <c r="R432" s="243"/>
      <c r="S432" s="243"/>
      <c r="T432" s="24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5" t="s">
        <v>142</v>
      </c>
      <c r="AU432" s="245" t="s">
        <v>83</v>
      </c>
      <c r="AV432" s="14" t="s">
        <v>83</v>
      </c>
      <c r="AW432" s="14" t="s">
        <v>34</v>
      </c>
      <c r="AX432" s="14" t="s">
        <v>81</v>
      </c>
      <c r="AY432" s="245" t="s">
        <v>129</v>
      </c>
    </row>
    <row r="433" s="12" customFormat="1" ht="22.8" customHeight="1">
      <c r="A433" s="12"/>
      <c r="B433" s="189"/>
      <c r="C433" s="190"/>
      <c r="D433" s="191" t="s">
        <v>72</v>
      </c>
      <c r="E433" s="203" t="s">
        <v>639</v>
      </c>
      <c r="F433" s="203" t="s">
        <v>640</v>
      </c>
      <c r="G433" s="190"/>
      <c r="H433" s="190"/>
      <c r="I433" s="193"/>
      <c r="J433" s="204">
        <f>BK433</f>
        <v>0</v>
      </c>
      <c r="K433" s="190"/>
      <c r="L433" s="195"/>
      <c r="M433" s="196"/>
      <c r="N433" s="197"/>
      <c r="O433" s="197"/>
      <c r="P433" s="198">
        <f>SUM(P434:P436)</f>
        <v>0</v>
      </c>
      <c r="Q433" s="197"/>
      <c r="R433" s="198">
        <f>SUM(R434:R436)</f>
        <v>0</v>
      </c>
      <c r="S433" s="197"/>
      <c r="T433" s="199">
        <f>SUM(T434:T436)</f>
        <v>0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00" t="s">
        <v>81</v>
      </c>
      <c r="AT433" s="201" t="s">
        <v>72</v>
      </c>
      <c r="AU433" s="201" t="s">
        <v>81</v>
      </c>
      <c r="AY433" s="200" t="s">
        <v>129</v>
      </c>
      <c r="BK433" s="202">
        <f>SUM(BK434:BK436)</f>
        <v>0</v>
      </c>
    </row>
    <row r="434" s="2" customFormat="1" ht="21.75" customHeight="1">
      <c r="A434" s="39"/>
      <c r="B434" s="40"/>
      <c r="C434" s="205" t="s">
        <v>641</v>
      </c>
      <c r="D434" s="205" t="s">
        <v>131</v>
      </c>
      <c r="E434" s="206" t="s">
        <v>642</v>
      </c>
      <c r="F434" s="207" t="s">
        <v>643</v>
      </c>
      <c r="G434" s="208" t="s">
        <v>225</v>
      </c>
      <c r="H434" s="209">
        <v>330.61900000000003</v>
      </c>
      <c r="I434" s="210"/>
      <c r="J434" s="211">
        <f>ROUND(I434*H434,2)</f>
        <v>0</v>
      </c>
      <c r="K434" s="207" t="s">
        <v>135</v>
      </c>
      <c r="L434" s="45"/>
      <c r="M434" s="212" t="s">
        <v>19</v>
      </c>
      <c r="N434" s="213" t="s">
        <v>44</v>
      </c>
      <c r="O434" s="85"/>
      <c r="P434" s="214">
        <f>O434*H434</f>
        <v>0</v>
      </c>
      <c r="Q434" s="214">
        <v>0</v>
      </c>
      <c r="R434" s="214">
        <f>Q434*H434</f>
        <v>0</v>
      </c>
      <c r="S434" s="214">
        <v>0</v>
      </c>
      <c r="T434" s="215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16" t="s">
        <v>136</v>
      </c>
      <c r="AT434" s="216" t="s">
        <v>131</v>
      </c>
      <c r="AU434" s="216" t="s">
        <v>83</v>
      </c>
      <c r="AY434" s="18" t="s">
        <v>129</v>
      </c>
      <c r="BE434" s="217">
        <f>IF(N434="základní",J434,0)</f>
        <v>0</v>
      </c>
      <c r="BF434" s="217">
        <f>IF(N434="snížená",J434,0)</f>
        <v>0</v>
      </c>
      <c r="BG434" s="217">
        <f>IF(N434="zákl. přenesená",J434,0)</f>
        <v>0</v>
      </c>
      <c r="BH434" s="217">
        <f>IF(N434="sníž. přenesená",J434,0)</f>
        <v>0</v>
      </c>
      <c r="BI434" s="217">
        <f>IF(N434="nulová",J434,0)</f>
        <v>0</v>
      </c>
      <c r="BJ434" s="18" t="s">
        <v>81</v>
      </c>
      <c r="BK434" s="217">
        <f>ROUND(I434*H434,2)</f>
        <v>0</v>
      </c>
      <c r="BL434" s="18" t="s">
        <v>136</v>
      </c>
      <c r="BM434" s="216" t="s">
        <v>644</v>
      </c>
    </row>
    <row r="435" s="2" customFormat="1">
      <c r="A435" s="39"/>
      <c r="B435" s="40"/>
      <c r="C435" s="41"/>
      <c r="D435" s="218" t="s">
        <v>138</v>
      </c>
      <c r="E435" s="41"/>
      <c r="F435" s="219" t="s">
        <v>645</v>
      </c>
      <c r="G435" s="41"/>
      <c r="H435" s="41"/>
      <c r="I435" s="220"/>
      <c r="J435" s="41"/>
      <c r="K435" s="41"/>
      <c r="L435" s="45"/>
      <c r="M435" s="221"/>
      <c r="N435" s="222"/>
      <c r="O435" s="85"/>
      <c r="P435" s="85"/>
      <c r="Q435" s="85"/>
      <c r="R435" s="85"/>
      <c r="S435" s="85"/>
      <c r="T435" s="86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138</v>
      </c>
      <c r="AU435" s="18" t="s">
        <v>83</v>
      </c>
    </row>
    <row r="436" s="2" customFormat="1">
      <c r="A436" s="39"/>
      <c r="B436" s="40"/>
      <c r="C436" s="41"/>
      <c r="D436" s="223" t="s">
        <v>140</v>
      </c>
      <c r="E436" s="41"/>
      <c r="F436" s="224" t="s">
        <v>646</v>
      </c>
      <c r="G436" s="41"/>
      <c r="H436" s="41"/>
      <c r="I436" s="220"/>
      <c r="J436" s="41"/>
      <c r="K436" s="41"/>
      <c r="L436" s="45"/>
      <c r="M436" s="221"/>
      <c r="N436" s="222"/>
      <c r="O436" s="85"/>
      <c r="P436" s="85"/>
      <c r="Q436" s="85"/>
      <c r="R436" s="85"/>
      <c r="S436" s="85"/>
      <c r="T436" s="86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140</v>
      </c>
      <c r="AU436" s="18" t="s">
        <v>83</v>
      </c>
    </row>
    <row r="437" s="12" customFormat="1" ht="25.92" customHeight="1">
      <c r="A437" s="12"/>
      <c r="B437" s="189"/>
      <c r="C437" s="190"/>
      <c r="D437" s="191" t="s">
        <v>72</v>
      </c>
      <c r="E437" s="192" t="s">
        <v>647</v>
      </c>
      <c r="F437" s="192" t="s">
        <v>648</v>
      </c>
      <c r="G437" s="190"/>
      <c r="H437" s="190"/>
      <c r="I437" s="193"/>
      <c r="J437" s="194">
        <f>BK437</f>
        <v>0</v>
      </c>
      <c r="K437" s="190"/>
      <c r="L437" s="195"/>
      <c r="M437" s="196"/>
      <c r="N437" s="197"/>
      <c r="O437" s="197"/>
      <c r="P437" s="198">
        <f>P438+P458+P481</f>
        <v>0</v>
      </c>
      <c r="Q437" s="197"/>
      <c r="R437" s="198">
        <f>R438+R458+R481</f>
        <v>0.21374815999999999</v>
      </c>
      <c r="S437" s="197"/>
      <c r="T437" s="199">
        <f>T438+T458+T481</f>
        <v>0</v>
      </c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R437" s="200" t="s">
        <v>83</v>
      </c>
      <c r="AT437" s="201" t="s">
        <v>72</v>
      </c>
      <c r="AU437" s="201" t="s">
        <v>73</v>
      </c>
      <c r="AY437" s="200" t="s">
        <v>129</v>
      </c>
      <c r="BK437" s="202">
        <f>BK438+BK458+BK481</f>
        <v>0</v>
      </c>
    </row>
    <row r="438" s="12" customFormat="1" ht="22.8" customHeight="1">
      <c r="A438" s="12"/>
      <c r="B438" s="189"/>
      <c r="C438" s="190"/>
      <c r="D438" s="191" t="s">
        <v>72</v>
      </c>
      <c r="E438" s="203" t="s">
        <v>649</v>
      </c>
      <c r="F438" s="203" t="s">
        <v>650</v>
      </c>
      <c r="G438" s="190"/>
      <c r="H438" s="190"/>
      <c r="I438" s="193"/>
      <c r="J438" s="204">
        <f>BK438</f>
        <v>0</v>
      </c>
      <c r="K438" s="190"/>
      <c r="L438" s="195"/>
      <c r="M438" s="196"/>
      <c r="N438" s="197"/>
      <c r="O438" s="197"/>
      <c r="P438" s="198">
        <f>SUM(P439:P457)</f>
        <v>0</v>
      </c>
      <c r="Q438" s="197"/>
      <c r="R438" s="198">
        <f>SUM(R439:R457)</f>
        <v>0.033000000000000002</v>
      </c>
      <c r="S438" s="197"/>
      <c r="T438" s="199">
        <f>SUM(T439:T457)</f>
        <v>0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00" t="s">
        <v>83</v>
      </c>
      <c r="AT438" s="201" t="s">
        <v>72</v>
      </c>
      <c r="AU438" s="201" t="s">
        <v>81</v>
      </c>
      <c r="AY438" s="200" t="s">
        <v>129</v>
      </c>
      <c r="BK438" s="202">
        <f>SUM(BK439:BK457)</f>
        <v>0</v>
      </c>
    </row>
    <row r="439" s="2" customFormat="1" ht="16.5" customHeight="1">
      <c r="A439" s="39"/>
      <c r="B439" s="40"/>
      <c r="C439" s="205" t="s">
        <v>651</v>
      </c>
      <c r="D439" s="205" t="s">
        <v>131</v>
      </c>
      <c r="E439" s="206" t="s">
        <v>652</v>
      </c>
      <c r="F439" s="207" t="s">
        <v>653</v>
      </c>
      <c r="G439" s="208" t="s">
        <v>134</v>
      </c>
      <c r="H439" s="209">
        <v>43.200000000000003</v>
      </c>
      <c r="I439" s="210"/>
      <c r="J439" s="211">
        <f>ROUND(I439*H439,2)</f>
        <v>0</v>
      </c>
      <c r="K439" s="207" t="s">
        <v>135</v>
      </c>
      <c r="L439" s="45"/>
      <c r="M439" s="212" t="s">
        <v>19</v>
      </c>
      <c r="N439" s="213" t="s">
        <v>44</v>
      </c>
      <c r="O439" s="85"/>
      <c r="P439" s="214">
        <f>O439*H439</f>
        <v>0</v>
      </c>
      <c r="Q439" s="214">
        <v>0</v>
      </c>
      <c r="R439" s="214">
        <f>Q439*H439</f>
        <v>0</v>
      </c>
      <c r="S439" s="214">
        <v>0</v>
      </c>
      <c r="T439" s="215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16" t="s">
        <v>274</v>
      </c>
      <c r="AT439" s="216" t="s">
        <v>131</v>
      </c>
      <c r="AU439" s="216" t="s">
        <v>83</v>
      </c>
      <c r="AY439" s="18" t="s">
        <v>129</v>
      </c>
      <c r="BE439" s="217">
        <f>IF(N439="základní",J439,0)</f>
        <v>0</v>
      </c>
      <c r="BF439" s="217">
        <f>IF(N439="snížená",J439,0)</f>
        <v>0</v>
      </c>
      <c r="BG439" s="217">
        <f>IF(N439="zákl. přenesená",J439,0)</f>
        <v>0</v>
      </c>
      <c r="BH439" s="217">
        <f>IF(N439="sníž. přenesená",J439,0)</f>
        <v>0</v>
      </c>
      <c r="BI439" s="217">
        <f>IF(N439="nulová",J439,0)</f>
        <v>0</v>
      </c>
      <c r="BJ439" s="18" t="s">
        <v>81</v>
      </c>
      <c r="BK439" s="217">
        <f>ROUND(I439*H439,2)</f>
        <v>0</v>
      </c>
      <c r="BL439" s="18" t="s">
        <v>274</v>
      </c>
      <c r="BM439" s="216" t="s">
        <v>654</v>
      </c>
    </row>
    <row r="440" s="2" customFormat="1">
      <c r="A440" s="39"/>
      <c r="B440" s="40"/>
      <c r="C440" s="41"/>
      <c r="D440" s="218" t="s">
        <v>138</v>
      </c>
      <c r="E440" s="41"/>
      <c r="F440" s="219" t="s">
        <v>655</v>
      </c>
      <c r="G440" s="41"/>
      <c r="H440" s="41"/>
      <c r="I440" s="220"/>
      <c r="J440" s="41"/>
      <c r="K440" s="41"/>
      <c r="L440" s="45"/>
      <c r="M440" s="221"/>
      <c r="N440" s="222"/>
      <c r="O440" s="85"/>
      <c r="P440" s="85"/>
      <c r="Q440" s="85"/>
      <c r="R440" s="85"/>
      <c r="S440" s="85"/>
      <c r="T440" s="86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138</v>
      </c>
      <c r="AU440" s="18" t="s">
        <v>83</v>
      </c>
    </row>
    <row r="441" s="2" customFormat="1">
      <c r="A441" s="39"/>
      <c r="B441" s="40"/>
      <c r="C441" s="41"/>
      <c r="D441" s="223" t="s">
        <v>140</v>
      </c>
      <c r="E441" s="41"/>
      <c r="F441" s="224" t="s">
        <v>656</v>
      </c>
      <c r="G441" s="41"/>
      <c r="H441" s="41"/>
      <c r="I441" s="220"/>
      <c r="J441" s="41"/>
      <c r="K441" s="41"/>
      <c r="L441" s="45"/>
      <c r="M441" s="221"/>
      <c r="N441" s="222"/>
      <c r="O441" s="85"/>
      <c r="P441" s="85"/>
      <c r="Q441" s="85"/>
      <c r="R441" s="85"/>
      <c r="S441" s="85"/>
      <c r="T441" s="86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140</v>
      </c>
      <c r="AU441" s="18" t="s">
        <v>83</v>
      </c>
    </row>
    <row r="442" s="13" customFormat="1">
      <c r="A442" s="13"/>
      <c r="B442" s="225"/>
      <c r="C442" s="226"/>
      <c r="D442" s="218" t="s">
        <v>142</v>
      </c>
      <c r="E442" s="227" t="s">
        <v>19</v>
      </c>
      <c r="F442" s="228" t="s">
        <v>657</v>
      </c>
      <c r="G442" s="226"/>
      <c r="H442" s="227" t="s">
        <v>19</v>
      </c>
      <c r="I442" s="229"/>
      <c r="J442" s="226"/>
      <c r="K442" s="226"/>
      <c r="L442" s="230"/>
      <c r="M442" s="231"/>
      <c r="N442" s="232"/>
      <c r="O442" s="232"/>
      <c r="P442" s="232"/>
      <c r="Q442" s="232"/>
      <c r="R442" s="232"/>
      <c r="S442" s="232"/>
      <c r="T442" s="23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4" t="s">
        <v>142</v>
      </c>
      <c r="AU442" s="234" t="s">
        <v>83</v>
      </c>
      <c r="AV442" s="13" t="s">
        <v>81</v>
      </c>
      <c r="AW442" s="13" t="s">
        <v>34</v>
      </c>
      <c r="AX442" s="13" t="s">
        <v>73</v>
      </c>
      <c r="AY442" s="234" t="s">
        <v>129</v>
      </c>
    </row>
    <row r="443" s="14" customFormat="1">
      <c r="A443" s="14"/>
      <c r="B443" s="235"/>
      <c r="C443" s="236"/>
      <c r="D443" s="218" t="s">
        <v>142</v>
      </c>
      <c r="E443" s="237" t="s">
        <v>19</v>
      </c>
      <c r="F443" s="238" t="s">
        <v>658</v>
      </c>
      <c r="G443" s="236"/>
      <c r="H443" s="239">
        <v>43.200000000000003</v>
      </c>
      <c r="I443" s="240"/>
      <c r="J443" s="236"/>
      <c r="K443" s="236"/>
      <c r="L443" s="241"/>
      <c r="M443" s="242"/>
      <c r="N443" s="243"/>
      <c r="O443" s="243"/>
      <c r="P443" s="243"/>
      <c r="Q443" s="243"/>
      <c r="R443" s="243"/>
      <c r="S443" s="243"/>
      <c r="T443" s="24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5" t="s">
        <v>142</v>
      </c>
      <c r="AU443" s="245" t="s">
        <v>83</v>
      </c>
      <c r="AV443" s="14" t="s">
        <v>83</v>
      </c>
      <c r="AW443" s="14" t="s">
        <v>34</v>
      </c>
      <c r="AX443" s="14" t="s">
        <v>81</v>
      </c>
      <c r="AY443" s="245" t="s">
        <v>129</v>
      </c>
    </row>
    <row r="444" s="2" customFormat="1" ht="16.5" customHeight="1">
      <c r="A444" s="39"/>
      <c r="B444" s="40"/>
      <c r="C444" s="246" t="s">
        <v>659</v>
      </c>
      <c r="D444" s="246" t="s">
        <v>222</v>
      </c>
      <c r="E444" s="247" t="s">
        <v>660</v>
      </c>
      <c r="F444" s="248" t="s">
        <v>661</v>
      </c>
      <c r="G444" s="249" t="s">
        <v>225</v>
      </c>
      <c r="H444" s="250">
        <v>0.014999999999999999</v>
      </c>
      <c r="I444" s="251"/>
      <c r="J444" s="252">
        <f>ROUND(I444*H444,2)</f>
        <v>0</v>
      </c>
      <c r="K444" s="248" t="s">
        <v>135</v>
      </c>
      <c r="L444" s="253"/>
      <c r="M444" s="254" t="s">
        <v>19</v>
      </c>
      <c r="N444" s="255" t="s">
        <v>44</v>
      </c>
      <c r="O444" s="85"/>
      <c r="P444" s="214">
        <f>O444*H444</f>
        <v>0</v>
      </c>
      <c r="Q444" s="214">
        <v>1</v>
      </c>
      <c r="R444" s="214">
        <f>Q444*H444</f>
        <v>0.014999999999999999</v>
      </c>
      <c r="S444" s="214">
        <v>0</v>
      </c>
      <c r="T444" s="215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16" t="s">
        <v>395</v>
      </c>
      <c r="AT444" s="216" t="s">
        <v>222</v>
      </c>
      <c r="AU444" s="216" t="s">
        <v>83</v>
      </c>
      <c r="AY444" s="18" t="s">
        <v>129</v>
      </c>
      <c r="BE444" s="217">
        <f>IF(N444="základní",J444,0)</f>
        <v>0</v>
      </c>
      <c r="BF444" s="217">
        <f>IF(N444="snížená",J444,0)</f>
        <v>0</v>
      </c>
      <c r="BG444" s="217">
        <f>IF(N444="zákl. přenesená",J444,0)</f>
        <v>0</v>
      </c>
      <c r="BH444" s="217">
        <f>IF(N444="sníž. přenesená",J444,0)</f>
        <v>0</v>
      </c>
      <c r="BI444" s="217">
        <f>IF(N444="nulová",J444,0)</f>
        <v>0</v>
      </c>
      <c r="BJ444" s="18" t="s">
        <v>81</v>
      </c>
      <c r="BK444" s="217">
        <f>ROUND(I444*H444,2)</f>
        <v>0</v>
      </c>
      <c r="BL444" s="18" t="s">
        <v>274</v>
      </c>
      <c r="BM444" s="216" t="s">
        <v>662</v>
      </c>
    </row>
    <row r="445" s="2" customFormat="1">
      <c r="A445" s="39"/>
      <c r="B445" s="40"/>
      <c r="C445" s="41"/>
      <c r="D445" s="218" t="s">
        <v>138</v>
      </c>
      <c r="E445" s="41"/>
      <c r="F445" s="219" t="s">
        <v>661</v>
      </c>
      <c r="G445" s="41"/>
      <c r="H445" s="41"/>
      <c r="I445" s="220"/>
      <c r="J445" s="41"/>
      <c r="K445" s="41"/>
      <c r="L445" s="45"/>
      <c r="M445" s="221"/>
      <c r="N445" s="222"/>
      <c r="O445" s="85"/>
      <c r="P445" s="85"/>
      <c r="Q445" s="85"/>
      <c r="R445" s="85"/>
      <c r="S445" s="85"/>
      <c r="T445" s="86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138</v>
      </c>
      <c r="AU445" s="18" t="s">
        <v>83</v>
      </c>
    </row>
    <row r="446" s="14" customFormat="1">
      <c r="A446" s="14"/>
      <c r="B446" s="235"/>
      <c r="C446" s="236"/>
      <c r="D446" s="218" t="s">
        <v>142</v>
      </c>
      <c r="E446" s="236"/>
      <c r="F446" s="238" t="s">
        <v>663</v>
      </c>
      <c r="G446" s="236"/>
      <c r="H446" s="239">
        <v>0.014999999999999999</v>
      </c>
      <c r="I446" s="240"/>
      <c r="J446" s="236"/>
      <c r="K446" s="236"/>
      <c r="L446" s="241"/>
      <c r="M446" s="242"/>
      <c r="N446" s="243"/>
      <c r="O446" s="243"/>
      <c r="P446" s="243"/>
      <c r="Q446" s="243"/>
      <c r="R446" s="243"/>
      <c r="S446" s="243"/>
      <c r="T446" s="24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5" t="s">
        <v>142</v>
      </c>
      <c r="AU446" s="245" t="s">
        <v>83</v>
      </c>
      <c r="AV446" s="14" t="s">
        <v>83</v>
      </c>
      <c r="AW446" s="14" t="s">
        <v>4</v>
      </c>
      <c r="AX446" s="14" t="s">
        <v>81</v>
      </c>
      <c r="AY446" s="245" t="s">
        <v>129</v>
      </c>
    </row>
    <row r="447" s="2" customFormat="1" ht="16.5" customHeight="1">
      <c r="A447" s="39"/>
      <c r="B447" s="40"/>
      <c r="C447" s="205" t="s">
        <v>664</v>
      </c>
      <c r="D447" s="205" t="s">
        <v>131</v>
      </c>
      <c r="E447" s="206" t="s">
        <v>665</v>
      </c>
      <c r="F447" s="207" t="s">
        <v>666</v>
      </c>
      <c r="G447" s="208" t="s">
        <v>134</v>
      </c>
      <c r="H447" s="209">
        <v>43.200000000000003</v>
      </c>
      <c r="I447" s="210"/>
      <c r="J447" s="211">
        <f>ROUND(I447*H447,2)</f>
        <v>0</v>
      </c>
      <c r="K447" s="207" t="s">
        <v>135</v>
      </c>
      <c r="L447" s="45"/>
      <c r="M447" s="212" t="s">
        <v>19</v>
      </c>
      <c r="N447" s="213" t="s">
        <v>44</v>
      </c>
      <c r="O447" s="85"/>
      <c r="P447" s="214">
        <f>O447*H447</f>
        <v>0</v>
      </c>
      <c r="Q447" s="214">
        <v>0</v>
      </c>
      <c r="R447" s="214">
        <f>Q447*H447</f>
        <v>0</v>
      </c>
      <c r="S447" s="214">
        <v>0</v>
      </c>
      <c r="T447" s="215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16" t="s">
        <v>274</v>
      </c>
      <c r="AT447" s="216" t="s">
        <v>131</v>
      </c>
      <c r="AU447" s="216" t="s">
        <v>83</v>
      </c>
      <c r="AY447" s="18" t="s">
        <v>129</v>
      </c>
      <c r="BE447" s="217">
        <f>IF(N447="základní",J447,0)</f>
        <v>0</v>
      </c>
      <c r="BF447" s="217">
        <f>IF(N447="snížená",J447,0)</f>
        <v>0</v>
      </c>
      <c r="BG447" s="217">
        <f>IF(N447="zákl. přenesená",J447,0)</f>
        <v>0</v>
      </c>
      <c r="BH447" s="217">
        <f>IF(N447="sníž. přenesená",J447,0)</f>
        <v>0</v>
      </c>
      <c r="BI447" s="217">
        <f>IF(N447="nulová",J447,0)</f>
        <v>0</v>
      </c>
      <c r="BJ447" s="18" t="s">
        <v>81</v>
      </c>
      <c r="BK447" s="217">
        <f>ROUND(I447*H447,2)</f>
        <v>0</v>
      </c>
      <c r="BL447" s="18" t="s">
        <v>274</v>
      </c>
      <c r="BM447" s="216" t="s">
        <v>667</v>
      </c>
    </row>
    <row r="448" s="2" customFormat="1">
      <c r="A448" s="39"/>
      <c r="B448" s="40"/>
      <c r="C448" s="41"/>
      <c r="D448" s="218" t="s">
        <v>138</v>
      </c>
      <c r="E448" s="41"/>
      <c r="F448" s="219" t="s">
        <v>668</v>
      </c>
      <c r="G448" s="41"/>
      <c r="H448" s="41"/>
      <c r="I448" s="220"/>
      <c r="J448" s="41"/>
      <c r="K448" s="41"/>
      <c r="L448" s="45"/>
      <c r="M448" s="221"/>
      <c r="N448" s="222"/>
      <c r="O448" s="85"/>
      <c r="P448" s="85"/>
      <c r="Q448" s="85"/>
      <c r="R448" s="85"/>
      <c r="S448" s="85"/>
      <c r="T448" s="86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138</v>
      </c>
      <c r="AU448" s="18" t="s">
        <v>83</v>
      </c>
    </row>
    <row r="449" s="2" customFormat="1">
      <c r="A449" s="39"/>
      <c r="B449" s="40"/>
      <c r="C449" s="41"/>
      <c r="D449" s="223" t="s">
        <v>140</v>
      </c>
      <c r="E449" s="41"/>
      <c r="F449" s="224" t="s">
        <v>669</v>
      </c>
      <c r="G449" s="41"/>
      <c r="H449" s="41"/>
      <c r="I449" s="220"/>
      <c r="J449" s="41"/>
      <c r="K449" s="41"/>
      <c r="L449" s="45"/>
      <c r="M449" s="221"/>
      <c r="N449" s="222"/>
      <c r="O449" s="85"/>
      <c r="P449" s="85"/>
      <c r="Q449" s="85"/>
      <c r="R449" s="85"/>
      <c r="S449" s="85"/>
      <c r="T449" s="86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140</v>
      </c>
      <c r="AU449" s="18" t="s">
        <v>83</v>
      </c>
    </row>
    <row r="450" s="13" customFormat="1">
      <c r="A450" s="13"/>
      <c r="B450" s="225"/>
      <c r="C450" s="226"/>
      <c r="D450" s="218" t="s">
        <v>142</v>
      </c>
      <c r="E450" s="227" t="s">
        <v>19</v>
      </c>
      <c r="F450" s="228" t="s">
        <v>670</v>
      </c>
      <c r="G450" s="226"/>
      <c r="H450" s="227" t="s">
        <v>19</v>
      </c>
      <c r="I450" s="229"/>
      <c r="J450" s="226"/>
      <c r="K450" s="226"/>
      <c r="L450" s="230"/>
      <c r="M450" s="231"/>
      <c r="N450" s="232"/>
      <c r="O450" s="232"/>
      <c r="P450" s="232"/>
      <c r="Q450" s="232"/>
      <c r="R450" s="232"/>
      <c r="S450" s="232"/>
      <c r="T450" s="23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4" t="s">
        <v>142</v>
      </c>
      <c r="AU450" s="234" t="s">
        <v>83</v>
      </c>
      <c r="AV450" s="13" t="s">
        <v>81</v>
      </c>
      <c r="AW450" s="13" t="s">
        <v>34</v>
      </c>
      <c r="AX450" s="13" t="s">
        <v>73</v>
      </c>
      <c r="AY450" s="234" t="s">
        <v>129</v>
      </c>
    </row>
    <row r="451" s="14" customFormat="1">
      <c r="A451" s="14"/>
      <c r="B451" s="235"/>
      <c r="C451" s="236"/>
      <c r="D451" s="218" t="s">
        <v>142</v>
      </c>
      <c r="E451" s="237" t="s">
        <v>19</v>
      </c>
      <c r="F451" s="238" t="s">
        <v>658</v>
      </c>
      <c r="G451" s="236"/>
      <c r="H451" s="239">
        <v>43.200000000000003</v>
      </c>
      <c r="I451" s="240"/>
      <c r="J451" s="236"/>
      <c r="K451" s="236"/>
      <c r="L451" s="241"/>
      <c r="M451" s="242"/>
      <c r="N451" s="243"/>
      <c r="O451" s="243"/>
      <c r="P451" s="243"/>
      <c r="Q451" s="243"/>
      <c r="R451" s="243"/>
      <c r="S451" s="243"/>
      <c r="T451" s="24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5" t="s">
        <v>142</v>
      </c>
      <c r="AU451" s="245" t="s">
        <v>83</v>
      </c>
      <c r="AV451" s="14" t="s">
        <v>83</v>
      </c>
      <c r="AW451" s="14" t="s">
        <v>34</v>
      </c>
      <c r="AX451" s="14" t="s">
        <v>81</v>
      </c>
      <c r="AY451" s="245" t="s">
        <v>129</v>
      </c>
    </row>
    <row r="452" s="2" customFormat="1" ht="16.5" customHeight="1">
      <c r="A452" s="39"/>
      <c r="B452" s="40"/>
      <c r="C452" s="246" t="s">
        <v>671</v>
      </c>
      <c r="D452" s="246" t="s">
        <v>222</v>
      </c>
      <c r="E452" s="247" t="s">
        <v>672</v>
      </c>
      <c r="F452" s="248" t="s">
        <v>673</v>
      </c>
      <c r="G452" s="249" t="s">
        <v>225</v>
      </c>
      <c r="H452" s="250">
        <v>0.017999999999999999</v>
      </c>
      <c r="I452" s="251"/>
      <c r="J452" s="252">
        <f>ROUND(I452*H452,2)</f>
        <v>0</v>
      </c>
      <c r="K452" s="248" t="s">
        <v>135</v>
      </c>
      <c r="L452" s="253"/>
      <c r="M452" s="254" t="s">
        <v>19</v>
      </c>
      <c r="N452" s="255" t="s">
        <v>44</v>
      </c>
      <c r="O452" s="85"/>
      <c r="P452" s="214">
        <f>O452*H452</f>
        <v>0</v>
      </c>
      <c r="Q452" s="214">
        <v>1</v>
      </c>
      <c r="R452" s="214">
        <f>Q452*H452</f>
        <v>0.017999999999999999</v>
      </c>
      <c r="S452" s="214">
        <v>0</v>
      </c>
      <c r="T452" s="215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16" t="s">
        <v>395</v>
      </c>
      <c r="AT452" s="216" t="s">
        <v>222</v>
      </c>
      <c r="AU452" s="216" t="s">
        <v>83</v>
      </c>
      <c r="AY452" s="18" t="s">
        <v>129</v>
      </c>
      <c r="BE452" s="217">
        <f>IF(N452="základní",J452,0)</f>
        <v>0</v>
      </c>
      <c r="BF452" s="217">
        <f>IF(N452="snížená",J452,0)</f>
        <v>0</v>
      </c>
      <c r="BG452" s="217">
        <f>IF(N452="zákl. přenesená",J452,0)</f>
        <v>0</v>
      </c>
      <c r="BH452" s="217">
        <f>IF(N452="sníž. přenesená",J452,0)</f>
        <v>0</v>
      </c>
      <c r="BI452" s="217">
        <f>IF(N452="nulová",J452,0)</f>
        <v>0</v>
      </c>
      <c r="BJ452" s="18" t="s">
        <v>81</v>
      </c>
      <c r="BK452" s="217">
        <f>ROUND(I452*H452,2)</f>
        <v>0</v>
      </c>
      <c r="BL452" s="18" t="s">
        <v>274</v>
      </c>
      <c r="BM452" s="216" t="s">
        <v>674</v>
      </c>
    </row>
    <row r="453" s="2" customFormat="1">
      <c r="A453" s="39"/>
      <c r="B453" s="40"/>
      <c r="C453" s="41"/>
      <c r="D453" s="218" t="s">
        <v>138</v>
      </c>
      <c r="E453" s="41"/>
      <c r="F453" s="219" t="s">
        <v>673</v>
      </c>
      <c r="G453" s="41"/>
      <c r="H453" s="41"/>
      <c r="I453" s="220"/>
      <c r="J453" s="41"/>
      <c r="K453" s="41"/>
      <c r="L453" s="45"/>
      <c r="M453" s="221"/>
      <c r="N453" s="222"/>
      <c r="O453" s="85"/>
      <c r="P453" s="85"/>
      <c r="Q453" s="85"/>
      <c r="R453" s="85"/>
      <c r="S453" s="85"/>
      <c r="T453" s="86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138</v>
      </c>
      <c r="AU453" s="18" t="s">
        <v>83</v>
      </c>
    </row>
    <row r="454" s="14" customFormat="1">
      <c r="A454" s="14"/>
      <c r="B454" s="235"/>
      <c r="C454" s="236"/>
      <c r="D454" s="218" t="s">
        <v>142</v>
      </c>
      <c r="E454" s="236"/>
      <c r="F454" s="238" t="s">
        <v>675</v>
      </c>
      <c r="G454" s="236"/>
      <c r="H454" s="239">
        <v>0.017999999999999999</v>
      </c>
      <c r="I454" s="240"/>
      <c r="J454" s="236"/>
      <c r="K454" s="236"/>
      <c r="L454" s="241"/>
      <c r="M454" s="242"/>
      <c r="N454" s="243"/>
      <c r="O454" s="243"/>
      <c r="P454" s="243"/>
      <c r="Q454" s="243"/>
      <c r="R454" s="243"/>
      <c r="S454" s="243"/>
      <c r="T454" s="24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5" t="s">
        <v>142</v>
      </c>
      <c r="AU454" s="245" t="s">
        <v>83</v>
      </c>
      <c r="AV454" s="14" t="s">
        <v>83</v>
      </c>
      <c r="AW454" s="14" t="s">
        <v>4</v>
      </c>
      <c r="AX454" s="14" t="s">
        <v>81</v>
      </c>
      <c r="AY454" s="245" t="s">
        <v>129</v>
      </c>
    </row>
    <row r="455" s="2" customFormat="1" ht="16.5" customHeight="1">
      <c r="A455" s="39"/>
      <c r="B455" s="40"/>
      <c r="C455" s="205" t="s">
        <v>676</v>
      </c>
      <c r="D455" s="205" t="s">
        <v>131</v>
      </c>
      <c r="E455" s="206" t="s">
        <v>677</v>
      </c>
      <c r="F455" s="207" t="s">
        <v>678</v>
      </c>
      <c r="G455" s="208" t="s">
        <v>225</v>
      </c>
      <c r="H455" s="209">
        <v>0.033000000000000002</v>
      </c>
      <c r="I455" s="210"/>
      <c r="J455" s="211">
        <f>ROUND(I455*H455,2)</f>
        <v>0</v>
      </c>
      <c r="K455" s="207" t="s">
        <v>135</v>
      </c>
      <c r="L455" s="45"/>
      <c r="M455" s="212" t="s">
        <v>19</v>
      </c>
      <c r="N455" s="213" t="s">
        <v>44</v>
      </c>
      <c r="O455" s="85"/>
      <c r="P455" s="214">
        <f>O455*H455</f>
        <v>0</v>
      </c>
      <c r="Q455" s="214">
        <v>0</v>
      </c>
      <c r="R455" s="214">
        <f>Q455*H455</f>
        <v>0</v>
      </c>
      <c r="S455" s="214">
        <v>0</v>
      </c>
      <c r="T455" s="215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16" t="s">
        <v>274</v>
      </c>
      <c r="AT455" s="216" t="s">
        <v>131</v>
      </c>
      <c r="AU455" s="216" t="s">
        <v>83</v>
      </c>
      <c r="AY455" s="18" t="s">
        <v>129</v>
      </c>
      <c r="BE455" s="217">
        <f>IF(N455="základní",J455,0)</f>
        <v>0</v>
      </c>
      <c r="BF455" s="217">
        <f>IF(N455="snížená",J455,0)</f>
        <v>0</v>
      </c>
      <c r="BG455" s="217">
        <f>IF(N455="zákl. přenesená",J455,0)</f>
        <v>0</v>
      </c>
      <c r="BH455" s="217">
        <f>IF(N455="sníž. přenesená",J455,0)</f>
        <v>0</v>
      </c>
      <c r="BI455" s="217">
        <f>IF(N455="nulová",J455,0)</f>
        <v>0</v>
      </c>
      <c r="BJ455" s="18" t="s">
        <v>81</v>
      </c>
      <c r="BK455" s="217">
        <f>ROUND(I455*H455,2)</f>
        <v>0</v>
      </c>
      <c r="BL455" s="18" t="s">
        <v>274</v>
      </c>
      <c r="BM455" s="216" t="s">
        <v>679</v>
      </c>
    </row>
    <row r="456" s="2" customFormat="1">
      <c r="A456" s="39"/>
      <c r="B456" s="40"/>
      <c r="C456" s="41"/>
      <c r="D456" s="218" t="s">
        <v>138</v>
      </c>
      <c r="E456" s="41"/>
      <c r="F456" s="219" t="s">
        <v>680</v>
      </c>
      <c r="G456" s="41"/>
      <c r="H456" s="41"/>
      <c r="I456" s="220"/>
      <c r="J456" s="41"/>
      <c r="K456" s="41"/>
      <c r="L456" s="45"/>
      <c r="M456" s="221"/>
      <c r="N456" s="222"/>
      <c r="O456" s="85"/>
      <c r="P456" s="85"/>
      <c r="Q456" s="85"/>
      <c r="R456" s="85"/>
      <c r="S456" s="85"/>
      <c r="T456" s="86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138</v>
      </c>
      <c r="AU456" s="18" t="s">
        <v>83</v>
      </c>
    </row>
    <row r="457" s="2" customFormat="1">
      <c r="A457" s="39"/>
      <c r="B457" s="40"/>
      <c r="C457" s="41"/>
      <c r="D457" s="223" t="s">
        <v>140</v>
      </c>
      <c r="E457" s="41"/>
      <c r="F457" s="224" t="s">
        <v>681</v>
      </c>
      <c r="G457" s="41"/>
      <c r="H457" s="41"/>
      <c r="I457" s="220"/>
      <c r="J457" s="41"/>
      <c r="K457" s="41"/>
      <c r="L457" s="45"/>
      <c r="M457" s="221"/>
      <c r="N457" s="222"/>
      <c r="O457" s="85"/>
      <c r="P457" s="85"/>
      <c r="Q457" s="85"/>
      <c r="R457" s="85"/>
      <c r="S457" s="85"/>
      <c r="T457" s="86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140</v>
      </c>
      <c r="AU457" s="18" t="s">
        <v>83</v>
      </c>
    </row>
    <row r="458" s="12" customFormat="1" ht="22.8" customHeight="1">
      <c r="A458" s="12"/>
      <c r="B458" s="189"/>
      <c r="C458" s="190"/>
      <c r="D458" s="191" t="s">
        <v>72</v>
      </c>
      <c r="E458" s="203" t="s">
        <v>682</v>
      </c>
      <c r="F458" s="203" t="s">
        <v>683</v>
      </c>
      <c r="G458" s="190"/>
      <c r="H458" s="190"/>
      <c r="I458" s="193"/>
      <c r="J458" s="204">
        <f>BK458</f>
        <v>0</v>
      </c>
      <c r="K458" s="190"/>
      <c r="L458" s="195"/>
      <c r="M458" s="196"/>
      <c r="N458" s="197"/>
      <c r="O458" s="197"/>
      <c r="P458" s="198">
        <f>SUM(P459:P480)</f>
        <v>0</v>
      </c>
      <c r="Q458" s="197"/>
      <c r="R458" s="198">
        <f>SUM(R459:R480)</f>
        <v>0.17648</v>
      </c>
      <c r="S458" s="197"/>
      <c r="T458" s="199">
        <f>SUM(T459:T480)</f>
        <v>0</v>
      </c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R458" s="200" t="s">
        <v>83</v>
      </c>
      <c r="AT458" s="201" t="s">
        <v>72</v>
      </c>
      <c r="AU458" s="201" t="s">
        <v>81</v>
      </c>
      <c r="AY458" s="200" t="s">
        <v>129</v>
      </c>
      <c r="BK458" s="202">
        <f>SUM(BK459:BK480)</f>
        <v>0</v>
      </c>
    </row>
    <row r="459" s="2" customFormat="1" ht="16.5" customHeight="1">
      <c r="A459" s="39"/>
      <c r="B459" s="40"/>
      <c r="C459" s="205" t="s">
        <v>684</v>
      </c>
      <c r="D459" s="205" t="s">
        <v>131</v>
      </c>
      <c r="E459" s="206" t="s">
        <v>685</v>
      </c>
      <c r="F459" s="207" t="s">
        <v>686</v>
      </c>
      <c r="G459" s="208" t="s">
        <v>466</v>
      </c>
      <c r="H459" s="209">
        <v>12.800000000000001</v>
      </c>
      <c r="I459" s="210"/>
      <c r="J459" s="211">
        <f>ROUND(I459*H459,2)</f>
        <v>0</v>
      </c>
      <c r="K459" s="207" t="s">
        <v>135</v>
      </c>
      <c r="L459" s="45"/>
      <c r="M459" s="212" t="s">
        <v>19</v>
      </c>
      <c r="N459" s="213" t="s">
        <v>44</v>
      </c>
      <c r="O459" s="85"/>
      <c r="P459" s="214">
        <f>O459*H459</f>
        <v>0</v>
      </c>
      <c r="Q459" s="214">
        <v>0.00040000000000000002</v>
      </c>
      <c r="R459" s="214">
        <f>Q459*H459</f>
        <v>0.0051200000000000004</v>
      </c>
      <c r="S459" s="214">
        <v>0</v>
      </c>
      <c r="T459" s="215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16" t="s">
        <v>274</v>
      </c>
      <c r="AT459" s="216" t="s">
        <v>131</v>
      </c>
      <c r="AU459" s="216" t="s">
        <v>83</v>
      </c>
      <c r="AY459" s="18" t="s">
        <v>129</v>
      </c>
      <c r="BE459" s="217">
        <f>IF(N459="základní",J459,0)</f>
        <v>0</v>
      </c>
      <c r="BF459" s="217">
        <f>IF(N459="snížená",J459,0)</f>
        <v>0</v>
      </c>
      <c r="BG459" s="217">
        <f>IF(N459="zákl. přenesená",J459,0)</f>
        <v>0</v>
      </c>
      <c r="BH459" s="217">
        <f>IF(N459="sníž. přenesená",J459,0)</f>
        <v>0</v>
      </c>
      <c r="BI459" s="217">
        <f>IF(N459="nulová",J459,0)</f>
        <v>0</v>
      </c>
      <c r="BJ459" s="18" t="s">
        <v>81</v>
      </c>
      <c r="BK459" s="217">
        <f>ROUND(I459*H459,2)</f>
        <v>0</v>
      </c>
      <c r="BL459" s="18" t="s">
        <v>274</v>
      </c>
      <c r="BM459" s="216" t="s">
        <v>687</v>
      </c>
    </row>
    <row r="460" s="2" customFormat="1">
      <c r="A460" s="39"/>
      <c r="B460" s="40"/>
      <c r="C460" s="41"/>
      <c r="D460" s="218" t="s">
        <v>138</v>
      </c>
      <c r="E460" s="41"/>
      <c r="F460" s="219" t="s">
        <v>688</v>
      </c>
      <c r="G460" s="41"/>
      <c r="H460" s="41"/>
      <c r="I460" s="220"/>
      <c r="J460" s="41"/>
      <c r="K460" s="41"/>
      <c r="L460" s="45"/>
      <c r="M460" s="221"/>
      <c r="N460" s="222"/>
      <c r="O460" s="85"/>
      <c r="P460" s="85"/>
      <c r="Q460" s="85"/>
      <c r="R460" s="85"/>
      <c r="S460" s="85"/>
      <c r="T460" s="86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138</v>
      </c>
      <c r="AU460" s="18" t="s">
        <v>83</v>
      </c>
    </row>
    <row r="461" s="2" customFormat="1">
      <c r="A461" s="39"/>
      <c r="B461" s="40"/>
      <c r="C461" s="41"/>
      <c r="D461" s="223" t="s">
        <v>140</v>
      </c>
      <c r="E461" s="41"/>
      <c r="F461" s="224" t="s">
        <v>689</v>
      </c>
      <c r="G461" s="41"/>
      <c r="H461" s="41"/>
      <c r="I461" s="220"/>
      <c r="J461" s="41"/>
      <c r="K461" s="41"/>
      <c r="L461" s="45"/>
      <c r="M461" s="221"/>
      <c r="N461" s="222"/>
      <c r="O461" s="85"/>
      <c r="P461" s="85"/>
      <c r="Q461" s="85"/>
      <c r="R461" s="85"/>
      <c r="S461" s="85"/>
      <c r="T461" s="86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140</v>
      </c>
      <c r="AU461" s="18" t="s">
        <v>83</v>
      </c>
    </row>
    <row r="462" s="13" customFormat="1">
      <c r="A462" s="13"/>
      <c r="B462" s="225"/>
      <c r="C462" s="226"/>
      <c r="D462" s="218" t="s">
        <v>142</v>
      </c>
      <c r="E462" s="227" t="s">
        <v>19</v>
      </c>
      <c r="F462" s="228" t="s">
        <v>690</v>
      </c>
      <c r="G462" s="226"/>
      <c r="H462" s="227" t="s">
        <v>19</v>
      </c>
      <c r="I462" s="229"/>
      <c r="J462" s="226"/>
      <c r="K462" s="226"/>
      <c r="L462" s="230"/>
      <c r="M462" s="231"/>
      <c r="N462" s="232"/>
      <c r="O462" s="232"/>
      <c r="P462" s="232"/>
      <c r="Q462" s="232"/>
      <c r="R462" s="232"/>
      <c r="S462" s="232"/>
      <c r="T462" s="23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4" t="s">
        <v>142</v>
      </c>
      <c r="AU462" s="234" t="s">
        <v>83</v>
      </c>
      <c r="AV462" s="13" t="s">
        <v>81</v>
      </c>
      <c r="AW462" s="13" t="s">
        <v>34</v>
      </c>
      <c r="AX462" s="13" t="s">
        <v>73</v>
      </c>
      <c r="AY462" s="234" t="s">
        <v>129</v>
      </c>
    </row>
    <row r="463" s="14" customFormat="1">
      <c r="A463" s="14"/>
      <c r="B463" s="235"/>
      <c r="C463" s="236"/>
      <c r="D463" s="218" t="s">
        <v>142</v>
      </c>
      <c r="E463" s="237" t="s">
        <v>19</v>
      </c>
      <c r="F463" s="238" t="s">
        <v>691</v>
      </c>
      <c r="G463" s="236"/>
      <c r="H463" s="239">
        <v>12.800000000000001</v>
      </c>
      <c r="I463" s="240"/>
      <c r="J463" s="236"/>
      <c r="K463" s="236"/>
      <c r="L463" s="241"/>
      <c r="M463" s="242"/>
      <c r="N463" s="243"/>
      <c r="O463" s="243"/>
      <c r="P463" s="243"/>
      <c r="Q463" s="243"/>
      <c r="R463" s="243"/>
      <c r="S463" s="243"/>
      <c r="T463" s="24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5" t="s">
        <v>142</v>
      </c>
      <c r="AU463" s="245" t="s">
        <v>83</v>
      </c>
      <c r="AV463" s="14" t="s">
        <v>83</v>
      </c>
      <c r="AW463" s="14" t="s">
        <v>34</v>
      </c>
      <c r="AX463" s="14" t="s">
        <v>81</v>
      </c>
      <c r="AY463" s="245" t="s">
        <v>129</v>
      </c>
    </row>
    <row r="464" s="2" customFormat="1" ht="16.5" customHeight="1">
      <c r="A464" s="39"/>
      <c r="B464" s="40"/>
      <c r="C464" s="246" t="s">
        <v>692</v>
      </c>
      <c r="D464" s="246" t="s">
        <v>222</v>
      </c>
      <c r="E464" s="247" t="s">
        <v>693</v>
      </c>
      <c r="F464" s="248" t="s">
        <v>694</v>
      </c>
      <c r="G464" s="249" t="s">
        <v>466</v>
      </c>
      <c r="H464" s="250">
        <v>25.920000000000002</v>
      </c>
      <c r="I464" s="251"/>
      <c r="J464" s="252">
        <f>ROUND(I464*H464,2)</f>
        <v>0</v>
      </c>
      <c r="K464" s="248" t="s">
        <v>135</v>
      </c>
      <c r="L464" s="253"/>
      <c r="M464" s="254" t="s">
        <v>19</v>
      </c>
      <c r="N464" s="255" t="s">
        <v>44</v>
      </c>
      <c r="O464" s="85"/>
      <c r="P464" s="214">
        <f>O464*H464</f>
        <v>0</v>
      </c>
      <c r="Q464" s="214">
        <v>0.0030799999999999998</v>
      </c>
      <c r="R464" s="214">
        <f>Q464*H464</f>
        <v>0.079833600000000005</v>
      </c>
      <c r="S464" s="214">
        <v>0</v>
      </c>
      <c r="T464" s="215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16" t="s">
        <v>395</v>
      </c>
      <c r="AT464" s="216" t="s">
        <v>222</v>
      </c>
      <c r="AU464" s="216" t="s">
        <v>83</v>
      </c>
      <c r="AY464" s="18" t="s">
        <v>129</v>
      </c>
      <c r="BE464" s="217">
        <f>IF(N464="základní",J464,0)</f>
        <v>0</v>
      </c>
      <c r="BF464" s="217">
        <f>IF(N464="snížená",J464,0)</f>
        <v>0</v>
      </c>
      <c r="BG464" s="217">
        <f>IF(N464="zákl. přenesená",J464,0)</f>
        <v>0</v>
      </c>
      <c r="BH464" s="217">
        <f>IF(N464="sníž. přenesená",J464,0)</f>
        <v>0</v>
      </c>
      <c r="BI464" s="217">
        <f>IF(N464="nulová",J464,0)</f>
        <v>0</v>
      </c>
      <c r="BJ464" s="18" t="s">
        <v>81</v>
      </c>
      <c r="BK464" s="217">
        <f>ROUND(I464*H464,2)</f>
        <v>0</v>
      </c>
      <c r="BL464" s="18" t="s">
        <v>274</v>
      </c>
      <c r="BM464" s="216" t="s">
        <v>695</v>
      </c>
    </row>
    <row r="465" s="2" customFormat="1">
      <c r="A465" s="39"/>
      <c r="B465" s="40"/>
      <c r="C465" s="41"/>
      <c r="D465" s="218" t="s">
        <v>138</v>
      </c>
      <c r="E465" s="41"/>
      <c r="F465" s="219" t="s">
        <v>694</v>
      </c>
      <c r="G465" s="41"/>
      <c r="H465" s="41"/>
      <c r="I465" s="220"/>
      <c r="J465" s="41"/>
      <c r="K465" s="41"/>
      <c r="L465" s="45"/>
      <c r="M465" s="221"/>
      <c r="N465" s="222"/>
      <c r="O465" s="85"/>
      <c r="P465" s="85"/>
      <c r="Q465" s="85"/>
      <c r="R465" s="85"/>
      <c r="S465" s="85"/>
      <c r="T465" s="86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138</v>
      </c>
      <c r="AU465" s="18" t="s">
        <v>83</v>
      </c>
    </row>
    <row r="466" s="13" customFormat="1">
      <c r="A466" s="13"/>
      <c r="B466" s="225"/>
      <c r="C466" s="226"/>
      <c r="D466" s="218" t="s">
        <v>142</v>
      </c>
      <c r="E466" s="227" t="s">
        <v>19</v>
      </c>
      <c r="F466" s="228" t="s">
        <v>690</v>
      </c>
      <c r="G466" s="226"/>
      <c r="H466" s="227" t="s">
        <v>19</v>
      </c>
      <c r="I466" s="229"/>
      <c r="J466" s="226"/>
      <c r="K466" s="226"/>
      <c r="L466" s="230"/>
      <c r="M466" s="231"/>
      <c r="N466" s="232"/>
      <c r="O466" s="232"/>
      <c r="P466" s="232"/>
      <c r="Q466" s="232"/>
      <c r="R466" s="232"/>
      <c r="S466" s="232"/>
      <c r="T466" s="23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4" t="s">
        <v>142</v>
      </c>
      <c r="AU466" s="234" t="s">
        <v>83</v>
      </c>
      <c r="AV466" s="13" t="s">
        <v>81</v>
      </c>
      <c r="AW466" s="13" t="s">
        <v>34</v>
      </c>
      <c r="AX466" s="13" t="s">
        <v>73</v>
      </c>
      <c r="AY466" s="234" t="s">
        <v>129</v>
      </c>
    </row>
    <row r="467" s="14" customFormat="1">
      <c r="A467" s="14"/>
      <c r="B467" s="235"/>
      <c r="C467" s="236"/>
      <c r="D467" s="218" t="s">
        <v>142</v>
      </c>
      <c r="E467" s="237" t="s">
        <v>19</v>
      </c>
      <c r="F467" s="238" t="s">
        <v>696</v>
      </c>
      <c r="G467" s="236"/>
      <c r="H467" s="239">
        <v>25.920000000000002</v>
      </c>
      <c r="I467" s="240"/>
      <c r="J467" s="236"/>
      <c r="K467" s="236"/>
      <c r="L467" s="241"/>
      <c r="M467" s="242"/>
      <c r="N467" s="243"/>
      <c r="O467" s="243"/>
      <c r="P467" s="243"/>
      <c r="Q467" s="243"/>
      <c r="R467" s="243"/>
      <c r="S467" s="243"/>
      <c r="T467" s="24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5" t="s">
        <v>142</v>
      </c>
      <c r="AU467" s="245" t="s">
        <v>83</v>
      </c>
      <c r="AV467" s="14" t="s">
        <v>83</v>
      </c>
      <c r="AW467" s="14" t="s">
        <v>34</v>
      </c>
      <c r="AX467" s="14" t="s">
        <v>81</v>
      </c>
      <c r="AY467" s="245" t="s">
        <v>129</v>
      </c>
    </row>
    <row r="468" s="2" customFormat="1" ht="16.5" customHeight="1">
      <c r="A468" s="39"/>
      <c r="B468" s="40"/>
      <c r="C468" s="246" t="s">
        <v>697</v>
      </c>
      <c r="D468" s="246" t="s">
        <v>222</v>
      </c>
      <c r="E468" s="247" t="s">
        <v>698</v>
      </c>
      <c r="F468" s="248" t="s">
        <v>699</v>
      </c>
      <c r="G468" s="249" t="s">
        <v>466</v>
      </c>
      <c r="H468" s="250">
        <v>40.32</v>
      </c>
      <c r="I468" s="251"/>
      <c r="J468" s="252">
        <f>ROUND(I468*H468,2)</f>
        <v>0</v>
      </c>
      <c r="K468" s="248" t="s">
        <v>135</v>
      </c>
      <c r="L468" s="253"/>
      <c r="M468" s="254" t="s">
        <v>19</v>
      </c>
      <c r="N468" s="255" t="s">
        <v>44</v>
      </c>
      <c r="O468" s="85"/>
      <c r="P468" s="214">
        <f>O468*H468</f>
        <v>0</v>
      </c>
      <c r="Q468" s="214">
        <v>0.0022699999999999999</v>
      </c>
      <c r="R468" s="214">
        <f>Q468*H468</f>
        <v>0.091526399999999994</v>
      </c>
      <c r="S468" s="214">
        <v>0</v>
      </c>
      <c r="T468" s="215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16" t="s">
        <v>395</v>
      </c>
      <c r="AT468" s="216" t="s">
        <v>222</v>
      </c>
      <c r="AU468" s="216" t="s">
        <v>83</v>
      </c>
      <c r="AY468" s="18" t="s">
        <v>129</v>
      </c>
      <c r="BE468" s="217">
        <f>IF(N468="základní",J468,0)</f>
        <v>0</v>
      </c>
      <c r="BF468" s="217">
        <f>IF(N468="snížená",J468,0)</f>
        <v>0</v>
      </c>
      <c r="BG468" s="217">
        <f>IF(N468="zákl. přenesená",J468,0)</f>
        <v>0</v>
      </c>
      <c r="BH468" s="217">
        <f>IF(N468="sníž. přenesená",J468,0)</f>
        <v>0</v>
      </c>
      <c r="BI468" s="217">
        <f>IF(N468="nulová",J468,0)</f>
        <v>0</v>
      </c>
      <c r="BJ468" s="18" t="s">
        <v>81</v>
      </c>
      <c r="BK468" s="217">
        <f>ROUND(I468*H468,2)</f>
        <v>0</v>
      </c>
      <c r="BL468" s="18" t="s">
        <v>274</v>
      </c>
      <c r="BM468" s="216" t="s">
        <v>700</v>
      </c>
    </row>
    <row r="469" s="2" customFormat="1">
      <c r="A469" s="39"/>
      <c r="B469" s="40"/>
      <c r="C469" s="41"/>
      <c r="D469" s="218" t="s">
        <v>138</v>
      </c>
      <c r="E469" s="41"/>
      <c r="F469" s="219" t="s">
        <v>699</v>
      </c>
      <c r="G469" s="41"/>
      <c r="H469" s="41"/>
      <c r="I469" s="220"/>
      <c r="J469" s="41"/>
      <c r="K469" s="41"/>
      <c r="L469" s="45"/>
      <c r="M469" s="221"/>
      <c r="N469" s="222"/>
      <c r="O469" s="85"/>
      <c r="P469" s="85"/>
      <c r="Q469" s="85"/>
      <c r="R469" s="85"/>
      <c r="S469" s="85"/>
      <c r="T469" s="86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138</v>
      </c>
      <c r="AU469" s="18" t="s">
        <v>83</v>
      </c>
    </row>
    <row r="470" s="13" customFormat="1">
      <c r="A470" s="13"/>
      <c r="B470" s="225"/>
      <c r="C470" s="226"/>
      <c r="D470" s="218" t="s">
        <v>142</v>
      </c>
      <c r="E470" s="227" t="s">
        <v>19</v>
      </c>
      <c r="F470" s="228" t="s">
        <v>701</v>
      </c>
      <c r="G470" s="226"/>
      <c r="H470" s="227" t="s">
        <v>19</v>
      </c>
      <c r="I470" s="229"/>
      <c r="J470" s="226"/>
      <c r="K470" s="226"/>
      <c r="L470" s="230"/>
      <c r="M470" s="231"/>
      <c r="N470" s="232"/>
      <c r="O470" s="232"/>
      <c r="P470" s="232"/>
      <c r="Q470" s="232"/>
      <c r="R470" s="232"/>
      <c r="S470" s="232"/>
      <c r="T470" s="23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4" t="s">
        <v>142</v>
      </c>
      <c r="AU470" s="234" t="s">
        <v>83</v>
      </c>
      <c r="AV470" s="13" t="s">
        <v>81</v>
      </c>
      <c r="AW470" s="13" t="s">
        <v>34</v>
      </c>
      <c r="AX470" s="13" t="s">
        <v>73</v>
      </c>
      <c r="AY470" s="234" t="s">
        <v>129</v>
      </c>
    </row>
    <row r="471" s="14" customFormat="1">
      <c r="A471" s="14"/>
      <c r="B471" s="235"/>
      <c r="C471" s="236"/>
      <c r="D471" s="218" t="s">
        <v>142</v>
      </c>
      <c r="E471" s="237" t="s">
        <v>19</v>
      </c>
      <c r="F471" s="238" t="s">
        <v>702</v>
      </c>
      <c r="G471" s="236"/>
      <c r="H471" s="239">
        <v>40.32</v>
      </c>
      <c r="I471" s="240"/>
      <c r="J471" s="236"/>
      <c r="K471" s="236"/>
      <c r="L471" s="241"/>
      <c r="M471" s="242"/>
      <c r="N471" s="243"/>
      <c r="O471" s="243"/>
      <c r="P471" s="243"/>
      <c r="Q471" s="243"/>
      <c r="R471" s="243"/>
      <c r="S471" s="243"/>
      <c r="T471" s="24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5" t="s">
        <v>142</v>
      </c>
      <c r="AU471" s="245" t="s">
        <v>83</v>
      </c>
      <c r="AV471" s="14" t="s">
        <v>83</v>
      </c>
      <c r="AW471" s="14" t="s">
        <v>34</v>
      </c>
      <c r="AX471" s="14" t="s">
        <v>81</v>
      </c>
      <c r="AY471" s="245" t="s">
        <v>129</v>
      </c>
    </row>
    <row r="472" s="2" customFormat="1" ht="24.15" customHeight="1">
      <c r="A472" s="39"/>
      <c r="B472" s="40"/>
      <c r="C472" s="205" t="s">
        <v>703</v>
      </c>
      <c r="D472" s="205" t="s">
        <v>131</v>
      </c>
      <c r="E472" s="206" t="s">
        <v>704</v>
      </c>
      <c r="F472" s="207" t="s">
        <v>705</v>
      </c>
      <c r="G472" s="208" t="s">
        <v>256</v>
      </c>
      <c r="H472" s="209">
        <v>148.82400000000001</v>
      </c>
      <c r="I472" s="210"/>
      <c r="J472" s="211">
        <f>ROUND(I472*H472,2)</f>
        <v>0</v>
      </c>
      <c r="K472" s="207" t="s">
        <v>19</v>
      </c>
      <c r="L472" s="45"/>
      <c r="M472" s="212" t="s">
        <v>19</v>
      </c>
      <c r="N472" s="213" t="s">
        <v>44</v>
      </c>
      <c r="O472" s="85"/>
      <c r="P472" s="214">
        <f>O472*H472</f>
        <v>0</v>
      </c>
      <c r="Q472" s="214">
        <v>0</v>
      </c>
      <c r="R472" s="214">
        <f>Q472*H472</f>
        <v>0</v>
      </c>
      <c r="S472" s="214">
        <v>0</v>
      </c>
      <c r="T472" s="215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16" t="s">
        <v>274</v>
      </c>
      <c r="AT472" s="216" t="s">
        <v>131</v>
      </c>
      <c r="AU472" s="216" t="s">
        <v>83</v>
      </c>
      <c r="AY472" s="18" t="s">
        <v>129</v>
      </c>
      <c r="BE472" s="217">
        <f>IF(N472="základní",J472,0)</f>
        <v>0</v>
      </c>
      <c r="BF472" s="217">
        <f>IF(N472="snížená",J472,0)</f>
        <v>0</v>
      </c>
      <c r="BG472" s="217">
        <f>IF(N472="zákl. přenesená",J472,0)</f>
        <v>0</v>
      </c>
      <c r="BH472" s="217">
        <f>IF(N472="sníž. přenesená",J472,0)</f>
        <v>0</v>
      </c>
      <c r="BI472" s="217">
        <f>IF(N472="nulová",J472,0)</f>
        <v>0</v>
      </c>
      <c r="BJ472" s="18" t="s">
        <v>81</v>
      </c>
      <c r="BK472" s="217">
        <f>ROUND(I472*H472,2)</f>
        <v>0</v>
      </c>
      <c r="BL472" s="18" t="s">
        <v>274</v>
      </c>
      <c r="BM472" s="216" t="s">
        <v>706</v>
      </c>
    </row>
    <row r="473" s="2" customFormat="1">
      <c r="A473" s="39"/>
      <c r="B473" s="40"/>
      <c r="C473" s="41"/>
      <c r="D473" s="218" t="s">
        <v>138</v>
      </c>
      <c r="E473" s="41"/>
      <c r="F473" s="219" t="s">
        <v>705</v>
      </c>
      <c r="G473" s="41"/>
      <c r="H473" s="41"/>
      <c r="I473" s="220"/>
      <c r="J473" s="41"/>
      <c r="K473" s="41"/>
      <c r="L473" s="45"/>
      <c r="M473" s="221"/>
      <c r="N473" s="222"/>
      <c r="O473" s="85"/>
      <c r="P473" s="85"/>
      <c r="Q473" s="85"/>
      <c r="R473" s="85"/>
      <c r="S473" s="85"/>
      <c r="T473" s="86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138</v>
      </c>
      <c r="AU473" s="18" t="s">
        <v>83</v>
      </c>
    </row>
    <row r="474" s="13" customFormat="1">
      <c r="A474" s="13"/>
      <c r="B474" s="225"/>
      <c r="C474" s="226"/>
      <c r="D474" s="218" t="s">
        <v>142</v>
      </c>
      <c r="E474" s="227" t="s">
        <v>19</v>
      </c>
      <c r="F474" s="228" t="s">
        <v>705</v>
      </c>
      <c r="G474" s="226"/>
      <c r="H474" s="227" t="s">
        <v>19</v>
      </c>
      <c r="I474" s="229"/>
      <c r="J474" s="226"/>
      <c r="K474" s="226"/>
      <c r="L474" s="230"/>
      <c r="M474" s="231"/>
      <c r="N474" s="232"/>
      <c r="O474" s="232"/>
      <c r="P474" s="232"/>
      <c r="Q474" s="232"/>
      <c r="R474" s="232"/>
      <c r="S474" s="232"/>
      <c r="T474" s="23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4" t="s">
        <v>142</v>
      </c>
      <c r="AU474" s="234" t="s">
        <v>83</v>
      </c>
      <c r="AV474" s="13" t="s">
        <v>81</v>
      </c>
      <c r="AW474" s="13" t="s">
        <v>34</v>
      </c>
      <c r="AX474" s="13" t="s">
        <v>73</v>
      </c>
      <c r="AY474" s="234" t="s">
        <v>129</v>
      </c>
    </row>
    <row r="475" s="14" customFormat="1">
      <c r="A475" s="14"/>
      <c r="B475" s="235"/>
      <c r="C475" s="236"/>
      <c r="D475" s="218" t="s">
        <v>142</v>
      </c>
      <c r="E475" s="237" t="s">
        <v>19</v>
      </c>
      <c r="F475" s="238" t="s">
        <v>707</v>
      </c>
      <c r="G475" s="236"/>
      <c r="H475" s="239">
        <v>85.319999999999993</v>
      </c>
      <c r="I475" s="240"/>
      <c r="J475" s="236"/>
      <c r="K475" s="236"/>
      <c r="L475" s="241"/>
      <c r="M475" s="242"/>
      <c r="N475" s="243"/>
      <c r="O475" s="243"/>
      <c r="P475" s="243"/>
      <c r="Q475" s="243"/>
      <c r="R475" s="243"/>
      <c r="S475" s="243"/>
      <c r="T475" s="24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5" t="s">
        <v>142</v>
      </c>
      <c r="AU475" s="245" t="s">
        <v>83</v>
      </c>
      <c r="AV475" s="14" t="s">
        <v>83</v>
      </c>
      <c r="AW475" s="14" t="s">
        <v>34</v>
      </c>
      <c r="AX475" s="14" t="s">
        <v>73</v>
      </c>
      <c r="AY475" s="245" t="s">
        <v>129</v>
      </c>
    </row>
    <row r="476" s="14" customFormat="1">
      <c r="A476" s="14"/>
      <c r="B476" s="235"/>
      <c r="C476" s="236"/>
      <c r="D476" s="218" t="s">
        <v>142</v>
      </c>
      <c r="E476" s="237" t="s">
        <v>19</v>
      </c>
      <c r="F476" s="238" t="s">
        <v>708</v>
      </c>
      <c r="G476" s="236"/>
      <c r="H476" s="239">
        <v>63.503999999999998</v>
      </c>
      <c r="I476" s="240"/>
      <c r="J476" s="236"/>
      <c r="K476" s="236"/>
      <c r="L476" s="241"/>
      <c r="M476" s="242"/>
      <c r="N476" s="243"/>
      <c r="O476" s="243"/>
      <c r="P476" s="243"/>
      <c r="Q476" s="243"/>
      <c r="R476" s="243"/>
      <c r="S476" s="243"/>
      <c r="T476" s="24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5" t="s">
        <v>142</v>
      </c>
      <c r="AU476" s="245" t="s">
        <v>83</v>
      </c>
      <c r="AV476" s="14" t="s">
        <v>83</v>
      </c>
      <c r="AW476" s="14" t="s">
        <v>34</v>
      </c>
      <c r="AX476" s="14" t="s">
        <v>73</v>
      </c>
      <c r="AY476" s="245" t="s">
        <v>129</v>
      </c>
    </row>
    <row r="477" s="15" customFormat="1">
      <c r="A477" s="15"/>
      <c r="B477" s="256"/>
      <c r="C477" s="257"/>
      <c r="D477" s="218" t="s">
        <v>142</v>
      </c>
      <c r="E477" s="258" t="s">
        <v>19</v>
      </c>
      <c r="F477" s="259" t="s">
        <v>238</v>
      </c>
      <c r="G477" s="257"/>
      <c r="H477" s="260">
        <v>148.82399999999998</v>
      </c>
      <c r="I477" s="261"/>
      <c r="J477" s="257"/>
      <c r="K477" s="257"/>
      <c r="L477" s="262"/>
      <c r="M477" s="263"/>
      <c r="N477" s="264"/>
      <c r="O477" s="264"/>
      <c r="P477" s="264"/>
      <c r="Q477" s="264"/>
      <c r="R477" s="264"/>
      <c r="S477" s="264"/>
      <c r="T477" s="26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66" t="s">
        <v>142</v>
      </c>
      <c r="AU477" s="266" t="s">
        <v>83</v>
      </c>
      <c r="AV477" s="15" t="s">
        <v>136</v>
      </c>
      <c r="AW477" s="15" t="s">
        <v>34</v>
      </c>
      <c r="AX477" s="15" t="s">
        <v>81</v>
      </c>
      <c r="AY477" s="266" t="s">
        <v>129</v>
      </c>
    </row>
    <row r="478" s="2" customFormat="1" ht="16.5" customHeight="1">
      <c r="A478" s="39"/>
      <c r="B478" s="40"/>
      <c r="C478" s="205" t="s">
        <v>709</v>
      </c>
      <c r="D478" s="205" t="s">
        <v>131</v>
      </c>
      <c r="E478" s="206" t="s">
        <v>710</v>
      </c>
      <c r="F478" s="207" t="s">
        <v>711</v>
      </c>
      <c r="G478" s="208" t="s">
        <v>225</v>
      </c>
      <c r="H478" s="209">
        <v>0.17599999999999999</v>
      </c>
      <c r="I478" s="210"/>
      <c r="J478" s="211">
        <f>ROUND(I478*H478,2)</f>
        <v>0</v>
      </c>
      <c r="K478" s="207" t="s">
        <v>135</v>
      </c>
      <c r="L478" s="45"/>
      <c r="M478" s="212" t="s">
        <v>19</v>
      </c>
      <c r="N478" s="213" t="s">
        <v>44</v>
      </c>
      <c r="O478" s="85"/>
      <c r="P478" s="214">
        <f>O478*H478</f>
        <v>0</v>
      </c>
      <c r="Q478" s="214">
        <v>0</v>
      </c>
      <c r="R478" s="214">
        <f>Q478*H478</f>
        <v>0</v>
      </c>
      <c r="S478" s="214">
        <v>0</v>
      </c>
      <c r="T478" s="215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16" t="s">
        <v>274</v>
      </c>
      <c r="AT478" s="216" t="s">
        <v>131</v>
      </c>
      <c r="AU478" s="216" t="s">
        <v>83</v>
      </c>
      <c r="AY478" s="18" t="s">
        <v>129</v>
      </c>
      <c r="BE478" s="217">
        <f>IF(N478="základní",J478,0)</f>
        <v>0</v>
      </c>
      <c r="BF478" s="217">
        <f>IF(N478="snížená",J478,0)</f>
        <v>0</v>
      </c>
      <c r="BG478" s="217">
        <f>IF(N478="zákl. přenesená",J478,0)</f>
        <v>0</v>
      </c>
      <c r="BH478" s="217">
        <f>IF(N478="sníž. přenesená",J478,0)</f>
        <v>0</v>
      </c>
      <c r="BI478" s="217">
        <f>IF(N478="nulová",J478,0)</f>
        <v>0</v>
      </c>
      <c r="BJ478" s="18" t="s">
        <v>81</v>
      </c>
      <c r="BK478" s="217">
        <f>ROUND(I478*H478,2)</f>
        <v>0</v>
      </c>
      <c r="BL478" s="18" t="s">
        <v>274</v>
      </c>
      <c r="BM478" s="216" t="s">
        <v>712</v>
      </c>
    </row>
    <row r="479" s="2" customFormat="1">
      <c r="A479" s="39"/>
      <c r="B479" s="40"/>
      <c r="C479" s="41"/>
      <c r="D479" s="218" t="s">
        <v>138</v>
      </c>
      <c r="E479" s="41"/>
      <c r="F479" s="219" t="s">
        <v>713</v>
      </c>
      <c r="G479" s="41"/>
      <c r="H479" s="41"/>
      <c r="I479" s="220"/>
      <c r="J479" s="41"/>
      <c r="K479" s="41"/>
      <c r="L479" s="45"/>
      <c r="M479" s="221"/>
      <c r="N479" s="222"/>
      <c r="O479" s="85"/>
      <c r="P479" s="85"/>
      <c r="Q479" s="85"/>
      <c r="R479" s="85"/>
      <c r="S479" s="85"/>
      <c r="T479" s="86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138</v>
      </c>
      <c r="AU479" s="18" t="s">
        <v>83</v>
      </c>
    </row>
    <row r="480" s="2" customFormat="1">
      <c r="A480" s="39"/>
      <c r="B480" s="40"/>
      <c r="C480" s="41"/>
      <c r="D480" s="223" t="s">
        <v>140</v>
      </c>
      <c r="E480" s="41"/>
      <c r="F480" s="224" t="s">
        <v>714</v>
      </c>
      <c r="G480" s="41"/>
      <c r="H480" s="41"/>
      <c r="I480" s="220"/>
      <c r="J480" s="41"/>
      <c r="K480" s="41"/>
      <c r="L480" s="45"/>
      <c r="M480" s="221"/>
      <c r="N480" s="222"/>
      <c r="O480" s="85"/>
      <c r="P480" s="85"/>
      <c r="Q480" s="85"/>
      <c r="R480" s="85"/>
      <c r="S480" s="85"/>
      <c r="T480" s="86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140</v>
      </c>
      <c r="AU480" s="18" t="s">
        <v>83</v>
      </c>
    </row>
    <row r="481" s="12" customFormat="1" ht="22.8" customHeight="1">
      <c r="A481" s="12"/>
      <c r="B481" s="189"/>
      <c r="C481" s="190"/>
      <c r="D481" s="191" t="s">
        <v>72</v>
      </c>
      <c r="E481" s="203" t="s">
        <v>715</v>
      </c>
      <c r="F481" s="203" t="s">
        <v>716</v>
      </c>
      <c r="G481" s="190"/>
      <c r="H481" s="190"/>
      <c r="I481" s="193"/>
      <c r="J481" s="204">
        <f>BK481</f>
        <v>0</v>
      </c>
      <c r="K481" s="190"/>
      <c r="L481" s="195"/>
      <c r="M481" s="196"/>
      <c r="N481" s="197"/>
      <c r="O481" s="197"/>
      <c r="P481" s="198">
        <f>SUM(P482:P508)</f>
        <v>0</v>
      </c>
      <c r="Q481" s="197"/>
      <c r="R481" s="198">
        <f>SUM(R482:R508)</f>
        <v>0.00426816</v>
      </c>
      <c r="S481" s="197"/>
      <c r="T481" s="199">
        <f>SUM(T482:T508)</f>
        <v>0</v>
      </c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R481" s="200" t="s">
        <v>83</v>
      </c>
      <c r="AT481" s="201" t="s">
        <v>72</v>
      </c>
      <c r="AU481" s="201" t="s">
        <v>81</v>
      </c>
      <c r="AY481" s="200" t="s">
        <v>129</v>
      </c>
      <c r="BK481" s="202">
        <f>SUM(BK482:BK508)</f>
        <v>0</v>
      </c>
    </row>
    <row r="482" s="2" customFormat="1" ht="16.5" customHeight="1">
      <c r="A482" s="39"/>
      <c r="B482" s="40"/>
      <c r="C482" s="205" t="s">
        <v>717</v>
      </c>
      <c r="D482" s="205" t="s">
        <v>131</v>
      </c>
      <c r="E482" s="206" t="s">
        <v>718</v>
      </c>
      <c r="F482" s="207" t="s">
        <v>719</v>
      </c>
      <c r="G482" s="208" t="s">
        <v>134</v>
      </c>
      <c r="H482" s="209">
        <v>7.4880000000000004</v>
      </c>
      <c r="I482" s="210"/>
      <c r="J482" s="211">
        <f>ROUND(I482*H482,2)</f>
        <v>0</v>
      </c>
      <c r="K482" s="207" t="s">
        <v>135</v>
      </c>
      <c r="L482" s="45"/>
      <c r="M482" s="212" t="s">
        <v>19</v>
      </c>
      <c r="N482" s="213" t="s">
        <v>44</v>
      </c>
      <c r="O482" s="85"/>
      <c r="P482" s="214">
        <f>O482*H482</f>
        <v>0</v>
      </c>
      <c r="Q482" s="214">
        <v>6.9999999999999994E-05</v>
      </c>
      <c r="R482" s="214">
        <f>Q482*H482</f>
        <v>0.00052415999999999997</v>
      </c>
      <c r="S482" s="214">
        <v>0</v>
      </c>
      <c r="T482" s="215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16" t="s">
        <v>274</v>
      </c>
      <c r="AT482" s="216" t="s">
        <v>131</v>
      </c>
      <c r="AU482" s="216" t="s">
        <v>83</v>
      </c>
      <c r="AY482" s="18" t="s">
        <v>129</v>
      </c>
      <c r="BE482" s="217">
        <f>IF(N482="základní",J482,0)</f>
        <v>0</v>
      </c>
      <c r="BF482" s="217">
        <f>IF(N482="snížená",J482,0)</f>
        <v>0</v>
      </c>
      <c r="BG482" s="217">
        <f>IF(N482="zákl. přenesená",J482,0)</f>
        <v>0</v>
      </c>
      <c r="BH482" s="217">
        <f>IF(N482="sníž. přenesená",J482,0)</f>
        <v>0</v>
      </c>
      <c r="BI482" s="217">
        <f>IF(N482="nulová",J482,0)</f>
        <v>0</v>
      </c>
      <c r="BJ482" s="18" t="s">
        <v>81</v>
      </c>
      <c r="BK482" s="217">
        <f>ROUND(I482*H482,2)</f>
        <v>0</v>
      </c>
      <c r="BL482" s="18" t="s">
        <v>274</v>
      </c>
      <c r="BM482" s="216" t="s">
        <v>720</v>
      </c>
    </row>
    <row r="483" s="2" customFormat="1">
      <c r="A483" s="39"/>
      <c r="B483" s="40"/>
      <c r="C483" s="41"/>
      <c r="D483" s="218" t="s">
        <v>138</v>
      </c>
      <c r="E483" s="41"/>
      <c r="F483" s="219" t="s">
        <v>721</v>
      </c>
      <c r="G483" s="41"/>
      <c r="H483" s="41"/>
      <c r="I483" s="220"/>
      <c r="J483" s="41"/>
      <c r="K483" s="41"/>
      <c r="L483" s="45"/>
      <c r="M483" s="221"/>
      <c r="N483" s="222"/>
      <c r="O483" s="85"/>
      <c r="P483" s="85"/>
      <c r="Q483" s="85"/>
      <c r="R483" s="85"/>
      <c r="S483" s="85"/>
      <c r="T483" s="86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138</v>
      </c>
      <c r="AU483" s="18" t="s">
        <v>83</v>
      </c>
    </row>
    <row r="484" s="2" customFormat="1">
      <c r="A484" s="39"/>
      <c r="B484" s="40"/>
      <c r="C484" s="41"/>
      <c r="D484" s="223" t="s">
        <v>140</v>
      </c>
      <c r="E484" s="41"/>
      <c r="F484" s="224" t="s">
        <v>722</v>
      </c>
      <c r="G484" s="41"/>
      <c r="H484" s="41"/>
      <c r="I484" s="220"/>
      <c r="J484" s="41"/>
      <c r="K484" s="41"/>
      <c r="L484" s="45"/>
      <c r="M484" s="221"/>
      <c r="N484" s="222"/>
      <c r="O484" s="85"/>
      <c r="P484" s="85"/>
      <c r="Q484" s="85"/>
      <c r="R484" s="85"/>
      <c r="S484" s="85"/>
      <c r="T484" s="86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140</v>
      </c>
      <c r="AU484" s="18" t="s">
        <v>83</v>
      </c>
    </row>
    <row r="485" s="13" customFormat="1">
      <c r="A485" s="13"/>
      <c r="B485" s="225"/>
      <c r="C485" s="226"/>
      <c r="D485" s="218" t="s">
        <v>142</v>
      </c>
      <c r="E485" s="227" t="s">
        <v>19</v>
      </c>
      <c r="F485" s="228" t="s">
        <v>690</v>
      </c>
      <c r="G485" s="226"/>
      <c r="H485" s="227" t="s">
        <v>19</v>
      </c>
      <c r="I485" s="229"/>
      <c r="J485" s="226"/>
      <c r="K485" s="226"/>
      <c r="L485" s="230"/>
      <c r="M485" s="231"/>
      <c r="N485" s="232"/>
      <c r="O485" s="232"/>
      <c r="P485" s="232"/>
      <c r="Q485" s="232"/>
      <c r="R485" s="232"/>
      <c r="S485" s="232"/>
      <c r="T485" s="23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4" t="s">
        <v>142</v>
      </c>
      <c r="AU485" s="234" t="s">
        <v>83</v>
      </c>
      <c r="AV485" s="13" t="s">
        <v>81</v>
      </c>
      <c r="AW485" s="13" t="s">
        <v>34</v>
      </c>
      <c r="AX485" s="13" t="s">
        <v>73</v>
      </c>
      <c r="AY485" s="234" t="s">
        <v>129</v>
      </c>
    </row>
    <row r="486" s="14" customFormat="1">
      <c r="A486" s="14"/>
      <c r="B486" s="235"/>
      <c r="C486" s="236"/>
      <c r="D486" s="218" t="s">
        <v>142</v>
      </c>
      <c r="E486" s="237" t="s">
        <v>19</v>
      </c>
      <c r="F486" s="238" t="s">
        <v>723</v>
      </c>
      <c r="G486" s="236"/>
      <c r="H486" s="239">
        <v>4.032</v>
      </c>
      <c r="I486" s="240"/>
      <c r="J486" s="236"/>
      <c r="K486" s="236"/>
      <c r="L486" s="241"/>
      <c r="M486" s="242"/>
      <c r="N486" s="243"/>
      <c r="O486" s="243"/>
      <c r="P486" s="243"/>
      <c r="Q486" s="243"/>
      <c r="R486" s="243"/>
      <c r="S486" s="243"/>
      <c r="T486" s="24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5" t="s">
        <v>142</v>
      </c>
      <c r="AU486" s="245" t="s">
        <v>83</v>
      </c>
      <c r="AV486" s="14" t="s">
        <v>83</v>
      </c>
      <c r="AW486" s="14" t="s">
        <v>34</v>
      </c>
      <c r="AX486" s="14" t="s">
        <v>73</v>
      </c>
      <c r="AY486" s="245" t="s">
        <v>129</v>
      </c>
    </row>
    <row r="487" s="14" customFormat="1">
      <c r="A487" s="14"/>
      <c r="B487" s="235"/>
      <c r="C487" s="236"/>
      <c r="D487" s="218" t="s">
        <v>142</v>
      </c>
      <c r="E487" s="237" t="s">
        <v>19</v>
      </c>
      <c r="F487" s="238" t="s">
        <v>724</v>
      </c>
      <c r="G487" s="236"/>
      <c r="H487" s="239">
        <v>3.456</v>
      </c>
      <c r="I487" s="240"/>
      <c r="J487" s="236"/>
      <c r="K487" s="236"/>
      <c r="L487" s="241"/>
      <c r="M487" s="242"/>
      <c r="N487" s="243"/>
      <c r="O487" s="243"/>
      <c r="P487" s="243"/>
      <c r="Q487" s="243"/>
      <c r="R487" s="243"/>
      <c r="S487" s="243"/>
      <c r="T487" s="24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5" t="s">
        <v>142</v>
      </c>
      <c r="AU487" s="245" t="s">
        <v>83</v>
      </c>
      <c r="AV487" s="14" t="s">
        <v>83</v>
      </c>
      <c r="AW487" s="14" t="s">
        <v>34</v>
      </c>
      <c r="AX487" s="14" t="s">
        <v>73</v>
      </c>
      <c r="AY487" s="245" t="s">
        <v>129</v>
      </c>
    </row>
    <row r="488" s="15" customFormat="1">
      <c r="A488" s="15"/>
      <c r="B488" s="256"/>
      <c r="C488" s="257"/>
      <c r="D488" s="218" t="s">
        <v>142</v>
      </c>
      <c r="E488" s="258" t="s">
        <v>19</v>
      </c>
      <c r="F488" s="259" t="s">
        <v>238</v>
      </c>
      <c r="G488" s="257"/>
      <c r="H488" s="260">
        <v>7.4879999999999995</v>
      </c>
      <c r="I488" s="261"/>
      <c r="J488" s="257"/>
      <c r="K488" s="257"/>
      <c r="L488" s="262"/>
      <c r="M488" s="263"/>
      <c r="N488" s="264"/>
      <c r="O488" s="264"/>
      <c r="P488" s="264"/>
      <c r="Q488" s="264"/>
      <c r="R488" s="264"/>
      <c r="S488" s="264"/>
      <c r="T488" s="26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66" t="s">
        <v>142</v>
      </c>
      <c r="AU488" s="266" t="s">
        <v>83</v>
      </c>
      <c r="AV488" s="15" t="s">
        <v>136</v>
      </c>
      <c r="AW488" s="15" t="s">
        <v>34</v>
      </c>
      <c r="AX488" s="15" t="s">
        <v>81</v>
      </c>
      <c r="AY488" s="266" t="s">
        <v>129</v>
      </c>
    </row>
    <row r="489" s="2" customFormat="1" ht="16.5" customHeight="1">
      <c r="A489" s="39"/>
      <c r="B489" s="40"/>
      <c r="C489" s="205" t="s">
        <v>725</v>
      </c>
      <c r="D489" s="205" t="s">
        <v>131</v>
      </c>
      <c r="E489" s="206" t="s">
        <v>726</v>
      </c>
      <c r="F489" s="207" t="s">
        <v>727</v>
      </c>
      <c r="G489" s="208" t="s">
        <v>134</v>
      </c>
      <c r="H489" s="209">
        <v>7.4880000000000004</v>
      </c>
      <c r="I489" s="210"/>
      <c r="J489" s="211">
        <f>ROUND(I489*H489,2)</f>
        <v>0</v>
      </c>
      <c r="K489" s="207" t="s">
        <v>135</v>
      </c>
      <c r="L489" s="45"/>
      <c r="M489" s="212" t="s">
        <v>19</v>
      </c>
      <c r="N489" s="213" t="s">
        <v>44</v>
      </c>
      <c r="O489" s="85"/>
      <c r="P489" s="214">
        <f>O489*H489</f>
        <v>0</v>
      </c>
      <c r="Q489" s="214">
        <v>8.0000000000000007E-05</v>
      </c>
      <c r="R489" s="214">
        <f>Q489*H489</f>
        <v>0.00059904000000000012</v>
      </c>
      <c r="S489" s="214">
        <v>0</v>
      </c>
      <c r="T489" s="215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16" t="s">
        <v>274</v>
      </c>
      <c r="AT489" s="216" t="s">
        <v>131</v>
      </c>
      <c r="AU489" s="216" t="s">
        <v>83</v>
      </c>
      <c r="AY489" s="18" t="s">
        <v>129</v>
      </c>
      <c r="BE489" s="217">
        <f>IF(N489="základní",J489,0)</f>
        <v>0</v>
      </c>
      <c r="BF489" s="217">
        <f>IF(N489="snížená",J489,0)</f>
        <v>0</v>
      </c>
      <c r="BG489" s="217">
        <f>IF(N489="zákl. přenesená",J489,0)</f>
        <v>0</v>
      </c>
      <c r="BH489" s="217">
        <f>IF(N489="sníž. přenesená",J489,0)</f>
        <v>0</v>
      </c>
      <c r="BI489" s="217">
        <f>IF(N489="nulová",J489,0)</f>
        <v>0</v>
      </c>
      <c r="BJ489" s="18" t="s">
        <v>81</v>
      </c>
      <c r="BK489" s="217">
        <f>ROUND(I489*H489,2)</f>
        <v>0</v>
      </c>
      <c r="BL489" s="18" t="s">
        <v>274</v>
      </c>
      <c r="BM489" s="216" t="s">
        <v>728</v>
      </c>
    </row>
    <row r="490" s="2" customFormat="1">
      <c r="A490" s="39"/>
      <c r="B490" s="40"/>
      <c r="C490" s="41"/>
      <c r="D490" s="218" t="s">
        <v>138</v>
      </c>
      <c r="E490" s="41"/>
      <c r="F490" s="219" t="s">
        <v>729</v>
      </c>
      <c r="G490" s="41"/>
      <c r="H490" s="41"/>
      <c r="I490" s="220"/>
      <c r="J490" s="41"/>
      <c r="K490" s="41"/>
      <c r="L490" s="45"/>
      <c r="M490" s="221"/>
      <c r="N490" s="222"/>
      <c r="O490" s="85"/>
      <c r="P490" s="85"/>
      <c r="Q490" s="85"/>
      <c r="R490" s="85"/>
      <c r="S490" s="85"/>
      <c r="T490" s="86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138</v>
      </c>
      <c r="AU490" s="18" t="s">
        <v>83</v>
      </c>
    </row>
    <row r="491" s="2" customFormat="1">
      <c r="A491" s="39"/>
      <c r="B491" s="40"/>
      <c r="C491" s="41"/>
      <c r="D491" s="223" t="s">
        <v>140</v>
      </c>
      <c r="E491" s="41"/>
      <c r="F491" s="224" t="s">
        <v>730</v>
      </c>
      <c r="G491" s="41"/>
      <c r="H491" s="41"/>
      <c r="I491" s="220"/>
      <c r="J491" s="41"/>
      <c r="K491" s="41"/>
      <c r="L491" s="45"/>
      <c r="M491" s="221"/>
      <c r="N491" s="222"/>
      <c r="O491" s="85"/>
      <c r="P491" s="85"/>
      <c r="Q491" s="85"/>
      <c r="R491" s="85"/>
      <c r="S491" s="85"/>
      <c r="T491" s="86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140</v>
      </c>
      <c r="AU491" s="18" t="s">
        <v>83</v>
      </c>
    </row>
    <row r="492" s="13" customFormat="1">
      <c r="A492" s="13"/>
      <c r="B492" s="225"/>
      <c r="C492" s="226"/>
      <c r="D492" s="218" t="s">
        <v>142</v>
      </c>
      <c r="E492" s="227" t="s">
        <v>19</v>
      </c>
      <c r="F492" s="228" t="s">
        <v>731</v>
      </c>
      <c r="G492" s="226"/>
      <c r="H492" s="227" t="s">
        <v>19</v>
      </c>
      <c r="I492" s="229"/>
      <c r="J492" s="226"/>
      <c r="K492" s="226"/>
      <c r="L492" s="230"/>
      <c r="M492" s="231"/>
      <c r="N492" s="232"/>
      <c r="O492" s="232"/>
      <c r="P492" s="232"/>
      <c r="Q492" s="232"/>
      <c r="R492" s="232"/>
      <c r="S492" s="232"/>
      <c r="T492" s="23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4" t="s">
        <v>142</v>
      </c>
      <c r="AU492" s="234" t="s">
        <v>83</v>
      </c>
      <c r="AV492" s="13" t="s">
        <v>81</v>
      </c>
      <c r="AW492" s="13" t="s">
        <v>34</v>
      </c>
      <c r="AX492" s="13" t="s">
        <v>73</v>
      </c>
      <c r="AY492" s="234" t="s">
        <v>129</v>
      </c>
    </row>
    <row r="493" s="14" customFormat="1">
      <c r="A493" s="14"/>
      <c r="B493" s="235"/>
      <c r="C493" s="236"/>
      <c r="D493" s="218" t="s">
        <v>142</v>
      </c>
      <c r="E493" s="237" t="s">
        <v>19</v>
      </c>
      <c r="F493" s="238" t="s">
        <v>732</v>
      </c>
      <c r="G493" s="236"/>
      <c r="H493" s="239">
        <v>7.4880000000000004</v>
      </c>
      <c r="I493" s="240"/>
      <c r="J493" s="236"/>
      <c r="K493" s="236"/>
      <c r="L493" s="241"/>
      <c r="M493" s="242"/>
      <c r="N493" s="243"/>
      <c r="O493" s="243"/>
      <c r="P493" s="243"/>
      <c r="Q493" s="243"/>
      <c r="R493" s="243"/>
      <c r="S493" s="243"/>
      <c r="T493" s="24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5" t="s">
        <v>142</v>
      </c>
      <c r="AU493" s="245" t="s">
        <v>83</v>
      </c>
      <c r="AV493" s="14" t="s">
        <v>83</v>
      </c>
      <c r="AW493" s="14" t="s">
        <v>34</v>
      </c>
      <c r="AX493" s="14" t="s">
        <v>81</v>
      </c>
      <c r="AY493" s="245" t="s">
        <v>129</v>
      </c>
    </row>
    <row r="494" s="2" customFormat="1" ht="16.5" customHeight="1">
      <c r="A494" s="39"/>
      <c r="B494" s="40"/>
      <c r="C494" s="205" t="s">
        <v>733</v>
      </c>
      <c r="D494" s="205" t="s">
        <v>131</v>
      </c>
      <c r="E494" s="206" t="s">
        <v>734</v>
      </c>
      <c r="F494" s="207" t="s">
        <v>735</v>
      </c>
      <c r="G494" s="208" t="s">
        <v>134</v>
      </c>
      <c r="H494" s="209">
        <v>7.4880000000000004</v>
      </c>
      <c r="I494" s="210"/>
      <c r="J494" s="211">
        <f>ROUND(I494*H494,2)</f>
        <v>0</v>
      </c>
      <c r="K494" s="207" t="s">
        <v>135</v>
      </c>
      <c r="L494" s="45"/>
      <c r="M494" s="212" t="s">
        <v>19</v>
      </c>
      <c r="N494" s="213" t="s">
        <v>44</v>
      </c>
      <c r="O494" s="85"/>
      <c r="P494" s="214">
        <f>O494*H494</f>
        <v>0</v>
      </c>
      <c r="Q494" s="214">
        <v>0.00013999999999999999</v>
      </c>
      <c r="R494" s="214">
        <f>Q494*H494</f>
        <v>0.0010483199999999999</v>
      </c>
      <c r="S494" s="214">
        <v>0</v>
      </c>
      <c r="T494" s="215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16" t="s">
        <v>274</v>
      </c>
      <c r="AT494" s="216" t="s">
        <v>131</v>
      </c>
      <c r="AU494" s="216" t="s">
        <v>83</v>
      </c>
      <c r="AY494" s="18" t="s">
        <v>129</v>
      </c>
      <c r="BE494" s="217">
        <f>IF(N494="základní",J494,0)</f>
        <v>0</v>
      </c>
      <c r="BF494" s="217">
        <f>IF(N494="snížená",J494,0)</f>
        <v>0</v>
      </c>
      <c r="BG494" s="217">
        <f>IF(N494="zákl. přenesená",J494,0)</f>
        <v>0</v>
      </c>
      <c r="BH494" s="217">
        <f>IF(N494="sníž. přenesená",J494,0)</f>
        <v>0</v>
      </c>
      <c r="BI494" s="217">
        <f>IF(N494="nulová",J494,0)</f>
        <v>0</v>
      </c>
      <c r="BJ494" s="18" t="s">
        <v>81</v>
      </c>
      <c r="BK494" s="217">
        <f>ROUND(I494*H494,2)</f>
        <v>0</v>
      </c>
      <c r="BL494" s="18" t="s">
        <v>274</v>
      </c>
      <c r="BM494" s="216" t="s">
        <v>736</v>
      </c>
    </row>
    <row r="495" s="2" customFormat="1">
      <c r="A495" s="39"/>
      <c r="B495" s="40"/>
      <c r="C495" s="41"/>
      <c r="D495" s="218" t="s">
        <v>138</v>
      </c>
      <c r="E495" s="41"/>
      <c r="F495" s="219" t="s">
        <v>737</v>
      </c>
      <c r="G495" s="41"/>
      <c r="H495" s="41"/>
      <c r="I495" s="220"/>
      <c r="J495" s="41"/>
      <c r="K495" s="41"/>
      <c r="L495" s="45"/>
      <c r="M495" s="221"/>
      <c r="N495" s="222"/>
      <c r="O495" s="85"/>
      <c r="P495" s="85"/>
      <c r="Q495" s="85"/>
      <c r="R495" s="85"/>
      <c r="S495" s="85"/>
      <c r="T495" s="86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138</v>
      </c>
      <c r="AU495" s="18" t="s">
        <v>83</v>
      </c>
    </row>
    <row r="496" s="2" customFormat="1">
      <c r="A496" s="39"/>
      <c r="B496" s="40"/>
      <c r="C496" s="41"/>
      <c r="D496" s="223" t="s">
        <v>140</v>
      </c>
      <c r="E496" s="41"/>
      <c r="F496" s="224" t="s">
        <v>738</v>
      </c>
      <c r="G496" s="41"/>
      <c r="H496" s="41"/>
      <c r="I496" s="220"/>
      <c r="J496" s="41"/>
      <c r="K496" s="41"/>
      <c r="L496" s="45"/>
      <c r="M496" s="221"/>
      <c r="N496" s="222"/>
      <c r="O496" s="85"/>
      <c r="P496" s="85"/>
      <c r="Q496" s="85"/>
      <c r="R496" s="85"/>
      <c r="S496" s="85"/>
      <c r="T496" s="86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140</v>
      </c>
      <c r="AU496" s="18" t="s">
        <v>83</v>
      </c>
    </row>
    <row r="497" s="13" customFormat="1">
      <c r="A497" s="13"/>
      <c r="B497" s="225"/>
      <c r="C497" s="226"/>
      <c r="D497" s="218" t="s">
        <v>142</v>
      </c>
      <c r="E497" s="227" t="s">
        <v>19</v>
      </c>
      <c r="F497" s="228" t="s">
        <v>690</v>
      </c>
      <c r="G497" s="226"/>
      <c r="H497" s="227" t="s">
        <v>19</v>
      </c>
      <c r="I497" s="229"/>
      <c r="J497" s="226"/>
      <c r="K497" s="226"/>
      <c r="L497" s="230"/>
      <c r="M497" s="231"/>
      <c r="N497" s="232"/>
      <c r="O497" s="232"/>
      <c r="P497" s="232"/>
      <c r="Q497" s="232"/>
      <c r="R497" s="232"/>
      <c r="S497" s="232"/>
      <c r="T497" s="23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4" t="s">
        <v>142</v>
      </c>
      <c r="AU497" s="234" t="s">
        <v>83</v>
      </c>
      <c r="AV497" s="13" t="s">
        <v>81</v>
      </c>
      <c r="AW497" s="13" t="s">
        <v>34</v>
      </c>
      <c r="AX497" s="13" t="s">
        <v>73</v>
      </c>
      <c r="AY497" s="234" t="s">
        <v>129</v>
      </c>
    </row>
    <row r="498" s="14" customFormat="1">
      <c r="A498" s="14"/>
      <c r="B498" s="235"/>
      <c r="C498" s="236"/>
      <c r="D498" s="218" t="s">
        <v>142</v>
      </c>
      <c r="E498" s="237" t="s">
        <v>19</v>
      </c>
      <c r="F498" s="238" t="s">
        <v>732</v>
      </c>
      <c r="G498" s="236"/>
      <c r="H498" s="239">
        <v>7.4880000000000004</v>
      </c>
      <c r="I498" s="240"/>
      <c r="J498" s="236"/>
      <c r="K498" s="236"/>
      <c r="L498" s="241"/>
      <c r="M498" s="242"/>
      <c r="N498" s="243"/>
      <c r="O498" s="243"/>
      <c r="P498" s="243"/>
      <c r="Q498" s="243"/>
      <c r="R498" s="243"/>
      <c r="S498" s="243"/>
      <c r="T498" s="24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5" t="s">
        <v>142</v>
      </c>
      <c r="AU498" s="245" t="s">
        <v>83</v>
      </c>
      <c r="AV498" s="14" t="s">
        <v>83</v>
      </c>
      <c r="AW498" s="14" t="s">
        <v>34</v>
      </c>
      <c r="AX498" s="14" t="s">
        <v>81</v>
      </c>
      <c r="AY498" s="245" t="s">
        <v>129</v>
      </c>
    </row>
    <row r="499" s="2" customFormat="1" ht="16.5" customHeight="1">
      <c r="A499" s="39"/>
      <c r="B499" s="40"/>
      <c r="C499" s="205" t="s">
        <v>252</v>
      </c>
      <c r="D499" s="205" t="s">
        <v>131</v>
      </c>
      <c r="E499" s="206" t="s">
        <v>739</v>
      </c>
      <c r="F499" s="207" t="s">
        <v>740</v>
      </c>
      <c r="G499" s="208" t="s">
        <v>134</v>
      </c>
      <c r="H499" s="209">
        <v>7.4880000000000004</v>
      </c>
      <c r="I499" s="210"/>
      <c r="J499" s="211">
        <f>ROUND(I499*H499,2)</f>
        <v>0</v>
      </c>
      <c r="K499" s="207" t="s">
        <v>135</v>
      </c>
      <c r="L499" s="45"/>
      <c r="M499" s="212" t="s">
        <v>19</v>
      </c>
      <c r="N499" s="213" t="s">
        <v>44</v>
      </c>
      <c r="O499" s="85"/>
      <c r="P499" s="214">
        <f>O499*H499</f>
        <v>0</v>
      </c>
      <c r="Q499" s="214">
        <v>0.00013999999999999999</v>
      </c>
      <c r="R499" s="214">
        <f>Q499*H499</f>
        <v>0.0010483199999999999</v>
      </c>
      <c r="S499" s="214">
        <v>0</v>
      </c>
      <c r="T499" s="215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16" t="s">
        <v>274</v>
      </c>
      <c r="AT499" s="216" t="s">
        <v>131</v>
      </c>
      <c r="AU499" s="216" t="s">
        <v>83</v>
      </c>
      <c r="AY499" s="18" t="s">
        <v>129</v>
      </c>
      <c r="BE499" s="217">
        <f>IF(N499="základní",J499,0)</f>
        <v>0</v>
      </c>
      <c r="BF499" s="217">
        <f>IF(N499="snížená",J499,0)</f>
        <v>0</v>
      </c>
      <c r="BG499" s="217">
        <f>IF(N499="zákl. přenesená",J499,0)</f>
        <v>0</v>
      </c>
      <c r="BH499" s="217">
        <f>IF(N499="sníž. přenesená",J499,0)</f>
        <v>0</v>
      </c>
      <c r="BI499" s="217">
        <f>IF(N499="nulová",J499,0)</f>
        <v>0</v>
      </c>
      <c r="BJ499" s="18" t="s">
        <v>81</v>
      </c>
      <c r="BK499" s="217">
        <f>ROUND(I499*H499,2)</f>
        <v>0</v>
      </c>
      <c r="BL499" s="18" t="s">
        <v>274</v>
      </c>
      <c r="BM499" s="216" t="s">
        <v>741</v>
      </c>
    </row>
    <row r="500" s="2" customFormat="1">
      <c r="A500" s="39"/>
      <c r="B500" s="40"/>
      <c r="C500" s="41"/>
      <c r="D500" s="218" t="s">
        <v>138</v>
      </c>
      <c r="E500" s="41"/>
      <c r="F500" s="219" t="s">
        <v>742</v>
      </c>
      <c r="G500" s="41"/>
      <c r="H500" s="41"/>
      <c r="I500" s="220"/>
      <c r="J500" s="41"/>
      <c r="K500" s="41"/>
      <c r="L500" s="45"/>
      <c r="M500" s="221"/>
      <c r="N500" s="222"/>
      <c r="O500" s="85"/>
      <c r="P500" s="85"/>
      <c r="Q500" s="85"/>
      <c r="R500" s="85"/>
      <c r="S500" s="85"/>
      <c r="T500" s="86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138</v>
      </c>
      <c r="AU500" s="18" t="s">
        <v>83</v>
      </c>
    </row>
    <row r="501" s="2" customFormat="1">
      <c r="A501" s="39"/>
      <c r="B501" s="40"/>
      <c r="C501" s="41"/>
      <c r="D501" s="223" t="s">
        <v>140</v>
      </c>
      <c r="E501" s="41"/>
      <c r="F501" s="224" t="s">
        <v>743</v>
      </c>
      <c r="G501" s="41"/>
      <c r="H501" s="41"/>
      <c r="I501" s="220"/>
      <c r="J501" s="41"/>
      <c r="K501" s="41"/>
      <c r="L501" s="45"/>
      <c r="M501" s="221"/>
      <c r="N501" s="222"/>
      <c r="O501" s="85"/>
      <c r="P501" s="85"/>
      <c r="Q501" s="85"/>
      <c r="R501" s="85"/>
      <c r="S501" s="85"/>
      <c r="T501" s="86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140</v>
      </c>
      <c r="AU501" s="18" t="s">
        <v>83</v>
      </c>
    </row>
    <row r="502" s="13" customFormat="1">
      <c r="A502" s="13"/>
      <c r="B502" s="225"/>
      <c r="C502" s="226"/>
      <c r="D502" s="218" t="s">
        <v>142</v>
      </c>
      <c r="E502" s="227" t="s">
        <v>19</v>
      </c>
      <c r="F502" s="228" t="s">
        <v>690</v>
      </c>
      <c r="G502" s="226"/>
      <c r="H502" s="227" t="s">
        <v>19</v>
      </c>
      <c r="I502" s="229"/>
      <c r="J502" s="226"/>
      <c r="K502" s="226"/>
      <c r="L502" s="230"/>
      <c r="M502" s="231"/>
      <c r="N502" s="232"/>
      <c r="O502" s="232"/>
      <c r="P502" s="232"/>
      <c r="Q502" s="232"/>
      <c r="R502" s="232"/>
      <c r="S502" s="232"/>
      <c r="T502" s="23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4" t="s">
        <v>142</v>
      </c>
      <c r="AU502" s="234" t="s">
        <v>83</v>
      </c>
      <c r="AV502" s="13" t="s">
        <v>81</v>
      </c>
      <c r="AW502" s="13" t="s">
        <v>34</v>
      </c>
      <c r="AX502" s="13" t="s">
        <v>73</v>
      </c>
      <c r="AY502" s="234" t="s">
        <v>129</v>
      </c>
    </row>
    <row r="503" s="14" customFormat="1">
      <c r="A503" s="14"/>
      <c r="B503" s="235"/>
      <c r="C503" s="236"/>
      <c r="D503" s="218" t="s">
        <v>142</v>
      </c>
      <c r="E503" s="237" t="s">
        <v>19</v>
      </c>
      <c r="F503" s="238" t="s">
        <v>732</v>
      </c>
      <c r="G503" s="236"/>
      <c r="H503" s="239">
        <v>7.4880000000000004</v>
      </c>
      <c r="I503" s="240"/>
      <c r="J503" s="236"/>
      <c r="K503" s="236"/>
      <c r="L503" s="241"/>
      <c r="M503" s="242"/>
      <c r="N503" s="243"/>
      <c r="O503" s="243"/>
      <c r="P503" s="243"/>
      <c r="Q503" s="243"/>
      <c r="R503" s="243"/>
      <c r="S503" s="243"/>
      <c r="T503" s="24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5" t="s">
        <v>142</v>
      </c>
      <c r="AU503" s="245" t="s">
        <v>83</v>
      </c>
      <c r="AV503" s="14" t="s">
        <v>83</v>
      </c>
      <c r="AW503" s="14" t="s">
        <v>34</v>
      </c>
      <c r="AX503" s="14" t="s">
        <v>81</v>
      </c>
      <c r="AY503" s="245" t="s">
        <v>129</v>
      </c>
    </row>
    <row r="504" s="2" customFormat="1" ht="16.5" customHeight="1">
      <c r="A504" s="39"/>
      <c r="B504" s="40"/>
      <c r="C504" s="205" t="s">
        <v>744</v>
      </c>
      <c r="D504" s="205" t="s">
        <v>131</v>
      </c>
      <c r="E504" s="206" t="s">
        <v>745</v>
      </c>
      <c r="F504" s="207" t="s">
        <v>746</v>
      </c>
      <c r="G504" s="208" t="s">
        <v>134</v>
      </c>
      <c r="H504" s="209">
        <v>7.4880000000000004</v>
      </c>
      <c r="I504" s="210"/>
      <c r="J504" s="211">
        <f>ROUND(I504*H504,2)</f>
        <v>0</v>
      </c>
      <c r="K504" s="207" t="s">
        <v>135</v>
      </c>
      <c r="L504" s="45"/>
      <c r="M504" s="212" t="s">
        <v>19</v>
      </c>
      <c r="N504" s="213" t="s">
        <v>44</v>
      </c>
      <c r="O504" s="85"/>
      <c r="P504" s="214">
        <f>O504*H504</f>
        <v>0</v>
      </c>
      <c r="Q504" s="214">
        <v>0.00013999999999999999</v>
      </c>
      <c r="R504" s="214">
        <f>Q504*H504</f>
        <v>0.0010483199999999999</v>
      </c>
      <c r="S504" s="214">
        <v>0</v>
      </c>
      <c r="T504" s="215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16" t="s">
        <v>274</v>
      </c>
      <c r="AT504" s="216" t="s">
        <v>131</v>
      </c>
      <c r="AU504" s="216" t="s">
        <v>83</v>
      </c>
      <c r="AY504" s="18" t="s">
        <v>129</v>
      </c>
      <c r="BE504" s="217">
        <f>IF(N504="základní",J504,0)</f>
        <v>0</v>
      </c>
      <c r="BF504" s="217">
        <f>IF(N504="snížená",J504,0)</f>
        <v>0</v>
      </c>
      <c r="BG504" s="217">
        <f>IF(N504="zákl. přenesená",J504,0)</f>
        <v>0</v>
      </c>
      <c r="BH504" s="217">
        <f>IF(N504="sníž. přenesená",J504,0)</f>
        <v>0</v>
      </c>
      <c r="BI504" s="217">
        <f>IF(N504="nulová",J504,0)</f>
        <v>0</v>
      </c>
      <c r="BJ504" s="18" t="s">
        <v>81</v>
      </c>
      <c r="BK504" s="217">
        <f>ROUND(I504*H504,2)</f>
        <v>0</v>
      </c>
      <c r="BL504" s="18" t="s">
        <v>274</v>
      </c>
      <c r="BM504" s="216" t="s">
        <v>747</v>
      </c>
    </row>
    <row r="505" s="2" customFormat="1">
      <c r="A505" s="39"/>
      <c r="B505" s="40"/>
      <c r="C505" s="41"/>
      <c r="D505" s="218" t="s">
        <v>138</v>
      </c>
      <c r="E505" s="41"/>
      <c r="F505" s="219" t="s">
        <v>748</v>
      </c>
      <c r="G505" s="41"/>
      <c r="H505" s="41"/>
      <c r="I505" s="220"/>
      <c r="J505" s="41"/>
      <c r="K505" s="41"/>
      <c r="L505" s="45"/>
      <c r="M505" s="221"/>
      <c r="N505" s="222"/>
      <c r="O505" s="85"/>
      <c r="P505" s="85"/>
      <c r="Q505" s="85"/>
      <c r="R505" s="85"/>
      <c r="S505" s="85"/>
      <c r="T505" s="86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138</v>
      </c>
      <c r="AU505" s="18" t="s">
        <v>83</v>
      </c>
    </row>
    <row r="506" s="2" customFormat="1">
      <c r="A506" s="39"/>
      <c r="B506" s="40"/>
      <c r="C506" s="41"/>
      <c r="D506" s="223" t="s">
        <v>140</v>
      </c>
      <c r="E506" s="41"/>
      <c r="F506" s="224" t="s">
        <v>749</v>
      </c>
      <c r="G506" s="41"/>
      <c r="H506" s="41"/>
      <c r="I506" s="220"/>
      <c r="J506" s="41"/>
      <c r="K506" s="41"/>
      <c r="L506" s="45"/>
      <c r="M506" s="221"/>
      <c r="N506" s="222"/>
      <c r="O506" s="85"/>
      <c r="P506" s="85"/>
      <c r="Q506" s="85"/>
      <c r="R506" s="85"/>
      <c r="S506" s="85"/>
      <c r="T506" s="86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140</v>
      </c>
      <c r="AU506" s="18" t="s">
        <v>83</v>
      </c>
    </row>
    <row r="507" s="13" customFormat="1">
      <c r="A507" s="13"/>
      <c r="B507" s="225"/>
      <c r="C507" s="226"/>
      <c r="D507" s="218" t="s">
        <v>142</v>
      </c>
      <c r="E507" s="227" t="s">
        <v>19</v>
      </c>
      <c r="F507" s="228" t="s">
        <v>690</v>
      </c>
      <c r="G507" s="226"/>
      <c r="H507" s="227" t="s">
        <v>19</v>
      </c>
      <c r="I507" s="229"/>
      <c r="J507" s="226"/>
      <c r="K507" s="226"/>
      <c r="L507" s="230"/>
      <c r="M507" s="231"/>
      <c r="N507" s="232"/>
      <c r="O507" s="232"/>
      <c r="P507" s="232"/>
      <c r="Q507" s="232"/>
      <c r="R507" s="232"/>
      <c r="S507" s="232"/>
      <c r="T507" s="23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4" t="s">
        <v>142</v>
      </c>
      <c r="AU507" s="234" t="s">
        <v>83</v>
      </c>
      <c r="AV507" s="13" t="s">
        <v>81</v>
      </c>
      <c r="AW507" s="13" t="s">
        <v>34</v>
      </c>
      <c r="AX507" s="13" t="s">
        <v>73</v>
      </c>
      <c r="AY507" s="234" t="s">
        <v>129</v>
      </c>
    </row>
    <row r="508" s="14" customFormat="1">
      <c r="A508" s="14"/>
      <c r="B508" s="235"/>
      <c r="C508" s="236"/>
      <c r="D508" s="218" t="s">
        <v>142</v>
      </c>
      <c r="E508" s="237" t="s">
        <v>19</v>
      </c>
      <c r="F508" s="238" t="s">
        <v>732</v>
      </c>
      <c r="G508" s="236"/>
      <c r="H508" s="239">
        <v>7.4880000000000004</v>
      </c>
      <c r="I508" s="240"/>
      <c r="J508" s="236"/>
      <c r="K508" s="236"/>
      <c r="L508" s="241"/>
      <c r="M508" s="242"/>
      <c r="N508" s="243"/>
      <c r="O508" s="243"/>
      <c r="P508" s="243"/>
      <c r="Q508" s="243"/>
      <c r="R508" s="243"/>
      <c r="S508" s="243"/>
      <c r="T508" s="24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5" t="s">
        <v>142</v>
      </c>
      <c r="AU508" s="245" t="s">
        <v>83</v>
      </c>
      <c r="AV508" s="14" t="s">
        <v>83</v>
      </c>
      <c r="AW508" s="14" t="s">
        <v>34</v>
      </c>
      <c r="AX508" s="14" t="s">
        <v>81</v>
      </c>
      <c r="AY508" s="245" t="s">
        <v>129</v>
      </c>
    </row>
    <row r="509" s="12" customFormat="1" ht="25.92" customHeight="1">
      <c r="A509" s="12"/>
      <c r="B509" s="189"/>
      <c r="C509" s="190"/>
      <c r="D509" s="191" t="s">
        <v>72</v>
      </c>
      <c r="E509" s="192" t="s">
        <v>750</v>
      </c>
      <c r="F509" s="192" t="s">
        <v>751</v>
      </c>
      <c r="G509" s="190"/>
      <c r="H509" s="190"/>
      <c r="I509" s="193"/>
      <c r="J509" s="194">
        <f>BK509</f>
        <v>0</v>
      </c>
      <c r="K509" s="190"/>
      <c r="L509" s="195"/>
      <c r="M509" s="196"/>
      <c r="N509" s="197"/>
      <c r="O509" s="197"/>
      <c r="P509" s="198">
        <f>SUM(P510:P524)</f>
        <v>0</v>
      </c>
      <c r="Q509" s="197"/>
      <c r="R509" s="198">
        <f>SUM(R510:R524)</f>
        <v>0</v>
      </c>
      <c r="S509" s="197"/>
      <c r="T509" s="199">
        <f>SUM(T510:T524)</f>
        <v>0</v>
      </c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R509" s="200" t="s">
        <v>136</v>
      </c>
      <c r="AT509" s="201" t="s">
        <v>72</v>
      </c>
      <c r="AU509" s="201" t="s">
        <v>73</v>
      </c>
      <c r="AY509" s="200" t="s">
        <v>129</v>
      </c>
      <c r="BK509" s="202">
        <f>SUM(BK510:BK524)</f>
        <v>0</v>
      </c>
    </row>
    <row r="510" s="2" customFormat="1" ht="16.5" customHeight="1">
      <c r="A510" s="39"/>
      <c r="B510" s="40"/>
      <c r="C510" s="205" t="s">
        <v>752</v>
      </c>
      <c r="D510" s="205" t="s">
        <v>131</v>
      </c>
      <c r="E510" s="206" t="s">
        <v>753</v>
      </c>
      <c r="F510" s="207" t="s">
        <v>754</v>
      </c>
      <c r="G510" s="208" t="s">
        <v>755</v>
      </c>
      <c r="H510" s="209">
        <v>50</v>
      </c>
      <c r="I510" s="210"/>
      <c r="J510" s="211">
        <f>ROUND(I510*H510,2)</f>
        <v>0</v>
      </c>
      <c r="K510" s="207" t="s">
        <v>135</v>
      </c>
      <c r="L510" s="45"/>
      <c r="M510" s="212" t="s">
        <v>19</v>
      </c>
      <c r="N510" s="213" t="s">
        <v>44</v>
      </c>
      <c r="O510" s="85"/>
      <c r="P510" s="214">
        <f>O510*H510</f>
        <v>0</v>
      </c>
      <c r="Q510" s="214">
        <v>0</v>
      </c>
      <c r="R510" s="214">
        <f>Q510*H510</f>
        <v>0</v>
      </c>
      <c r="S510" s="214">
        <v>0</v>
      </c>
      <c r="T510" s="215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16" t="s">
        <v>756</v>
      </c>
      <c r="AT510" s="216" t="s">
        <v>131</v>
      </c>
      <c r="AU510" s="216" t="s">
        <v>81</v>
      </c>
      <c r="AY510" s="18" t="s">
        <v>129</v>
      </c>
      <c r="BE510" s="217">
        <f>IF(N510="základní",J510,0)</f>
        <v>0</v>
      </c>
      <c r="BF510" s="217">
        <f>IF(N510="snížená",J510,0)</f>
        <v>0</v>
      </c>
      <c r="BG510" s="217">
        <f>IF(N510="zákl. přenesená",J510,0)</f>
        <v>0</v>
      </c>
      <c r="BH510" s="217">
        <f>IF(N510="sníž. přenesená",J510,0)</f>
        <v>0</v>
      </c>
      <c r="BI510" s="217">
        <f>IF(N510="nulová",J510,0)</f>
        <v>0</v>
      </c>
      <c r="BJ510" s="18" t="s">
        <v>81</v>
      </c>
      <c r="BK510" s="217">
        <f>ROUND(I510*H510,2)</f>
        <v>0</v>
      </c>
      <c r="BL510" s="18" t="s">
        <v>756</v>
      </c>
      <c r="BM510" s="216" t="s">
        <v>757</v>
      </c>
    </row>
    <row r="511" s="2" customFormat="1">
      <c r="A511" s="39"/>
      <c r="B511" s="40"/>
      <c r="C511" s="41"/>
      <c r="D511" s="218" t="s">
        <v>138</v>
      </c>
      <c r="E511" s="41"/>
      <c r="F511" s="219" t="s">
        <v>758</v>
      </c>
      <c r="G511" s="41"/>
      <c r="H511" s="41"/>
      <c r="I511" s="220"/>
      <c r="J511" s="41"/>
      <c r="K511" s="41"/>
      <c r="L511" s="45"/>
      <c r="M511" s="221"/>
      <c r="N511" s="222"/>
      <c r="O511" s="85"/>
      <c r="P511" s="85"/>
      <c r="Q511" s="85"/>
      <c r="R511" s="85"/>
      <c r="S511" s="85"/>
      <c r="T511" s="86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138</v>
      </c>
      <c r="AU511" s="18" t="s">
        <v>81</v>
      </c>
    </row>
    <row r="512" s="2" customFormat="1">
      <c r="A512" s="39"/>
      <c r="B512" s="40"/>
      <c r="C512" s="41"/>
      <c r="D512" s="223" t="s">
        <v>140</v>
      </c>
      <c r="E512" s="41"/>
      <c r="F512" s="224" t="s">
        <v>759</v>
      </c>
      <c r="G512" s="41"/>
      <c r="H512" s="41"/>
      <c r="I512" s="220"/>
      <c r="J512" s="41"/>
      <c r="K512" s="41"/>
      <c r="L512" s="45"/>
      <c r="M512" s="221"/>
      <c r="N512" s="222"/>
      <c r="O512" s="85"/>
      <c r="P512" s="85"/>
      <c r="Q512" s="85"/>
      <c r="R512" s="85"/>
      <c r="S512" s="85"/>
      <c r="T512" s="86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140</v>
      </c>
      <c r="AU512" s="18" t="s">
        <v>81</v>
      </c>
    </row>
    <row r="513" s="2" customFormat="1" ht="16.5" customHeight="1">
      <c r="A513" s="39"/>
      <c r="B513" s="40"/>
      <c r="C513" s="205" t="s">
        <v>760</v>
      </c>
      <c r="D513" s="205" t="s">
        <v>131</v>
      </c>
      <c r="E513" s="206" t="s">
        <v>761</v>
      </c>
      <c r="F513" s="207" t="s">
        <v>762</v>
      </c>
      <c r="G513" s="208" t="s">
        <v>755</v>
      </c>
      <c r="H513" s="209">
        <v>50</v>
      </c>
      <c r="I513" s="210"/>
      <c r="J513" s="211">
        <f>ROUND(I513*H513,2)</f>
        <v>0</v>
      </c>
      <c r="K513" s="207" t="s">
        <v>135</v>
      </c>
      <c r="L513" s="45"/>
      <c r="M513" s="212" t="s">
        <v>19</v>
      </c>
      <c r="N513" s="213" t="s">
        <v>44</v>
      </c>
      <c r="O513" s="85"/>
      <c r="P513" s="214">
        <f>O513*H513</f>
        <v>0</v>
      </c>
      <c r="Q513" s="214">
        <v>0</v>
      </c>
      <c r="R513" s="214">
        <f>Q513*H513</f>
        <v>0</v>
      </c>
      <c r="S513" s="214">
        <v>0</v>
      </c>
      <c r="T513" s="215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16" t="s">
        <v>756</v>
      </c>
      <c r="AT513" s="216" t="s">
        <v>131</v>
      </c>
      <c r="AU513" s="216" t="s">
        <v>81</v>
      </c>
      <c r="AY513" s="18" t="s">
        <v>129</v>
      </c>
      <c r="BE513" s="217">
        <f>IF(N513="základní",J513,0)</f>
        <v>0</v>
      </c>
      <c r="BF513" s="217">
        <f>IF(N513="snížená",J513,0)</f>
        <v>0</v>
      </c>
      <c r="BG513" s="217">
        <f>IF(N513="zákl. přenesená",J513,0)</f>
        <v>0</v>
      </c>
      <c r="BH513" s="217">
        <f>IF(N513="sníž. přenesená",J513,0)</f>
        <v>0</v>
      </c>
      <c r="BI513" s="217">
        <f>IF(N513="nulová",J513,0)</f>
        <v>0</v>
      </c>
      <c r="BJ513" s="18" t="s">
        <v>81</v>
      </c>
      <c r="BK513" s="217">
        <f>ROUND(I513*H513,2)</f>
        <v>0</v>
      </c>
      <c r="BL513" s="18" t="s">
        <v>756</v>
      </c>
      <c r="BM513" s="216" t="s">
        <v>763</v>
      </c>
    </row>
    <row r="514" s="2" customFormat="1">
      <c r="A514" s="39"/>
      <c r="B514" s="40"/>
      <c r="C514" s="41"/>
      <c r="D514" s="218" t="s">
        <v>138</v>
      </c>
      <c r="E514" s="41"/>
      <c r="F514" s="219" t="s">
        <v>764</v>
      </c>
      <c r="G514" s="41"/>
      <c r="H514" s="41"/>
      <c r="I514" s="220"/>
      <c r="J514" s="41"/>
      <c r="K514" s="41"/>
      <c r="L514" s="45"/>
      <c r="M514" s="221"/>
      <c r="N514" s="222"/>
      <c r="O514" s="85"/>
      <c r="P514" s="85"/>
      <c r="Q514" s="85"/>
      <c r="R514" s="85"/>
      <c r="S514" s="85"/>
      <c r="T514" s="86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138</v>
      </c>
      <c r="AU514" s="18" t="s">
        <v>81</v>
      </c>
    </row>
    <row r="515" s="2" customFormat="1">
      <c r="A515" s="39"/>
      <c r="B515" s="40"/>
      <c r="C515" s="41"/>
      <c r="D515" s="223" t="s">
        <v>140</v>
      </c>
      <c r="E515" s="41"/>
      <c r="F515" s="224" t="s">
        <v>765</v>
      </c>
      <c r="G515" s="41"/>
      <c r="H515" s="41"/>
      <c r="I515" s="220"/>
      <c r="J515" s="41"/>
      <c r="K515" s="41"/>
      <c r="L515" s="45"/>
      <c r="M515" s="221"/>
      <c r="N515" s="222"/>
      <c r="O515" s="85"/>
      <c r="P515" s="85"/>
      <c r="Q515" s="85"/>
      <c r="R515" s="85"/>
      <c r="S515" s="85"/>
      <c r="T515" s="86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140</v>
      </c>
      <c r="AU515" s="18" t="s">
        <v>81</v>
      </c>
    </row>
    <row r="516" s="2" customFormat="1" ht="16.5" customHeight="1">
      <c r="A516" s="39"/>
      <c r="B516" s="40"/>
      <c r="C516" s="205" t="s">
        <v>766</v>
      </c>
      <c r="D516" s="205" t="s">
        <v>131</v>
      </c>
      <c r="E516" s="206" t="s">
        <v>767</v>
      </c>
      <c r="F516" s="207" t="s">
        <v>768</v>
      </c>
      <c r="G516" s="208" t="s">
        <v>755</v>
      </c>
      <c r="H516" s="209">
        <v>25</v>
      </c>
      <c r="I516" s="210"/>
      <c r="J516" s="211">
        <f>ROUND(I516*H516,2)</f>
        <v>0</v>
      </c>
      <c r="K516" s="207" t="s">
        <v>135</v>
      </c>
      <c r="L516" s="45"/>
      <c r="M516" s="212" t="s">
        <v>19</v>
      </c>
      <c r="N516" s="213" t="s">
        <v>44</v>
      </c>
      <c r="O516" s="85"/>
      <c r="P516" s="214">
        <f>O516*H516</f>
        <v>0</v>
      </c>
      <c r="Q516" s="214">
        <v>0</v>
      </c>
      <c r="R516" s="214">
        <f>Q516*H516</f>
        <v>0</v>
      </c>
      <c r="S516" s="214">
        <v>0</v>
      </c>
      <c r="T516" s="215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16" t="s">
        <v>756</v>
      </c>
      <c r="AT516" s="216" t="s">
        <v>131</v>
      </c>
      <c r="AU516" s="216" t="s">
        <v>81</v>
      </c>
      <c r="AY516" s="18" t="s">
        <v>129</v>
      </c>
      <c r="BE516" s="217">
        <f>IF(N516="základní",J516,0)</f>
        <v>0</v>
      </c>
      <c r="BF516" s="217">
        <f>IF(N516="snížená",J516,0)</f>
        <v>0</v>
      </c>
      <c r="BG516" s="217">
        <f>IF(N516="zákl. přenesená",J516,0)</f>
        <v>0</v>
      </c>
      <c r="BH516" s="217">
        <f>IF(N516="sníž. přenesená",J516,0)</f>
        <v>0</v>
      </c>
      <c r="BI516" s="217">
        <f>IF(N516="nulová",J516,0)</f>
        <v>0</v>
      </c>
      <c r="BJ516" s="18" t="s">
        <v>81</v>
      </c>
      <c r="BK516" s="217">
        <f>ROUND(I516*H516,2)</f>
        <v>0</v>
      </c>
      <c r="BL516" s="18" t="s">
        <v>756</v>
      </c>
      <c r="BM516" s="216" t="s">
        <v>769</v>
      </c>
    </row>
    <row r="517" s="2" customFormat="1">
      <c r="A517" s="39"/>
      <c r="B517" s="40"/>
      <c r="C517" s="41"/>
      <c r="D517" s="218" t="s">
        <v>138</v>
      </c>
      <c r="E517" s="41"/>
      <c r="F517" s="219" t="s">
        <v>770</v>
      </c>
      <c r="G517" s="41"/>
      <c r="H517" s="41"/>
      <c r="I517" s="220"/>
      <c r="J517" s="41"/>
      <c r="K517" s="41"/>
      <c r="L517" s="45"/>
      <c r="M517" s="221"/>
      <c r="N517" s="222"/>
      <c r="O517" s="85"/>
      <c r="P517" s="85"/>
      <c r="Q517" s="85"/>
      <c r="R517" s="85"/>
      <c r="S517" s="85"/>
      <c r="T517" s="86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138</v>
      </c>
      <c r="AU517" s="18" t="s">
        <v>81</v>
      </c>
    </row>
    <row r="518" s="2" customFormat="1">
      <c r="A518" s="39"/>
      <c r="B518" s="40"/>
      <c r="C518" s="41"/>
      <c r="D518" s="223" t="s">
        <v>140</v>
      </c>
      <c r="E518" s="41"/>
      <c r="F518" s="224" t="s">
        <v>771</v>
      </c>
      <c r="G518" s="41"/>
      <c r="H518" s="41"/>
      <c r="I518" s="220"/>
      <c r="J518" s="41"/>
      <c r="K518" s="41"/>
      <c r="L518" s="45"/>
      <c r="M518" s="221"/>
      <c r="N518" s="222"/>
      <c r="O518" s="85"/>
      <c r="P518" s="85"/>
      <c r="Q518" s="85"/>
      <c r="R518" s="85"/>
      <c r="S518" s="85"/>
      <c r="T518" s="86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140</v>
      </c>
      <c r="AU518" s="18" t="s">
        <v>81</v>
      </c>
    </row>
    <row r="519" s="2" customFormat="1" ht="16.5" customHeight="1">
      <c r="A519" s="39"/>
      <c r="B519" s="40"/>
      <c r="C519" s="205" t="s">
        <v>772</v>
      </c>
      <c r="D519" s="205" t="s">
        <v>131</v>
      </c>
      <c r="E519" s="206" t="s">
        <v>773</v>
      </c>
      <c r="F519" s="207" t="s">
        <v>774</v>
      </c>
      <c r="G519" s="208" t="s">
        <v>755</v>
      </c>
      <c r="H519" s="209">
        <v>50</v>
      </c>
      <c r="I519" s="210"/>
      <c r="J519" s="211">
        <f>ROUND(I519*H519,2)</f>
        <v>0</v>
      </c>
      <c r="K519" s="207" t="s">
        <v>135</v>
      </c>
      <c r="L519" s="45"/>
      <c r="M519" s="212" t="s">
        <v>19</v>
      </c>
      <c r="N519" s="213" t="s">
        <v>44</v>
      </c>
      <c r="O519" s="85"/>
      <c r="P519" s="214">
        <f>O519*H519</f>
        <v>0</v>
      </c>
      <c r="Q519" s="214">
        <v>0</v>
      </c>
      <c r="R519" s="214">
        <f>Q519*H519</f>
        <v>0</v>
      </c>
      <c r="S519" s="214">
        <v>0</v>
      </c>
      <c r="T519" s="215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16" t="s">
        <v>756</v>
      </c>
      <c r="AT519" s="216" t="s">
        <v>131</v>
      </c>
      <c r="AU519" s="216" t="s">
        <v>81</v>
      </c>
      <c r="AY519" s="18" t="s">
        <v>129</v>
      </c>
      <c r="BE519" s="217">
        <f>IF(N519="základní",J519,0)</f>
        <v>0</v>
      </c>
      <c r="BF519" s="217">
        <f>IF(N519="snížená",J519,0)</f>
        <v>0</v>
      </c>
      <c r="BG519" s="217">
        <f>IF(N519="zákl. přenesená",J519,0)</f>
        <v>0</v>
      </c>
      <c r="BH519" s="217">
        <f>IF(N519="sníž. přenesená",J519,0)</f>
        <v>0</v>
      </c>
      <c r="BI519" s="217">
        <f>IF(N519="nulová",J519,0)</f>
        <v>0</v>
      </c>
      <c r="BJ519" s="18" t="s">
        <v>81</v>
      </c>
      <c r="BK519" s="217">
        <f>ROUND(I519*H519,2)</f>
        <v>0</v>
      </c>
      <c r="BL519" s="18" t="s">
        <v>756</v>
      </c>
      <c r="BM519" s="216" t="s">
        <v>775</v>
      </c>
    </row>
    <row r="520" s="2" customFormat="1">
      <c r="A520" s="39"/>
      <c r="B520" s="40"/>
      <c r="C520" s="41"/>
      <c r="D520" s="218" t="s">
        <v>138</v>
      </c>
      <c r="E520" s="41"/>
      <c r="F520" s="219" t="s">
        <v>776</v>
      </c>
      <c r="G520" s="41"/>
      <c r="H520" s="41"/>
      <c r="I520" s="220"/>
      <c r="J520" s="41"/>
      <c r="K520" s="41"/>
      <c r="L520" s="45"/>
      <c r="M520" s="221"/>
      <c r="N520" s="222"/>
      <c r="O520" s="85"/>
      <c r="P520" s="85"/>
      <c r="Q520" s="85"/>
      <c r="R520" s="85"/>
      <c r="S520" s="85"/>
      <c r="T520" s="86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8" t="s">
        <v>138</v>
      </c>
      <c r="AU520" s="18" t="s">
        <v>81</v>
      </c>
    </row>
    <row r="521" s="2" customFormat="1">
      <c r="A521" s="39"/>
      <c r="B521" s="40"/>
      <c r="C521" s="41"/>
      <c r="D521" s="223" t="s">
        <v>140</v>
      </c>
      <c r="E521" s="41"/>
      <c r="F521" s="224" t="s">
        <v>777</v>
      </c>
      <c r="G521" s="41"/>
      <c r="H521" s="41"/>
      <c r="I521" s="220"/>
      <c r="J521" s="41"/>
      <c r="K521" s="41"/>
      <c r="L521" s="45"/>
      <c r="M521" s="221"/>
      <c r="N521" s="222"/>
      <c r="O521" s="85"/>
      <c r="P521" s="85"/>
      <c r="Q521" s="85"/>
      <c r="R521" s="85"/>
      <c r="S521" s="85"/>
      <c r="T521" s="86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140</v>
      </c>
      <c r="AU521" s="18" t="s">
        <v>81</v>
      </c>
    </row>
    <row r="522" s="2" customFormat="1" ht="16.5" customHeight="1">
      <c r="A522" s="39"/>
      <c r="B522" s="40"/>
      <c r="C522" s="205" t="s">
        <v>778</v>
      </c>
      <c r="D522" s="205" t="s">
        <v>131</v>
      </c>
      <c r="E522" s="206" t="s">
        <v>779</v>
      </c>
      <c r="F522" s="207" t="s">
        <v>780</v>
      </c>
      <c r="G522" s="208" t="s">
        <v>755</v>
      </c>
      <c r="H522" s="209">
        <v>25</v>
      </c>
      <c r="I522" s="210"/>
      <c r="J522" s="211">
        <f>ROUND(I522*H522,2)</f>
        <v>0</v>
      </c>
      <c r="K522" s="207" t="s">
        <v>135</v>
      </c>
      <c r="L522" s="45"/>
      <c r="M522" s="212" t="s">
        <v>19</v>
      </c>
      <c r="N522" s="213" t="s">
        <v>44</v>
      </c>
      <c r="O522" s="85"/>
      <c r="P522" s="214">
        <f>O522*H522</f>
        <v>0</v>
      </c>
      <c r="Q522" s="214">
        <v>0</v>
      </c>
      <c r="R522" s="214">
        <f>Q522*H522</f>
        <v>0</v>
      </c>
      <c r="S522" s="214">
        <v>0</v>
      </c>
      <c r="T522" s="215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16" t="s">
        <v>756</v>
      </c>
      <c r="AT522" s="216" t="s">
        <v>131</v>
      </c>
      <c r="AU522" s="216" t="s">
        <v>81</v>
      </c>
      <c r="AY522" s="18" t="s">
        <v>129</v>
      </c>
      <c r="BE522" s="217">
        <f>IF(N522="základní",J522,0)</f>
        <v>0</v>
      </c>
      <c r="BF522" s="217">
        <f>IF(N522="snížená",J522,0)</f>
        <v>0</v>
      </c>
      <c r="BG522" s="217">
        <f>IF(N522="zákl. přenesená",J522,0)</f>
        <v>0</v>
      </c>
      <c r="BH522" s="217">
        <f>IF(N522="sníž. přenesená",J522,0)</f>
        <v>0</v>
      </c>
      <c r="BI522" s="217">
        <f>IF(N522="nulová",J522,0)</f>
        <v>0</v>
      </c>
      <c r="BJ522" s="18" t="s">
        <v>81</v>
      </c>
      <c r="BK522" s="217">
        <f>ROUND(I522*H522,2)</f>
        <v>0</v>
      </c>
      <c r="BL522" s="18" t="s">
        <v>756</v>
      </c>
      <c r="BM522" s="216" t="s">
        <v>781</v>
      </c>
    </row>
    <row r="523" s="2" customFormat="1">
      <c r="A523" s="39"/>
      <c r="B523" s="40"/>
      <c r="C523" s="41"/>
      <c r="D523" s="218" t="s">
        <v>138</v>
      </c>
      <c r="E523" s="41"/>
      <c r="F523" s="219" t="s">
        <v>782</v>
      </c>
      <c r="G523" s="41"/>
      <c r="H523" s="41"/>
      <c r="I523" s="220"/>
      <c r="J523" s="41"/>
      <c r="K523" s="41"/>
      <c r="L523" s="45"/>
      <c r="M523" s="221"/>
      <c r="N523" s="222"/>
      <c r="O523" s="85"/>
      <c r="P523" s="85"/>
      <c r="Q523" s="85"/>
      <c r="R523" s="85"/>
      <c r="S523" s="85"/>
      <c r="T523" s="86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138</v>
      </c>
      <c r="AU523" s="18" t="s">
        <v>81</v>
      </c>
    </row>
    <row r="524" s="2" customFormat="1">
      <c r="A524" s="39"/>
      <c r="B524" s="40"/>
      <c r="C524" s="41"/>
      <c r="D524" s="223" t="s">
        <v>140</v>
      </c>
      <c r="E524" s="41"/>
      <c r="F524" s="224" t="s">
        <v>783</v>
      </c>
      <c r="G524" s="41"/>
      <c r="H524" s="41"/>
      <c r="I524" s="220"/>
      <c r="J524" s="41"/>
      <c r="K524" s="41"/>
      <c r="L524" s="45"/>
      <c r="M524" s="267"/>
      <c r="N524" s="268"/>
      <c r="O524" s="269"/>
      <c r="P524" s="269"/>
      <c r="Q524" s="269"/>
      <c r="R524" s="269"/>
      <c r="S524" s="269"/>
      <c r="T524" s="270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18" t="s">
        <v>140</v>
      </c>
      <c r="AU524" s="18" t="s">
        <v>81</v>
      </c>
    </row>
    <row r="525" s="2" customFormat="1" ht="6.96" customHeight="1">
      <c r="A525" s="39"/>
      <c r="B525" s="60"/>
      <c r="C525" s="61"/>
      <c r="D525" s="61"/>
      <c r="E525" s="61"/>
      <c r="F525" s="61"/>
      <c r="G525" s="61"/>
      <c r="H525" s="61"/>
      <c r="I525" s="61"/>
      <c r="J525" s="61"/>
      <c r="K525" s="61"/>
      <c r="L525" s="45"/>
      <c r="M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</row>
  </sheetData>
  <sheetProtection sheet="1" autoFilter="0" formatColumns="0" formatRows="0" objects="1" scenarios="1" spinCount="100000" saltValue="R0tWIX+0CMv7ep0xxUX5Raj+02doj1PaNJBNev+UXA1gyp9jArOfP60CqWGpsz2yTDyQaUmUKIBnsv4ChC7Hlg==" hashValue="jsxXevLGQDChzGPzyXUMx20xiqWzFtQBQLBmJsc+rjjMrglpS1ODdBYasfRDyb/KreM1bDjtA6a4EDuyIJoCBA==" algorithmName="SHA-512" password="CC35"/>
  <autoFilter ref="C92:K524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hyperlinks>
    <hyperlink ref="F98" r:id="rId1" display="https://podminky.urs.cz/item/CS_URS_2023_01/113107123"/>
    <hyperlink ref="F103" r:id="rId2" display="https://podminky.urs.cz/item/CS_URS_2023_01/113154124"/>
    <hyperlink ref="F108" r:id="rId3" display="https://podminky.urs.cz/item/CS_URS_2023_01/122351101"/>
    <hyperlink ref="F113" r:id="rId4" display="https://podminky.urs.cz/item/CS_URS_2023_01/122452203"/>
    <hyperlink ref="F118" r:id="rId5" display="https://podminky.urs.cz/item/CS_URS_2023_01/131351100"/>
    <hyperlink ref="F123" r:id="rId6" display="https://podminky.urs.cz/item/CS_URS_2023_01/132351251"/>
    <hyperlink ref="F128" r:id="rId7" display="https://podminky.urs.cz/item/CS_URS_2023_01/162751137"/>
    <hyperlink ref="F133" r:id="rId8" display="https://podminky.urs.cz/item/CS_URS_2023_01/162751139"/>
    <hyperlink ref="F138" r:id="rId9" display="https://podminky.urs.cz/item/CS_URS_2023_01/167151112"/>
    <hyperlink ref="F142" r:id="rId10" display="https://podminky.urs.cz/item/CS_URS_2023_01/174111101"/>
    <hyperlink ref="F147" r:id="rId11" display="https://podminky.urs.cz/item/CS_URS_2023_01/175111101"/>
    <hyperlink ref="F155" r:id="rId12" display="https://podminky.urs.cz/item/CS_URS_2023_01/181252305"/>
    <hyperlink ref="F163" r:id="rId13" display="https://podminky.urs.cz/item/CS_URS_2023_01/181351003"/>
    <hyperlink ref="F166" r:id="rId14" display="https://podminky.urs.cz/item/CS_URS_2023_01/181411122"/>
    <hyperlink ref="F174" r:id="rId15" display="https://podminky.urs.cz/item/CS_URS_2023_01/181951114"/>
    <hyperlink ref="F180" r:id="rId16" display="https://podminky.urs.cz/item/CS_URS_2023_01/271572211"/>
    <hyperlink ref="F185" r:id="rId17" display="https://podminky.urs.cz/item/CS_URS_2023_01/273321211"/>
    <hyperlink ref="F190" r:id="rId18" display="https://podminky.urs.cz/item/CS_URS_2023_01/273351121"/>
    <hyperlink ref="F195" r:id="rId19" display="https://podminky.urs.cz/item/CS_URS_2023_01/273351122"/>
    <hyperlink ref="F200" r:id="rId20" display="https://podminky.urs.cz/item/CS_URS_2023_01/273362021"/>
    <hyperlink ref="F206" r:id="rId21" display="https://podminky.urs.cz/item/CS_URS_2023_01/451317777"/>
    <hyperlink ref="F211" r:id="rId22" display="https://podminky.urs.cz/item/CS_URS_2023_01/451541111"/>
    <hyperlink ref="F216" r:id="rId23" display="https://podminky.urs.cz/item/CS_URS_2023_01/451573111"/>
    <hyperlink ref="F222" r:id="rId24" display="https://podminky.urs.cz/item/CS_URS_2023_01/564851011"/>
    <hyperlink ref="F227" r:id="rId25" display="https://podminky.urs.cz/item/CS_URS_2023_01/564861111"/>
    <hyperlink ref="F232" r:id="rId26" display="https://podminky.urs.cz/item/CS_URS_2023_01/565155101"/>
    <hyperlink ref="F237" r:id="rId27" display="https://podminky.urs.cz/item/CS_URS_2023_01/567123813"/>
    <hyperlink ref="F242" r:id="rId28" display="https://podminky.urs.cz/item/CS_URS_2023_01/569851111"/>
    <hyperlink ref="F247" r:id="rId29" display="https://podminky.urs.cz/item/CS_URS_2023_01/573191111"/>
    <hyperlink ref="F252" r:id="rId30" display="https://podminky.urs.cz/item/CS_URS_2023_01/573231106"/>
    <hyperlink ref="F257" r:id="rId31" display="https://podminky.urs.cz/item/CS_URS_2023_01/577134131"/>
    <hyperlink ref="F262" r:id="rId32" display="https://podminky.urs.cz/item/CS_URS_2023_01/597161111"/>
    <hyperlink ref="F269" r:id="rId33" display="https://podminky.urs.cz/item/CS_URS_2023_01/597661111"/>
    <hyperlink ref="F275" r:id="rId34" display="https://podminky.urs.cz/item/CS_URS_2023_01/894201161"/>
    <hyperlink ref="F280" r:id="rId35" display="https://podminky.urs.cz/item/CS_URS_2023_01/894201261"/>
    <hyperlink ref="F285" r:id="rId36" display="https://podminky.urs.cz/item/CS_URS_2023_01/894502101"/>
    <hyperlink ref="F290" r:id="rId37" display="https://podminky.urs.cz/item/CS_URS_2023_01/894502201"/>
    <hyperlink ref="F296" r:id="rId38" display="https://podminky.urs.cz/item/CS_URS_2023_01/894608112"/>
    <hyperlink ref="F304" r:id="rId39" display="https://podminky.urs.cz/item/CS_URS_2023_01/894608211"/>
    <hyperlink ref="F311" r:id="rId40" display="https://podminky.urs.cz/item/CS_URS_2023_01/899501221"/>
    <hyperlink ref="F317" r:id="rId41" display="https://podminky.urs.cz/item/CS_URS_2023_01/911381812"/>
    <hyperlink ref="F322" r:id="rId42" display="https://podminky.urs.cz/item/CS_URS_2023_01/914111111"/>
    <hyperlink ref="F332" r:id="rId43" display="https://podminky.urs.cz/item/CS_URS_2023_01/914511111"/>
    <hyperlink ref="F339" r:id="rId44" display="https://podminky.urs.cz/item/CS_URS_2023_01/916131213"/>
    <hyperlink ref="F347" r:id="rId45" display="https://podminky.urs.cz/item/CS_URS_2023_01/919551014"/>
    <hyperlink ref="F355" r:id="rId46" display="https://podminky.urs.cz/item/CS_URS_2023_01/919732221"/>
    <hyperlink ref="F363" r:id="rId47" display="https://podminky.urs.cz/item/CS_URS_2023_01/919735112"/>
    <hyperlink ref="F368" r:id="rId48" display="https://podminky.urs.cz/item/CS_URS_2023_01/935112211"/>
    <hyperlink ref="F375" r:id="rId49" display="https://podminky.urs.cz/item/CS_URS_2023_01/938909612"/>
    <hyperlink ref="F380" r:id="rId50" display="https://podminky.urs.cz/item/CS_URS_2023_01/953961215"/>
    <hyperlink ref="F385" r:id="rId51" display="https://podminky.urs.cz/item/CS_URS_2023_01/953965131"/>
    <hyperlink ref="F390" r:id="rId52" display="https://podminky.urs.cz/item/CS_URS_2023_01/966008113"/>
    <hyperlink ref="F395" r:id="rId53" display="https://podminky.urs.cz/item/CS_URS_2023_01/966008212"/>
    <hyperlink ref="F400" r:id="rId54" display="https://podminky.urs.cz/item/CS_URS_2023_01/966008311"/>
    <hyperlink ref="F406" r:id="rId55" display="https://podminky.urs.cz/item/CS_URS_2023_01/997221551"/>
    <hyperlink ref="F409" r:id="rId56" display="https://podminky.urs.cz/item/CS_URS_2023_01/997221559"/>
    <hyperlink ref="F413" r:id="rId57" display="https://podminky.urs.cz/item/CS_URS_2023_01/997221611"/>
    <hyperlink ref="F416" r:id="rId58" display="https://podminky.urs.cz/item/CS_URS_2023_01/997221625"/>
    <hyperlink ref="F420" r:id="rId59" display="https://podminky.urs.cz/item/CS_URS_2023_01/997221655"/>
    <hyperlink ref="F430" r:id="rId60" display="https://podminky.urs.cz/item/CS_URS_2023_01/997221875"/>
    <hyperlink ref="F436" r:id="rId61" display="https://podminky.urs.cz/item/CS_URS_2023_01/998225111"/>
    <hyperlink ref="F441" r:id="rId62" display="https://podminky.urs.cz/item/CS_URS_2023_01/711112001"/>
    <hyperlink ref="F449" r:id="rId63" display="https://podminky.urs.cz/item/CS_URS_2023_01/711112002"/>
    <hyperlink ref="F457" r:id="rId64" display="https://podminky.urs.cz/item/CS_URS_2023_01/998711101"/>
    <hyperlink ref="F461" r:id="rId65" display="https://podminky.urs.cz/item/CS_URS_2023_01/767163121"/>
    <hyperlink ref="F480" r:id="rId66" display="https://podminky.urs.cz/item/CS_URS_2023_01/998767101"/>
    <hyperlink ref="F484" r:id="rId67" display="https://podminky.urs.cz/item/CS_URS_2023_01/783301303"/>
    <hyperlink ref="F491" r:id="rId68" display="https://podminky.urs.cz/item/CS_URS_2023_01/783301311"/>
    <hyperlink ref="F496" r:id="rId69" display="https://podminky.urs.cz/item/CS_URS_2023_01/783314203"/>
    <hyperlink ref="F501" r:id="rId70" display="https://podminky.urs.cz/item/CS_URS_2023_01/783315103"/>
    <hyperlink ref="F506" r:id="rId71" display="https://podminky.urs.cz/item/CS_URS_2023_01/783317105"/>
    <hyperlink ref="F512" r:id="rId72" display="https://podminky.urs.cz/item/CS_URS_2023_01/HZS1212"/>
    <hyperlink ref="F515" r:id="rId73" display="https://podminky.urs.cz/item/CS_URS_2023_01/HZS1322"/>
    <hyperlink ref="F518" r:id="rId74" display="https://podminky.urs.cz/item/CS_URS_2023_01/HZS1412"/>
    <hyperlink ref="F521" r:id="rId75" display="https://podminky.urs.cz/item/CS_URS_2023_01/HZS1422"/>
    <hyperlink ref="F524" r:id="rId76" display="https://podminky.urs.cz/item/CS_URS_2023_01/HZS144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83</v>
      </c>
    </row>
    <row r="4" s="1" customFormat="1" ht="24.96" customHeight="1">
      <c r="B4" s="21"/>
      <c r="D4" s="131" t="s">
        <v>93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OPRAVA VOZOVKY S OPĚRNOU ZDÍ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784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2. 1. 2023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33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35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36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ROUND(J94,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ROUND((SUM(BE94:BE394)),  2)</f>
        <v>0</v>
      </c>
      <c r="G33" s="39"/>
      <c r="H33" s="39"/>
      <c r="I33" s="149">
        <v>0.20999999999999999</v>
      </c>
      <c r="J33" s="148">
        <f>ROUND(((SUM(BE94:BE394))*I33),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ROUND((SUM(BF94:BF394)),  2)</f>
        <v>0</v>
      </c>
      <c r="G34" s="39"/>
      <c r="H34" s="39"/>
      <c r="I34" s="149">
        <v>0.14999999999999999</v>
      </c>
      <c r="J34" s="148">
        <f>ROUND(((SUM(BF94:BF394))*I34),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ROUND((SUM(BG94:BG394)),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ROUND((SUM(BH94:BH394)),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ROUND((SUM(BI94:BI394)),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96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OPRAVA VOZOVKY S OPĚRNOU ZDÍ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2023-02-D.2.1 - LEŠANY-OPĚRNÁ ZEĎ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Lešany </v>
      </c>
      <c r="G52" s="41"/>
      <c r="H52" s="41"/>
      <c r="I52" s="33" t="s">
        <v>23</v>
      </c>
      <c r="J52" s="73" t="str">
        <f>IF(J12="","",J12)</f>
        <v>2. 1. 2023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Středočeský kraj,Zborovská 11,Praha 5</v>
      </c>
      <c r="G54" s="41"/>
      <c r="H54" s="41"/>
      <c r="I54" s="33" t="s">
        <v>32</v>
      </c>
      <c r="J54" s="37" t="str">
        <f>E21</f>
        <v>DiK Janák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>ing. Stanislav Janák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97</v>
      </c>
      <c r="D57" s="163"/>
      <c r="E57" s="163"/>
      <c r="F57" s="163"/>
      <c r="G57" s="163"/>
      <c r="H57" s="163"/>
      <c r="I57" s="163"/>
      <c r="J57" s="164" t="s">
        <v>98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J94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99</v>
      </c>
    </row>
    <row r="60" s="9" customFormat="1" ht="24.96" customHeight="1">
      <c r="A60" s="9"/>
      <c r="B60" s="166"/>
      <c r="C60" s="167"/>
      <c r="D60" s="168" t="s">
        <v>100</v>
      </c>
      <c r="E60" s="169"/>
      <c r="F60" s="169"/>
      <c r="G60" s="169"/>
      <c r="H60" s="169"/>
      <c r="I60" s="169"/>
      <c r="J60" s="170">
        <f>J95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101</v>
      </c>
      <c r="E61" s="175"/>
      <c r="F61" s="175"/>
      <c r="G61" s="175"/>
      <c r="H61" s="175"/>
      <c r="I61" s="175"/>
      <c r="J61" s="176">
        <f>J96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102</v>
      </c>
      <c r="E62" s="175"/>
      <c r="F62" s="175"/>
      <c r="G62" s="175"/>
      <c r="H62" s="175"/>
      <c r="I62" s="175"/>
      <c r="J62" s="176">
        <f>J139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785</v>
      </c>
      <c r="E63" s="175"/>
      <c r="F63" s="175"/>
      <c r="G63" s="175"/>
      <c r="H63" s="175"/>
      <c r="I63" s="175"/>
      <c r="J63" s="176">
        <f>J221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103</v>
      </c>
      <c r="E64" s="175"/>
      <c r="F64" s="175"/>
      <c r="G64" s="175"/>
      <c r="H64" s="175"/>
      <c r="I64" s="175"/>
      <c r="J64" s="176">
        <f>J256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104</v>
      </c>
      <c r="E65" s="175"/>
      <c r="F65" s="175"/>
      <c r="G65" s="175"/>
      <c r="H65" s="175"/>
      <c r="I65" s="175"/>
      <c r="J65" s="176">
        <f>J262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786</v>
      </c>
      <c r="E66" s="175"/>
      <c r="F66" s="175"/>
      <c r="G66" s="175"/>
      <c r="H66" s="175"/>
      <c r="I66" s="175"/>
      <c r="J66" s="176">
        <f>J268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105</v>
      </c>
      <c r="E67" s="175"/>
      <c r="F67" s="175"/>
      <c r="G67" s="175"/>
      <c r="H67" s="175"/>
      <c r="I67" s="175"/>
      <c r="J67" s="176">
        <f>J279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106</v>
      </c>
      <c r="E68" s="175"/>
      <c r="F68" s="175"/>
      <c r="G68" s="175"/>
      <c r="H68" s="175"/>
      <c r="I68" s="175"/>
      <c r="J68" s="176">
        <f>J285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107</v>
      </c>
      <c r="E69" s="175"/>
      <c r="F69" s="175"/>
      <c r="G69" s="175"/>
      <c r="H69" s="175"/>
      <c r="I69" s="175"/>
      <c r="J69" s="176">
        <f>J346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108</v>
      </c>
      <c r="E70" s="175"/>
      <c r="F70" s="175"/>
      <c r="G70" s="175"/>
      <c r="H70" s="175"/>
      <c r="I70" s="175"/>
      <c r="J70" s="176">
        <f>J354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6"/>
      <c r="C71" s="167"/>
      <c r="D71" s="168" t="s">
        <v>109</v>
      </c>
      <c r="E71" s="169"/>
      <c r="F71" s="169"/>
      <c r="G71" s="169"/>
      <c r="H71" s="169"/>
      <c r="I71" s="169"/>
      <c r="J71" s="170">
        <f>J358</f>
        <v>0</v>
      </c>
      <c r="K71" s="167"/>
      <c r="L71" s="17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2"/>
      <c r="C72" s="173"/>
      <c r="D72" s="174" t="s">
        <v>110</v>
      </c>
      <c r="E72" s="175"/>
      <c r="F72" s="175"/>
      <c r="G72" s="175"/>
      <c r="H72" s="175"/>
      <c r="I72" s="175"/>
      <c r="J72" s="176">
        <f>J359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2"/>
      <c r="C73" s="173"/>
      <c r="D73" s="174" t="s">
        <v>112</v>
      </c>
      <c r="E73" s="175"/>
      <c r="F73" s="175"/>
      <c r="G73" s="175"/>
      <c r="H73" s="175"/>
      <c r="I73" s="175"/>
      <c r="J73" s="176">
        <f>J376</f>
        <v>0</v>
      </c>
      <c r="K73" s="173"/>
      <c r="L73" s="17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66"/>
      <c r="C74" s="167"/>
      <c r="D74" s="168" t="s">
        <v>113</v>
      </c>
      <c r="E74" s="169"/>
      <c r="F74" s="169"/>
      <c r="G74" s="169"/>
      <c r="H74" s="169"/>
      <c r="I74" s="169"/>
      <c r="J74" s="170">
        <f>J382</f>
        <v>0</v>
      </c>
      <c r="K74" s="167"/>
      <c r="L74" s="171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2" customFormat="1" ht="21.84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80" s="2" customFormat="1" ht="6.96" customHeight="1">
      <c r="A80" s="39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4" t="s">
        <v>114</v>
      </c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16</v>
      </c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161" t="str">
        <f>E7</f>
        <v>OPRAVA VOZOVKY S OPĚRNOU ZDÍ</v>
      </c>
      <c r="F84" s="33"/>
      <c r="G84" s="33"/>
      <c r="H84" s="33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94</v>
      </c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E9</f>
        <v>2023-02-D.2.1 - LEŠANY-OPĚRNÁ ZEĎ</v>
      </c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41"/>
      <c r="E88" s="41"/>
      <c r="F88" s="28" t="str">
        <f>F12</f>
        <v xml:space="preserve">Lešany </v>
      </c>
      <c r="G88" s="41"/>
      <c r="H88" s="41"/>
      <c r="I88" s="33" t="s">
        <v>23</v>
      </c>
      <c r="J88" s="73" t="str">
        <f>IF(J12="","",J12)</f>
        <v>2. 1. 2023</v>
      </c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25</v>
      </c>
      <c r="D90" s="41"/>
      <c r="E90" s="41"/>
      <c r="F90" s="28" t="str">
        <f>E15</f>
        <v>Středočeský kraj,Zborovská 11,Praha 5</v>
      </c>
      <c r="G90" s="41"/>
      <c r="H90" s="41"/>
      <c r="I90" s="33" t="s">
        <v>32</v>
      </c>
      <c r="J90" s="37" t="str">
        <f>E21</f>
        <v>DiK Janák s.r.o.</v>
      </c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30</v>
      </c>
      <c r="D91" s="41"/>
      <c r="E91" s="41"/>
      <c r="F91" s="28" t="str">
        <f>IF(E18="","",E18)</f>
        <v>Vyplň údaj</v>
      </c>
      <c r="G91" s="41"/>
      <c r="H91" s="41"/>
      <c r="I91" s="33" t="s">
        <v>35</v>
      </c>
      <c r="J91" s="37" t="str">
        <f>E24</f>
        <v>ing. Stanislav Janák</v>
      </c>
      <c r="K91" s="41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3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78"/>
      <c r="B93" s="179"/>
      <c r="C93" s="180" t="s">
        <v>115</v>
      </c>
      <c r="D93" s="181" t="s">
        <v>58</v>
      </c>
      <c r="E93" s="181" t="s">
        <v>54</v>
      </c>
      <c r="F93" s="181" t="s">
        <v>55</v>
      </c>
      <c r="G93" s="181" t="s">
        <v>116</v>
      </c>
      <c r="H93" s="181" t="s">
        <v>117</v>
      </c>
      <c r="I93" s="181" t="s">
        <v>118</v>
      </c>
      <c r="J93" s="181" t="s">
        <v>98</v>
      </c>
      <c r="K93" s="182" t="s">
        <v>119</v>
      </c>
      <c r="L93" s="183"/>
      <c r="M93" s="93" t="s">
        <v>19</v>
      </c>
      <c r="N93" s="94" t="s">
        <v>43</v>
      </c>
      <c r="O93" s="94" t="s">
        <v>120</v>
      </c>
      <c r="P93" s="94" t="s">
        <v>121</v>
      </c>
      <c r="Q93" s="94" t="s">
        <v>122</v>
      </c>
      <c r="R93" s="94" t="s">
        <v>123</v>
      </c>
      <c r="S93" s="94" t="s">
        <v>124</v>
      </c>
      <c r="T93" s="95" t="s">
        <v>125</v>
      </c>
      <c r="U93" s="178"/>
      <c r="V93" s="178"/>
      <c r="W93" s="178"/>
      <c r="X93" s="178"/>
      <c r="Y93" s="178"/>
      <c r="Z93" s="178"/>
      <c r="AA93" s="178"/>
      <c r="AB93" s="178"/>
      <c r="AC93" s="178"/>
      <c r="AD93" s="178"/>
      <c r="AE93" s="178"/>
    </row>
    <row r="94" s="2" customFormat="1" ht="22.8" customHeight="1">
      <c r="A94" s="39"/>
      <c r="B94" s="40"/>
      <c r="C94" s="100" t="s">
        <v>126</v>
      </c>
      <c r="D94" s="41"/>
      <c r="E94" s="41"/>
      <c r="F94" s="41"/>
      <c r="G94" s="41"/>
      <c r="H94" s="41"/>
      <c r="I94" s="41"/>
      <c r="J94" s="184">
        <f>BK94</f>
        <v>0</v>
      </c>
      <c r="K94" s="41"/>
      <c r="L94" s="45"/>
      <c r="M94" s="96"/>
      <c r="N94" s="185"/>
      <c r="O94" s="97"/>
      <c r="P94" s="186">
        <f>P95+P358+P382</f>
        <v>0</v>
      </c>
      <c r="Q94" s="97"/>
      <c r="R94" s="186">
        <f>R95+R358+R382</f>
        <v>363.82491576999996</v>
      </c>
      <c r="S94" s="97"/>
      <c r="T94" s="187">
        <f>T95+T358+T382</f>
        <v>13.4054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72</v>
      </c>
      <c r="AU94" s="18" t="s">
        <v>99</v>
      </c>
      <c r="BK94" s="188">
        <f>BK95+BK358+BK382</f>
        <v>0</v>
      </c>
    </row>
    <row r="95" s="12" customFormat="1" ht="25.92" customHeight="1">
      <c r="A95" s="12"/>
      <c r="B95" s="189"/>
      <c r="C95" s="190"/>
      <c r="D95" s="191" t="s">
        <v>72</v>
      </c>
      <c r="E95" s="192" t="s">
        <v>127</v>
      </c>
      <c r="F95" s="192" t="s">
        <v>128</v>
      </c>
      <c r="G95" s="190"/>
      <c r="H95" s="190"/>
      <c r="I95" s="193"/>
      <c r="J95" s="194">
        <f>BK95</f>
        <v>0</v>
      </c>
      <c r="K95" s="190"/>
      <c r="L95" s="195"/>
      <c r="M95" s="196"/>
      <c r="N95" s="197"/>
      <c r="O95" s="197"/>
      <c r="P95" s="198">
        <f>P96+P139+P221+P256+P262+P268+P279+P285+P346+P354</f>
        <v>0</v>
      </c>
      <c r="Q95" s="197"/>
      <c r="R95" s="198">
        <f>R96+R139+R221+R256+R262+R268+R279+R285+R346+R354</f>
        <v>363.72685676999998</v>
      </c>
      <c r="S95" s="197"/>
      <c r="T95" s="199">
        <f>T96+T139+T221+T256+T262+T268+T279+T285+T346+T354</f>
        <v>13.4054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0" t="s">
        <v>81</v>
      </c>
      <c r="AT95" s="201" t="s">
        <v>72</v>
      </c>
      <c r="AU95" s="201" t="s">
        <v>73</v>
      </c>
      <c r="AY95" s="200" t="s">
        <v>129</v>
      </c>
      <c r="BK95" s="202">
        <f>BK96+BK139+BK221+BK256+BK262+BK268+BK279+BK285+BK346+BK354</f>
        <v>0</v>
      </c>
    </row>
    <row r="96" s="12" customFormat="1" ht="22.8" customHeight="1">
      <c r="A96" s="12"/>
      <c r="B96" s="189"/>
      <c r="C96" s="190"/>
      <c r="D96" s="191" t="s">
        <v>72</v>
      </c>
      <c r="E96" s="203" t="s">
        <v>81</v>
      </c>
      <c r="F96" s="203" t="s">
        <v>130</v>
      </c>
      <c r="G96" s="190"/>
      <c r="H96" s="190"/>
      <c r="I96" s="193"/>
      <c r="J96" s="204">
        <f>BK96</f>
        <v>0</v>
      </c>
      <c r="K96" s="190"/>
      <c r="L96" s="195"/>
      <c r="M96" s="196"/>
      <c r="N96" s="197"/>
      <c r="O96" s="197"/>
      <c r="P96" s="198">
        <f>SUM(P97:P138)</f>
        <v>0</v>
      </c>
      <c r="Q96" s="197"/>
      <c r="R96" s="198">
        <f>SUM(R97:R138)</f>
        <v>1.1459039999999998</v>
      </c>
      <c r="S96" s="197"/>
      <c r="T96" s="199">
        <f>SUM(T97:T138)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0" t="s">
        <v>81</v>
      </c>
      <c r="AT96" s="201" t="s">
        <v>72</v>
      </c>
      <c r="AU96" s="201" t="s">
        <v>81</v>
      </c>
      <c r="AY96" s="200" t="s">
        <v>129</v>
      </c>
      <c r="BK96" s="202">
        <f>SUM(BK97:BK138)</f>
        <v>0</v>
      </c>
    </row>
    <row r="97" s="2" customFormat="1" ht="21.75" customHeight="1">
      <c r="A97" s="39"/>
      <c r="B97" s="40"/>
      <c r="C97" s="205" t="s">
        <v>81</v>
      </c>
      <c r="D97" s="205" t="s">
        <v>131</v>
      </c>
      <c r="E97" s="206" t="s">
        <v>787</v>
      </c>
      <c r="F97" s="207" t="s">
        <v>788</v>
      </c>
      <c r="G97" s="208" t="s">
        <v>154</v>
      </c>
      <c r="H97" s="209">
        <v>88.200000000000003</v>
      </c>
      <c r="I97" s="210"/>
      <c r="J97" s="211">
        <f>ROUND(I97*H97,2)</f>
        <v>0</v>
      </c>
      <c r="K97" s="207" t="s">
        <v>789</v>
      </c>
      <c r="L97" s="45"/>
      <c r="M97" s="212" t="s">
        <v>19</v>
      </c>
      <c r="N97" s="213" t="s">
        <v>44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136</v>
      </c>
      <c r="AT97" s="216" t="s">
        <v>131</v>
      </c>
      <c r="AU97" s="216" t="s">
        <v>83</v>
      </c>
      <c r="AY97" s="18" t="s">
        <v>129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81</v>
      </c>
      <c r="BK97" s="217">
        <f>ROUND(I97*H97,2)</f>
        <v>0</v>
      </c>
      <c r="BL97" s="18" t="s">
        <v>136</v>
      </c>
      <c r="BM97" s="216" t="s">
        <v>790</v>
      </c>
    </row>
    <row r="98" s="2" customFormat="1">
      <c r="A98" s="39"/>
      <c r="B98" s="40"/>
      <c r="C98" s="41"/>
      <c r="D98" s="218" t="s">
        <v>138</v>
      </c>
      <c r="E98" s="41"/>
      <c r="F98" s="219" t="s">
        <v>791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138</v>
      </c>
      <c r="AU98" s="18" t="s">
        <v>83</v>
      </c>
    </row>
    <row r="99" s="2" customFormat="1">
      <c r="A99" s="39"/>
      <c r="B99" s="40"/>
      <c r="C99" s="41"/>
      <c r="D99" s="223" t="s">
        <v>140</v>
      </c>
      <c r="E99" s="41"/>
      <c r="F99" s="224" t="s">
        <v>792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140</v>
      </c>
      <c r="AU99" s="18" t="s">
        <v>83</v>
      </c>
    </row>
    <row r="100" s="13" customFormat="1">
      <c r="A100" s="13"/>
      <c r="B100" s="225"/>
      <c r="C100" s="226"/>
      <c r="D100" s="218" t="s">
        <v>142</v>
      </c>
      <c r="E100" s="227" t="s">
        <v>19</v>
      </c>
      <c r="F100" s="228" t="s">
        <v>793</v>
      </c>
      <c r="G100" s="226"/>
      <c r="H100" s="227" t="s">
        <v>19</v>
      </c>
      <c r="I100" s="229"/>
      <c r="J100" s="226"/>
      <c r="K100" s="226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142</v>
      </c>
      <c r="AU100" s="234" t="s">
        <v>83</v>
      </c>
      <c r="AV100" s="13" t="s">
        <v>81</v>
      </c>
      <c r="AW100" s="13" t="s">
        <v>34</v>
      </c>
      <c r="AX100" s="13" t="s">
        <v>73</v>
      </c>
      <c r="AY100" s="234" t="s">
        <v>129</v>
      </c>
    </row>
    <row r="101" s="14" customFormat="1">
      <c r="A101" s="14"/>
      <c r="B101" s="235"/>
      <c r="C101" s="236"/>
      <c r="D101" s="218" t="s">
        <v>142</v>
      </c>
      <c r="E101" s="237" t="s">
        <v>19</v>
      </c>
      <c r="F101" s="238" t="s">
        <v>794</v>
      </c>
      <c r="G101" s="236"/>
      <c r="H101" s="239">
        <v>88.200000000000003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5" t="s">
        <v>142</v>
      </c>
      <c r="AU101" s="245" t="s">
        <v>83</v>
      </c>
      <c r="AV101" s="14" t="s">
        <v>83</v>
      </c>
      <c r="AW101" s="14" t="s">
        <v>34</v>
      </c>
      <c r="AX101" s="14" t="s">
        <v>81</v>
      </c>
      <c r="AY101" s="245" t="s">
        <v>129</v>
      </c>
    </row>
    <row r="102" s="2" customFormat="1" ht="16.5" customHeight="1">
      <c r="A102" s="39"/>
      <c r="B102" s="40"/>
      <c r="C102" s="205" t="s">
        <v>83</v>
      </c>
      <c r="D102" s="205" t="s">
        <v>131</v>
      </c>
      <c r="E102" s="206" t="s">
        <v>795</v>
      </c>
      <c r="F102" s="207" t="s">
        <v>796</v>
      </c>
      <c r="G102" s="208" t="s">
        <v>154</v>
      </c>
      <c r="H102" s="209">
        <v>4.7999999999999998</v>
      </c>
      <c r="I102" s="210"/>
      <c r="J102" s="211">
        <f>ROUND(I102*H102,2)</f>
        <v>0</v>
      </c>
      <c r="K102" s="207" t="s">
        <v>135</v>
      </c>
      <c r="L102" s="45"/>
      <c r="M102" s="212" t="s">
        <v>19</v>
      </c>
      <c r="N102" s="213" t="s">
        <v>44</v>
      </c>
      <c r="O102" s="85"/>
      <c r="P102" s="214">
        <f>O102*H102</f>
        <v>0</v>
      </c>
      <c r="Q102" s="214">
        <v>0.00123</v>
      </c>
      <c r="R102" s="214">
        <f>Q102*H102</f>
        <v>0.0059039999999999995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136</v>
      </c>
      <c r="AT102" s="216" t="s">
        <v>131</v>
      </c>
      <c r="AU102" s="216" t="s">
        <v>83</v>
      </c>
      <c r="AY102" s="18" t="s">
        <v>129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81</v>
      </c>
      <c r="BK102" s="217">
        <f>ROUND(I102*H102,2)</f>
        <v>0</v>
      </c>
      <c r="BL102" s="18" t="s">
        <v>136</v>
      </c>
      <c r="BM102" s="216" t="s">
        <v>797</v>
      </c>
    </row>
    <row r="103" s="2" customFormat="1">
      <c r="A103" s="39"/>
      <c r="B103" s="40"/>
      <c r="C103" s="41"/>
      <c r="D103" s="218" t="s">
        <v>138</v>
      </c>
      <c r="E103" s="41"/>
      <c r="F103" s="219" t="s">
        <v>798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138</v>
      </c>
      <c r="AU103" s="18" t="s">
        <v>83</v>
      </c>
    </row>
    <row r="104" s="2" customFormat="1">
      <c r="A104" s="39"/>
      <c r="B104" s="40"/>
      <c r="C104" s="41"/>
      <c r="D104" s="223" t="s">
        <v>140</v>
      </c>
      <c r="E104" s="41"/>
      <c r="F104" s="224" t="s">
        <v>799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140</v>
      </c>
      <c r="AU104" s="18" t="s">
        <v>83</v>
      </c>
    </row>
    <row r="105" s="13" customFormat="1">
      <c r="A105" s="13"/>
      <c r="B105" s="225"/>
      <c r="C105" s="226"/>
      <c r="D105" s="218" t="s">
        <v>142</v>
      </c>
      <c r="E105" s="227" t="s">
        <v>19</v>
      </c>
      <c r="F105" s="228" t="s">
        <v>800</v>
      </c>
      <c r="G105" s="226"/>
      <c r="H105" s="227" t="s">
        <v>19</v>
      </c>
      <c r="I105" s="229"/>
      <c r="J105" s="226"/>
      <c r="K105" s="226"/>
      <c r="L105" s="230"/>
      <c r="M105" s="231"/>
      <c r="N105" s="232"/>
      <c r="O105" s="232"/>
      <c r="P105" s="232"/>
      <c r="Q105" s="232"/>
      <c r="R105" s="232"/>
      <c r="S105" s="232"/>
      <c r="T105" s="23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4" t="s">
        <v>142</v>
      </c>
      <c r="AU105" s="234" t="s">
        <v>83</v>
      </c>
      <c r="AV105" s="13" t="s">
        <v>81</v>
      </c>
      <c r="AW105" s="13" t="s">
        <v>34</v>
      </c>
      <c r="AX105" s="13" t="s">
        <v>73</v>
      </c>
      <c r="AY105" s="234" t="s">
        <v>129</v>
      </c>
    </row>
    <row r="106" s="14" customFormat="1">
      <c r="A106" s="14"/>
      <c r="B106" s="235"/>
      <c r="C106" s="236"/>
      <c r="D106" s="218" t="s">
        <v>142</v>
      </c>
      <c r="E106" s="237" t="s">
        <v>19</v>
      </c>
      <c r="F106" s="238" t="s">
        <v>801</v>
      </c>
      <c r="G106" s="236"/>
      <c r="H106" s="239">
        <v>4.7999999999999998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5" t="s">
        <v>142</v>
      </c>
      <c r="AU106" s="245" t="s">
        <v>83</v>
      </c>
      <c r="AV106" s="14" t="s">
        <v>83</v>
      </c>
      <c r="AW106" s="14" t="s">
        <v>34</v>
      </c>
      <c r="AX106" s="14" t="s">
        <v>81</v>
      </c>
      <c r="AY106" s="245" t="s">
        <v>129</v>
      </c>
    </row>
    <row r="107" s="2" customFormat="1" ht="21.75" customHeight="1">
      <c r="A107" s="39"/>
      <c r="B107" s="40"/>
      <c r="C107" s="205" t="s">
        <v>151</v>
      </c>
      <c r="D107" s="205" t="s">
        <v>131</v>
      </c>
      <c r="E107" s="206" t="s">
        <v>802</v>
      </c>
      <c r="F107" s="207" t="s">
        <v>803</v>
      </c>
      <c r="G107" s="208" t="s">
        <v>154</v>
      </c>
      <c r="H107" s="209">
        <v>5.2800000000000002</v>
      </c>
      <c r="I107" s="210"/>
      <c r="J107" s="211">
        <f>ROUND(I107*H107,2)</f>
        <v>0</v>
      </c>
      <c r="K107" s="207" t="s">
        <v>789</v>
      </c>
      <c r="L107" s="45"/>
      <c r="M107" s="212" t="s">
        <v>19</v>
      </c>
      <c r="N107" s="213" t="s">
        <v>44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136</v>
      </c>
      <c r="AT107" s="216" t="s">
        <v>131</v>
      </c>
      <c r="AU107" s="216" t="s">
        <v>83</v>
      </c>
      <c r="AY107" s="18" t="s">
        <v>129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81</v>
      </c>
      <c r="BK107" s="217">
        <f>ROUND(I107*H107,2)</f>
        <v>0</v>
      </c>
      <c r="BL107" s="18" t="s">
        <v>136</v>
      </c>
      <c r="BM107" s="216" t="s">
        <v>804</v>
      </c>
    </row>
    <row r="108" s="2" customFormat="1">
      <c r="A108" s="39"/>
      <c r="B108" s="40"/>
      <c r="C108" s="41"/>
      <c r="D108" s="218" t="s">
        <v>138</v>
      </c>
      <c r="E108" s="41"/>
      <c r="F108" s="219" t="s">
        <v>805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138</v>
      </c>
      <c r="AU108" s="18" t="s">
        <v>83</v>
      </c>
    </row>
    <row r="109" s="2" customFormat="1">
      <c r="A109" s="39"/>
      <c r="B109" s="40"/>
      <c r="C109" s="41"/>
      <c r="D109" s="223" t="s">
        <v>140</v>
      </c>
      <c r="E109" s="41"/>
      <c r="F109" s="224" t="s">
        <v>806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140</v>
      </c>
      <c r="AU109" s="18" t="s">
        <v>83</v>
      </c>
    </row>
    <row r="110" s="13" customFormat="1">
      <c r="A110" s="13"/>
      <c r="B110" s="225"/>
      <c r="C110" s="226"/>
      <c r="D110" s="218" t="s">
        <v>142</v>
      </c>
      <c r="E110" s="227" t="s">
        <v>19</v>
      </c>
      <c r="F110" s="228" t="s">
        <v>807</v>
      </c>
      <c r="G110" s="226"/>
      <c r="H110" s="227" t="s">
        <v>19</v>
      </c>
      <c r="I110" s="229"/>
      <c r="J110" s="226"/>
      <c r="K110" s="226"/>
      <c r="L110" s="230"/>
      <c r="M110" s="231"/>
      <c r="N110" s="232"/>
      <c r="O110" s="232"/>
      <c r="P110" s="232"/>
      <c r="Q110" s="232"/>
      <c r="R110" s="232"/>
      <c r="S110" s="232"/>
      <c r="T110" s="23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4" t="s">
        <v>142</v>
      </c>
      <c r="AU110" s="234" t="s">
        <v>83</v>
      </c>
      <c r="AV110" s="13" t="s">
        <v>81</v>
      </c>
      <c r="AW110" s="13" t="s">
        <v>34</v>
      </c>
      <c r="AX110" s="13" t="s">
        <v>73</v>
      </c>
      <c r="AY110" s="234" t="s">
        <v>129</v>
      </c>
    </row>
    <row r="111" s="14" customFormat="1">
      <c r="A111" s="14"/>
      <c r="B111" s="235"/>
      <c r="C111" s="236"/>
      <c r="D111" s="218" t="s">
        <v>142</v>
      </c>
      <c r="E111" s="237" t="s">
        <v>19</v>
      </c>
      <c r="F111" s="238" t="s">
        <v>808</v>
      </c>
      <c r="G111" s="236"/>
      <c r="H111" s="239">
        <v>5.2800000000000002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5" t="s">
        <v>142</v>
      </c>
      <c r="AU111" s="245" t="s">
        <v>83</v>
      </c>
      <c r="AV111" s="14" t="s">
        <v>83</v>
      </c>
      <c r="AW111" s="14" t="s">
        <v>34</v>
      </c>
      <c r="AX111" s="14" t="s">
        <v>81</v>
      </c>
      <c r="AY111" s="245" t="s">
        <v>129</v>
      </c>
    </row>
    <row r="112" s="2" customFormat="1" ht="16.5" customHeight="1">
      <c r="A112" s="39"/>
      <c r="B112" s="40"/>
      <c r="C112" s="205" t="s">
        <v>136</v>
      </c>
      <c r="D112" s="205" t="s">
        <v>131</v>
      </c>
      <c r="E112" s="206" t="s">
        <v>809</v>
      </c>
      <c r="F112" s="207" t="s">
        <v>810</v>
      </c>
      <c r="G112" s="208" t="s">
        <v>456</v>
      </c>
      <c r="H112" s="209">
        <v>60</v>
      </c>
      <c r="I112" s="210"/>
      <c r="J112" s="211">
        <f>ROUND(I112*H112,2)</f>
        <v>0</v>
      </c>
      <c r="K112" s="207" t="s">
        <v>135</v>
      </c>
      <c r="L112" s="45"/>
      <c r="M112" s="212" t="s">
        <v>19</v>
      </c>
      <c r="N112" s="213" t="s">
        <v>44</v>
      </c>
      <c r="O112" s="85"/>
      <c r="P112" s="214">
        <f>O112*H112</f>
        <v>0</v>
      </c>
      <c r="Q112" s="214">
        <v>0.019</v>
      </c>
      <c r="R112" s="214">
        <f>Q112*H112</f>
        <v>1.1399999999999999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136</v>
      </c>
      <c r="AT112" s="216" t="s">
        <v>131</v>
      </c>
      <c r="AU112" s="216" t="s">
        <v>83</v>
      </c>
      <c r="AY112" s="18" t="s">
        <v>129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81</v>
      </c>
      <c r="BK112" s="217">
        <f>ROUND(I112*H112,2)</f>
        <v>0</v>
      </c>
      <c r="BL112" s="18" t="s">
        <v>136</v>
      </c>
      <c r="BM112" s="216" t="s">
        <v>811</v>
      </c>
    </row>
    <row r="113" s="2" customFormat="1">
      <c r="A113" s="39"/>
      <c r="B113" s="40"/>
      <c r="C113" s="41"/>
      <c r="D113" s="218" t="s">
        <v>138</v>
      </c>
      <c r="E113" s="41"/>
      <c r="F113" s="219" t="s">
        <v>812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138</v>
      </c>
      <c r="AU113" s="18" t="s">
        <v>83</v>
      </c>
    </row>
    <row r="114" s="2" customFormat="1">
      <c r="A114" s="39"/>
      <c r="B114" s="40"/>
      <c r="C114" s="41"/>
      <c r="D114" s="223" t="s">
        <v>140</v>
      </c>
      <c r="E114" s="41"/>
      <c r="F114" s="224" t="s">
        <v>813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140</v>
      </c>
      <c r="AU114" s="18" t="s">
        <v>83</v>
      </c>
    </row>
    <row r="115" s="13" customFormat="1">
      <c r="A115" s="13"/>
      <c r="B115" s="225"/>
      <c r="C115" s="226"/>
      <c r="D115" s="218" t="s">
        <v>142</v>
      </c>
      <c r="E115" s="227" t="s">
        <v>19</v>
      </c>
      <c r="F115" s="228" t="s">
        <v>814</v>
      </c>
      <c r="G115" s="226"/>
      <c r="H115" s="227" t="s">
        <v>19</v>
      </c>
      <c r="I115" s="229"/>
      <c r="J115" s="226"/>
      <c r="K115" s="226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142</v>
      </c>
      <c r="AU115" s="234" t="s">
        <v>83</v>
      </c>
      <c r="AV115" s="13" t="s">
        <v>81</v>
      </c>
      <c r="AW115" s="13" t="s">
        <v>34</v>
      </c>
      <c r="AX115" s="13" t="s">
        <v>73</v>
      </c>
      <c r="AY115" s="234" t="s">
        <v>129</v>
      </c>
    </row>
    <row r="116" s="14" customFormat="1">
      <c r="A116" s="14"/>
      <c r="B116" s="235"/>
      <c r="C116" s="236"/>
      <c r="D116" s="218" t="s">
        <v>142</v>
      </c>
      <c r="E116" s="237" t="s">
        <v>19</v>
      </c>
      <c r="F116" s="238" t="s">
        <v>594</v>
      </c>
      <c r="G116" s="236"/>
      <c r="H116" s="239">
        <v>60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5" t="s">
        <v>142</v>
      </c>
      <c r="AU116" s="245" t="s">
        <v>83</v>
      </c>
      <c r="AV116" s="14" t="s">
        <v>83</v>
      </c>
      <c r="AW116" s="14" t="s">
        <v>34</v>
      </c>
      <c r="AX116" s="14" t="s">
        <v>81</v>
      </c>
      <c r="AY116" s="245" t="s">
        <v>129</v>
      </c>
    </row>
    <row r="117" s="2" customFormat="1" ht="21.75" customHeight="1">
      <c r="A117" s="39"/>
      <c r="B117" s="40"/>
      <c r="C117" s="205" t="s">
        <v>167</v>
      </c>
      <c r="D117" s="205" t="s">
        <v>131</v>
      </c>
      <c r="E117" s="206" t="s">
        <v>184</v>
      </c>
      <c r="F117" s="207" t="s">
        <v>185</v>
      </c>
      <c r="G117" s="208" t="s">
        <v>154</v>
      </c>
      <c r="H117" s="209">
        <v>98.280000000000001</v>
      </c>
      <c r="I117" s="210"/>
      <c r="J117" s="211">
        <f>ROUND(I117*H117,2)</f>
        <v>0</v>
      </c>
      <c r="K117" s="207" t="s">
        <v>135</v>
      </c>
      <c r="L117" s="45"/>
      <c r="M117" s="212" t="s">
        <v>19</v>
      </c>
      <c r="N117" s="213" t="s">
        <v>44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136</v>
      </c>
      <c r="AT117" s="216" t="s">
        <v>131</v>
      </c>
      <c r="AU117" s="216" t="s">
        <v>83</v>
      </c>
      <c r="AY117" s="18" t="s">
        <v>129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81</v>
      </c>
      <c r="BK117" s="217">
        <f>ROUND(I117*H117,2)</f>
        <v>0</v>
      </c>
      <c r="BL117" s="18" t="s">
        <v>136</v>
      </c>
      <c r="BM117" s="216" t="s">
        <v>815</v>
      </c>
    </row>
    <row r="118" s="2" customFormat="1">
      <c r="A118" s="39"/>
      <c r="B118" s="40"/>
      <c r="C118" s="41"/>
      <c r="D118" s="218" t="s">
        <v>138</v>
      </c>
      <c r="E118" s="41"/>
      <c r="F118" s="219" t="s">
        <v>187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138</v>
      </c>
      <c r="AU118" s="18" t="s">
        <v>83</v>
      </c>
    </row>
    <row r="119" s="2" customFormat="1">
      <c r="A119" s="39"/>
      <c r="B119" s="40"/>
      <c r="C119" s="41"/>
      <c r="D119" s="223" t="s">
        <v>140</v>
      </c>
      <c r="E119" s="41"/>
      <c r="F119" s="224" t="s">
        <v>188</v>
      </c>
      <c r="G119" s="41"/>
      <c r="H119" s="41"/>
      <c r="I119" s="220"/>
      <c r="J119" s="41"/>
      <c r="K119" s="41"/>
      <c r="L119" s="45"/>
      <c r="M119" s="221"/>
      <c r="N119" s="22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140</v>
      </c>
      <c r="AU119" s="18" t="s">
        <v>83</v>
      </c>
    </row>
    <row r="120" s="14" customFormat="1">
      <c r="A120" s="14"/>
      <c r="B120" s="235"/>
      <c r="C120" s="236"/>
      <c r="D120" s="218" t="s">
        <v>142</v>
      </c>
      <c r="E120" s="237" t="s">
        <v>19</v>
      </c>
      <c r="F120" s="238" t="s">
        <v>816</v>
      </c>
      <c r="G120" s="236"/>
      <c r="H120" s="239">
        <v>98.280000000000001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5" t="s">
        <v>142</v>
      </c>
      <c r="AU120" s="245" t="s">
        <v>83</v>
      </c>
      <c r="AV120" s="14" t="s">
        <v>83</v>
      </c>
      <c r="AW120" s="14" t="s">
        <v>34</v>
      </c>
      <c r="AX120" s="14" t="s">
        <v>81</v>
      </c>
      <c r="AY120" s="245" t="s">
        <v>129</v>
      </c>
    </row>
    <row r="121" s="2" customFormat="1" ht="24.15" customHeight="1">
      <c r="A121" s="39"/>
      <c r="B121" s="40"/>
      <c r="C121" s="205" t="s">
        <v>175</v>
      </c>
      <c r="D121" s="205" t="s">
        <v>131</v>
      </c>
      <c r="E121" s="206" t="s">
        <v>192</v>
      </c>
      <c r="F121" s="207" t="s">
        <v>193</v>
      </c>
      <c r="G121" s="208" t="s">
        <v>154</v>
      </c>
      <c r="H121" s="209">
        <v>491.39999999999998</v>
      </c>
      <c r="I121" s="210"/>
      <c r="J121" s="211">
        <f>ROUND(I121*H121,2)</f>
        <v>0</v>
      </c>
      <c r="K121" s="207" t="s">
        <v>135</v>
      </c>
      <c r="L121" s="45"/>
      <c r="M121" s="212" t="s">
        <v>19</v>
      </c>
      <c r="N121" s="213" t="s">
        <v>44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136</v>
      </c>
      <c r="AT121" s="216" t="s">
        <v>131</v>
      </c>
      <c r="AU121" s="216" t="s">
        <v>83</v>
      </c>
      <c r="AY121" s="18" t="s">
        <v>129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81</v>
      </c>
      <c r="BK121" s="217">
        <f>ROUND(I121*H121,2)</f>
        <v>0</v>
      </c>
      <c r="BL121" s="18" t="s">
        <v>136</v>
      </c>
      <c r="BM121" s="216" t="s">
        <v>817</v>
      </c>
    </row>
    <row r="122" s="2" customFormat="1">
      <c r="A122" s="39"/>
      <c r="B122" s="40"/>
      <c r="C122" s="41"/>
      <c r="D122" s="218" t="s">
        <v>138</v>
      </c>
      <c r="E122" s="41"/>
      <c r="F122" s="219" t="s">
        <v>195</v>
      </c>
      <c r="G122" s="41"/>
      <c r="H122" s="41"/>
      <c r="I122" s="220"/>
      <c r="J122" s="41"/>
      <c r="K122" s="41"/>
      <c r="L122" s="45"/>
      <c r="M122" s="221"/>
      <c r="N122" s="22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138</v>
      </c>
      <c r="AU122" s="18" t="s">
        <v>83</v>
      </c>
    </row>
    <row r="123" s="2" customFormat="1">
      <c r="A123" s="39"/>
      <c r="B123" s="40"/>
      <c r="C123" s="41"/>
      <c r="D123" s="223" t="s">
        <v>140</v>
      </c>
      <c r="E123" s="41"/>
      <c r="F123" s="224" t="s">
        <v>196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140</v>
      </c>
      <c r="AU123" s="18" t="s">
        <v>83</v>
      </c>
    </row>
    <row r="124" s="14" customFormat="1">
      <c r="A124" s="14"/>
      <c r="B124" s="235"/>
      <c r="C124" s="236"/>
      <c r="D124" s="218" t="s">
        <v>142</v>
      </c>
      <c r="E124" s="237" t="s">
        <v>19</v>
      </c>
      <c r="F124" s="238" t="s">
        <v>818</v>
      </c>
      <c r="G124" s="236"/>
      <c r="H124" s="239">
        <v>98.280000000000001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5" t="s">
        <v>142</v>
      </c>
      <c r="AU124" s="245" t="s">
        <v>83</v>
      </c>
      <c r="AV124" s="14" t="s">
        <v>83</v>
      </c>
      <c r="AW124" s="14" t="s">
        <v>34</v>
      </c>
      <c r="AX124" s="14" t="s">
        <v>81</v>
      </c>
      <c r="AY124" s="245" t="s">
        <v>129</v>
      </c>
    </row>
    <row r="125" s="14" customFormat="1">
      <c r="A125" s="14"/>
      <c r="B125" s="235"/>
      <c r="C125" s="236"/>
      <c r="D125" s="218" t="s">
        <v>142</v>
      </c>
      <c r="E125" s="236"/>
      <c r="F125" s="238" t="s">
        <v>819</v>
      </c>
      <c r="G125" s="236"/>
      <c r="H125" s="239">
        <v>491.39999999999998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5" t="s">
        <v>142</v>
      </c>
      <c r="AU125" s="245" t="s">
        <v>83</v>
      </c>
      <c r="AV125" s="14" t="s">
        <v>83</v>
      </c>
      <c r="AW125" s="14" t="s">
        <v>4</v>
      </c>
      <c r="AX125" s="14" t="s">
        <v>81</v>
      </c>
      <c r="AY125" s="245" t="s">
        <v>129</v>
      </c>
    </row>
    <row r="126" s="2" customFormat="1" ht="16.5" customHeight="1">
      <c r="A126" s="39"/>
      <c r="B126" s="40"/>
      <c r="C126" s="205" t="s">
        <v>183</v>
      </c>
      <c r="D126" s="205" t="s">
        <v>131</v>
      </c>
      <c r="E126" s="206" t="s">
        <v>820</v>
      </c>
      <c r="F126" s="207" t="s">
        <v>821</v>
      </c>
      <c r="G126" s="208" t="s">
        <v>154</v>
      </c>
      <c r="H126" s="209">
        <v>98.280000000000001</v>
      </c>
      <c r="I126" s="210"/>
      <c r="J126" s="211">
        <f>ROUND(I126*H126,2)</f>
        <v>0</v>
      </c>
      <c r="K126" s="207" t="s">
        <v>135</v>
      </c>
      <c r="L126" s="45"/>
      <c r="M126" s="212" t="s">
        <v>19</v>
      </c>
      <c r="N126" s="213" t="s">
        <v>44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136</v>
      </c>
      <c r="AT126" s="216" t="s">
        <v>131</v>
      </c>
      <c r="AU126" s="216" t="s">
        <v>83</v>
      </c>
      <c r="AY126" s="18" t="s">
        <v>129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81</v>
      </c>
      <c r="BK126" s="217">
        <f>ROUND(I126*H126,2)</f>
        <v>0</v>
      </c>
      <c r="BL126" s="18" t="s">
        <v>136</v>
      </c>
      <c r="BM126" s="216" t="s">
        <v>822</v>
      </c>
    </row>
    <row r="127" s="2" customFormat="1">
      <c r="A127" s="39"/>
      <c r="B127" s="40"/>
      <c r="C127" s="41"/>
      <c r="D127" s="218" t="s">
        <v>138</v>
      </c>
      <c r="E127" s="41"/>
      <c r="F127" s="219" t="s">
        <v>823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138</v>
      </c>
      <c r="AU127" s="18" t="s">
        <v>83</v>
      </c>
    </row>
    <row r="128" s="2" customFormat="1">
      <c r="A128" s="39"/>
      <c r="B128" s="40"/>
      <c r="C128" s="41"/>
      <c r="D128" s="223" t="s">
        <v>140</v>
      </c>
      <c r="E128" s="41"/>
      <c r="F128" s="224" t="s">
        <v>824</v>
      </c>
      <c r="G128" s="41"/>
      <c r="H128" s="41"/>
      <c r="I128" s="220"/>
      <c r="J128" s="41"/>
      <c r="K128" s="41"/>
      <c r="L128" s="45"/>
      <c r="M128" s="221"/>
      <c r="N128" s="22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140</v>
      </c>
      <c r="AU128" s="18" t="s">
        <v>83</v>
      </c>
    </row>
    <row r="129" s="2" customFormat="1" ht="16.5" customHeight="1">
      <c r="A129" s="39"/>
      <c r="B129" s="40"/>
      <c r="C129" s="205" t="s">
        <v>191</v>
      </c>
      <c r="D129" s="205" t="s">
        <v>131</v>
      </c>
      <c r="E129" s="206" t="s">
        <v>825</v>
      </c>
      <c r="F129" s="207" t="s">
        <v>622</v>
      </c>
      <c r="G129" s="208" t="s">
        <v>225</v>
      </c>
      <c r="H129" s="209">
        <v>186.732</v>
      </c>
      <c r="I129" s="210"/>
      <c r="J129" s="211">
        <f>ROUND(I129*H129,2)</f>
        <v>0</v>
      </c>
      <c r="K129" s="207" t="s">
        <v>135</v>
      </c>
      <c r="L129" s="45"/>
      <c r="M129" s="212" t="s">
        <v>19</v>
      </c>
      <c r="N129" s="213" t="s">
        <v>44</v>
      </c>
      <c r="O129" s="85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136</v>
      </c>
      <c r="AT129" s="216" t="s">
        <v>131</v>
      </c>
      <c r="AU129" s="216" t="s">
        <v>83</v>
      </c>
      <c r="AY129" s="18" t="s">
        <v>129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81</v>
      </c>
      <c r="BK129" s="217">
        <f>ROUND(I129*H129,2)</f>
        <v>0</v>
      </c>
      <c r="BL129" s="18" t="s">
        <v>136</v>
      </c>
      <c r="BM129" s="216" t="s">
        <v>826</v>
      </c>
    </row>
    <row r="130" s="2" customFormat="1">
      <c r="A130" s="39"/>
      <c r="B130" s="40"/>
      <c r="C130" s="41"/>
      <c r="D130" s="218" t="s">
        <v>138</v>
      </c>
      <c r="E130" s="41"/>
      <c r="F130" s="219" t="s">
        <v>624</v>
      </c>
      <c r="G130" s="41"/>
      <c r="H130" s="41"/>
      <c r="I130" s="220"/>
      <c r="J130" s="41"/>
      <c r="K130" s="41"/>
      <c r="L130" s="45"/>
      <c r="M130" s="221"/>
      <c r="N130" s="222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138</v>
      </c>
      <c r="AU130" s="18" t="s">
        <v>83</v>
      </c>
    </row>
    <row r="131" s="2" customFormat="1">
      <c r="A131" s="39"/>
      <c r="B131" s="40"/>
      <c r="C131" s="41"/>
      <c r="D131" s="223" t="s">
        <v>140</v>
      </c>
      <c r="E131" s="41"/>
      <c r="F131" s="224" t="s">
        <v>827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140</v>
      </c>
      <c r="AU131" s="18" t="s">
        <v>83</v>
      </c>
    </row>
    <row r="132" s="14" customFormat="1">
      <c r="A132" s="14"/>
      <c r="B132" s="235"/>
      <c r="C132" s="236"/>
      <c r="D132" s="218" t="s">
        <v>142</v>
      </c>
      <c r="E132" s="237" t="s">
        <v>19</v>
      </c>
      <c r="F132" s="238" t="s">
        <v>828</v>
      </c>
      <c r="G132" s="236"/>
      <c r="H132" s="239">
        <v>186.732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5" t="s">
        <v>142</v>
      </c>
      <c r="AU132" s="245" t="s">
        <v>83</v>
      </c>
      <c r="AV132" s="14" t="s">
        <v>83</v>
      </c>
      <c r="AW132" s="14" t="s">
        <v>34</v>
      </c>
      <c r="AX132" s="14" t="s">
        <v>81</v>
      </c>
      <c r="AY132" s="245" t="s">
        <v>129</v>
      </c>
    </row>
    <row r="133" s="2" customFormat="1" ht="16.5" customHeight="1">
      <c r="A133" s="39"/>
      <c r="B133" s="40"/>
      <c r="C133" s="205" t="s">
        <v>199</v>
      </c>
      <c r="D133" s="205" t="s">
        <v>131</v>
      </c>
      <c r="E133" s="206" t="s">
        <v>829</v>
      </c>
      <c r="F133" s="207" t="s">
        <v>830</v>
      </c>
      <c r="G133" s="208" t="s">
        <v>154</v>
      </c>
      <c r="H133" s="209">
        <v>98.280000000000001</v>
      </c>
      <c r="I133" s="210"/>
      <c r="J133" s="211">
        <f>ROUND(I133*H133,2)</f>
        <v>0</v>
      </c>
      <c r="K133" s="207" t="s">
        <v>135</v>
      </c>
      <c r="L133" s="45"/>
      <c r="M133" s="212" t="s">
        <v>19</v>
      </c>
      <c r="N133" s="213" t="s">
        <v>44</v>
      </c>
      <c r="O133" s="85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136</v>
      </c>
      <c r="AT133" s="216" t="s">
        <v>131</v>
      </c>
      <c r="AU133" s="216" t="s">
        <v>83</v>
      </c>
      <c r="AY133" s="18" t="s">
        <v>129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81</v>
      </c>
      <c r="BK133" s="217">
        <f>ROUND(I133*H133,2)</f>
        <v>0</v>
      </c>
      <c r="BL133" s="18" t="s">
        <v>136</v>
      </c>
      <c r="BM133" s="216" t="s">
        <v>831</v>
      </c>
    </row>
    <row r="134" s="2" customFormat="1">
      <c r="A134" s="39"/>
      <c r="B134" s="40"/>
      <c r="C134" s="41"/>
      <c r="D134" s="218" t="s">
        <v>138</v>
      </c>
      <c r="E134" s="41"/>
      <c r="F134" s="219" t="s">
        <v>832</v>
      </c>
      <c r="G134" s="41"/>
      <c r="H134" s="41"/>
      <c r="I134" s="220"/>
      <c r="J134" s="41"/>
      <c r="K134" s="41"/>
      <c r="L134" s="45"/>
      <c r="M134" s="221"/>
      <c r="N134" s="222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138</v>
      </c>
      <c r="AU134" s="18" t="s">
        <v>83</v>
      </c>
    </row>
    <row r="135" s="2" customFormat="1">
      <c r="A135" s="39"/>
      <c r="B135" s="40"/>
      <c r="C135" s="41"/>
      <c r="D135" s="223" t="s">
        <v>140</v>
      </c>
      <c r="E135" s="41"/>
      <c r="F135" s="224" t="s">
        <v>833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140</v>
      </c>
      <c r="AU135" s="18" t="s">
        <v>83</v>
      </c>
    </row>
    <row r="136" s="2" customFormat="1" ht="16.5" customHeight="1">
      <c r="A136" s="39"/>
      <c r="B136" s="40"/>
      <c r="C136" s="205" t="s">
        <v>651</v>
      </c>
      <c r="D136" s="205" t="s">
        <v>131</v>
      </c>
      <c r="E136" s="206" t="s">
        <v>240</v>
      </c>
      <c r="F136" s="207" t="s">
        <v>241</v>
      </c>
      <c r="G136" s="208" t="s">
        <v>134</v>
      </c>
      <c r="H136" s="209">
        <v>100</v>
      </c>
      <c r="I136" s="210"/>
      <c r="J136" s="211">
        <f>ROUND(I136*H136,2)</f>
        <v>0</v>
      </c>
      <c r="K136" s="207" t="s">
        <v>135</v>
      </c>
      <c r="L136" s="45"/>
      <c r="M136" s="212" t="s">
        <v>19</v>
      </c>
      <c r="N136" s="213" t="s">
        <v>44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136</v>
      </c>
      <c r="AT136" s="216" t="s">
        <v>131</v>
      </c>
      <c r="AU136" s="216" t="s">
        <v>83</v>
      </c>
      <c r="AY136" s="18" t="s">
        <v>129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81</v>
      </c>
      <c r="BK136" s="217">
        <f>ROUND(I136*H136,2)</f>
        <v>0</v>
      </c>
      <c r="BL136" s="18" t="s">
        <v>136</v>
      </c>
      <c r="BM136" s="216" t="s">
        <v>834</v>
      </c>
    </row>
    <row r="137" s="2" customFormat="1">
      <c r="A137" s="39"/>
      <c r="B137" s="40"/>
      <c r="C137" s="41"/>
      <c r="D137" s="218" t="s">
        <v>138</v>
      </c>
      <c r="E137" s="41"/>
      <c r="F137" s="219" t="s">
        <v>243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138</v>
      </c>
      <c r="AU137" s="18" t="s">
        <v>83</v>
      </c>
    </row>
    <row r="138" s="2" customFormat="1">
      <c r="A138" s="39"/>
      <c r="B138" s="40"/>
      <c r="C138" s="41"/>
      <c r="D138" s="223" t="s">
        <v>140</v>
      </c>
      <c r="E138" s="41"/>
      <c r="F138" s="224" t="s">
        <v>244</v>
      </c>
      <c r="G138" s="41"/>
      <c r="H138" s="41"/>
      <c r="I138" s="220"/>
      <c r="J138" s="41"/>
      <c r="K138" s="41"/>
      <c r="L138" s="45"/>
      <c r="M138" s="221"/>
      <c r="N138" s="22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140</v>
      </c>
      <c r="AU138" s="18" t="s">
        <v>83</v>
      </c>
    </row>
    <row r="139" s="12" customFormat="1" ht="22.8" customHeight="1">
      <c r="A139" s="12"/>
      <c r="B139" s="189"/>
      <c r="C139" s="190"/>
      <c r="D139" s="191" t="s">
        <v>72</v>
      </c>
      <c r="E139" s="203" t="s">
        <v>83</v>
      </c>
      <c r="F139" s="203" t="s">
        <v>266</v>
      </c>
      <c r="G139" s="190"/>
      <c r="H139" s="190"/>
      <c r="I139" s="193"/>
      <c r="J139" s="204">
        <f>BK139</f>
        <v>0</v>
      </c>
      <c r="K139" s="190"/>
      <c r="L139" s="195"/>
      <c r="M139" s="196"/>
      <c r="N139" s="197"/>
      <c r="O139" s="197"/>
      <c r="P139" s="198">
        <f>SUM(P140:P220)</f>
        <v>0</v>
      </c>
      <c r="Q139" s="197"/>
      <c r="R139" s="198">
        <f>SUM(R140:R220)</f>
        <v>100.77438120999999</v>
      </c>
      <c r="S139" s="197"/>
      <c r="T139" s="199">
        <f>SUM(T140:T220)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0" t="s">
        <v>81</v>
      </c>
      <c r="AT139" s="201" t="s">
        <v>72</v>
      </c>
      <c r="AU139" s="201" t="s">
        <v>81</v>
      </c>
      <c r="AY139" s="200" t="s">
        <v>129</v>
      </c>
      <c r="BK139" s="202">
        <f>SUM(BK140:BK220)</f>
        <v>0</v>
      </c>
    </row>
    <row r="140" s="2" customFormat="1" ht="16.5" customHeight="1">
      <c r="A140" s="39"/>
      <c r="B140" s="40"/>
      <c r="C140" s="205" t="s">
        <v>205</v>
      </c>
      <c r="D140" s="205" t="s">
        <v>131</v>
      </c>
      <c r="E140" s="206" t="s">
        <v>835</v>
      </c>
      <c r="F140" s="207" t="s">
        <v>836</v>
      </c>
      <c r="G140" s="208" t="s">
        <v>134</v>
      </c>
      <c r="H140" s="209">
        <v>60</v>
      </c>
      <c r="I140" s="210"/>
      <c r="J140" s="211">
        <f>ROUND(I140*H140,2)</f>
        <v>0</v>
      </c>
      <c r="K140" s="207" t="s">
        <v>135</v>
      </c>
      <c r="L140" s="45"/>
      <c r="M140" s="212" t="s">
        <v>19</v>
      </c>
      <c r="N140" s="213" t="s">
        <v>44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136</v>
      </c>
      <c r="AT140" s="216" t="s">
        <v>131</v>
      </c>
      <c r="AU140" s="216" t="s">
        <v>83</v>
      </c>
      <c r="AY140" s="18" t="s">
        <v>129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81</v>
      </c>
      <c r="BK140" s="217">
        <f>ROUND(I140*H140,2)</f>
        <v>0</v>
      </c>
      <c r="BL140" s="18" t="s">
        <v>136</v>
      </c>
      <c r="BM140" s="216" t="s">
        <v>837</v>
      </c>
    </row>
    <row r="141" s="2" customFormat="1">
      <c r="A141" s="39"/>
      <c r="B141" s="40"/>
      <c r="C141" s="41"/>
      <c r="D141" s="218" t="s">
        <v>138</v>
      </c>
      <c r="E141" s="41"/>
      <c r="F141" s="219" t="s">
        <v>838</v>
      </c>
      <c r="G141" s="41"/>
      <c r="H141" s="41"/>
      <c r="I141" s="220"/>
      <c r="J141" s="41"/>
      <c r="K141" s="41"/>
      <c r="L141" s="45"/>
      <c r="M141" s="221"/>
      <c r="N141" s="222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138</v>
      </c>
      <c r="AU141" s="18" t="s">
        <v>83</v>
      </c>
    </row>
    <row r="142" s="2" customFormat="1">
      <c r="A142" s="39"/>
      <c r="B142" s="40"/>
      <c r="C142" s="41"/>
      <c r="D142" s="223" t="s">
        <v>140</v>
      </c>
      <c r="E142" s="41"/>
      <c r="F142" s="224" t="s">
        <v>839</v>
      </c>
      <c r="G142" s="41"/>
      <c r="H142" s="41"/>
      <c r="I142" s="220"/>
      <c r="J142" s="41"/>
      <c r="K142" s="41"/>
      <c r="L142" s="45"/>
      <c r="M142" s="221"/>
      <c r="N142" s="222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140</v>
      </c>
      <c r="AU142" s="18" t="s">
        <v>83</v>
      </c>
    </row>
    <row r="143" s="13" customFormat="1">
      <c r="A143" s="13"/>
      <c r="B143" s="225"/>
      <c r="C143" s="226"/>
      <c r="D143" s="218" t="s">
        <v>142</v>
      </c>
      <c r="E143" s="227" t="s">
        <v>19</v>
      </c>
      <c r="F143" s="228" t="s">
        <v>840</v>
      </c>
      <c r="G143" s="226"/>
      <c r="H143" s="227" t="s">
        <v>19</v>
      </c>
      <c r="I143" s="229"/>
      <c r="J143" s="226"/>
      <c r="K143" s="226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142</v>
      </c>
      <c r="AU143" s="234" t="s">
        <v>83</v>
      </c>
      <c r="AV143" s="13" t="s">
        <v>81</v>
      </c>
      <c r="AW143" s="13" t="s">
        <v>34</v>
      </c>
      <c r="AX143" s="13" t="s">
        <v>73</v>
      </c>
      <c r="AY143" s="234" t="s">
        <v>129</v>
      </c>
    </row>
    <row r="144" s="14" customFormat="1">
      <c r="A144" s="14"/>
      <c r="B144" s="235"/>
      <c r="C144" s="236"/>
      <c r="D144" s="218" t="s">
        <v>142</v>
      </c>
      <c r="E144" s="237" t="s">
        <v>19</v>
      </c>
      <c r="F144" s="238" t="s">
        <v>841</v>
      </c>
      <c r="G144" s="236"/>
      <c r="H144" s="239">
        <v>60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5" t="s">
        <v>142</v>
      </c>
      <c r="AU144" s="245" t="s">
        <v>83</v>
      </c>
      <c r="AV144" s="14" t="s">
        <v>83</v>
      </c>
      <c r="AW144" s="14" t="s">
        <v>34</v>
      </c>
      <c r="AX144" s="14" t="s">
        <v>81</v>
      </c>
      <c r="AY144" s="245" t="s">
        <v>129</v>
      </c>
    </row>
    <row r="145" s="2" customFormat="1" ht="16.5" customHeight="1">
      <c r="A145" s="39"/>
      <c r="B145" s="40"/>
      <c r="C145" s="246" t="s">
        <v>213</v>
      </c>
      <c r="D145" s="246" t="s">
        <v>222</v>
      </c>
      <c r="E145" s="247" t="s">
        <v>842</v>
      </c>
      <c r="F145" s="248" t="s">
        <v>843</v>
      </c>
      <c r="G145" s="249" t="s">
        <v>154</v>
      </c>
      <c r="H145" s="250">
        <v>20.699999999999999</v>
      </c>
      <c r="I145" s="251"/>
      <c r="J145" s="252">
        <f>ROUND(I145*H145,2)</f>
        <v>0</v>
      </c>
      <c r="K145" s="248" t="s">
        <v>135</v>
      </c>
      <c r="L145" s="253"/>
      <c r="M145" s="254" t="s">
        <v>19</v>
      </c>
      <c r="N145" s="255" t="s">
        <v>44</v>
      </c>
      <c r="O145" s="85"/>
      <c r="P145" s="214">
        <f>O145*H145</f>
        <v>0</v>
      </c>
      <c r="Q145" s="214">
        <v>2.4289999999999998</v>
      </c>
      <c r="R145" s="214">
        <f>Q145*H145</f>
        <v>50.280299999999997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191</v>
      </c>
      <c r="AT145" s="216" t="s">
        <v>222</v>
      </c>
      <c r="AU145" s="216" t="s">
        <v>83</v>
      </c>
      <c r="AY145" s="18" t="s">
        <v>129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81</v>
      </c>
      <c r="BK145" s="217">
        <f>ROUND(I145*H145,2)</f>
        <v>0</v>
      </c>
      <c r="BL145" s="18" t="s">
        <v>136</v>
      </c>
      <c r="BM145" s="216" t="s">
        <v>844</v>
      </c>
    </row>
    <row r="146" s="2" customFormat="1">
      <c r="A146" s="39"/>
      <c r="B146" s="40"/>
      <c r="C146" s="41"/>
      <c r="D146" s="218" t="s">
        <v>138</v>
      </c>
      <c r="E146" s="41"/>
      <c r="F146" s="219" t="s">
        <v>843</v>
      </c>
      <c r="G146" s="41"/>
      <c r="H146" s="41"/>
      <c r="I146" s="220"/>
      <c r="J146" s="41"/>
      <c r="K146" s="41"/>
      <c r="L146" s="45"/>
      <c r="M146" s="221"/>
      <c r="N146" s="22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138</v>
      </c>
      <c r="AU146" s="18" t="s">
        <v>83</v>
      </c>
    </row>
    <row r="147" s="14" customFormat="1">
      <c r="A147" s="14"/>
      <c r="B147" s="235"/>
      <c r="C147" s="236"/>
      <c r="D147" s="218" t="s">
        <v>142</v>
      </c>
      <c r="E147" s="236"/>
      <c r="F147" s="238" t="s">
        <v>845</v>
      </c>
      <c r="G147" s="236"/>
      <c r="H147" s="239">
        <v>20.699999999999999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5" t="s">
        <v>142</v>
      </c>
      <c r="AU147" s="245" t="s">
        <v>83</v>
      </c>
      <c r="AV147" s="14" t="s">
        <v>83</v>
      </c>
      <c r="AW147" s="14" t="s">
        <v>4</v>
      </c>
      <c r="AX147" s="14" t="s">
        <v>81</v>
      </c>
      <c r="AY147" s="245" t="s">
        <v>129</v>
      </c>
    </row>
    <row r="148" s="2" customFormat="1" ht="21.75" customHeight="1">
      <c r="A148" s="39"/>
      <c r="B148" s="40"/>
      <c r="C148" s="205" t="s">
        <v>221</v>
      </c>
      <c r="D148" s="205" t="s">
        <v>131</v>
      </c>
      <c r="E148" s="206" t="s">
        <v>846</v>
      </c>
      <c r="F148" s="207" t="s">
        <v>847</v>
      </c>
      <c r="G148" s="208" t="s">
        <v>134</v>
      </c>
      <c r="H148" s="209">
        <v>60</v>
      </c>
      <c r="I148" s="210"/>
      <c r="J148" s="211">
        <f>ROUND(I148*H148,2)</f>
        <v>0</v>
      </c>
      <c r="K148" s="207" t="s">
        <v>135</v>
      </c>
      <c r="L148" s="45"/>
      <c r="M148" s="212" t="s">
        <v>19</v>
      </c>
      <c r="N148" s="213" t="s">
        <v>44</v>
      </c>
      <c r="O148" s="85"/>
      <c r="P148" s="214">
        <f>O148*H148</f>
        <v>0</v>
      </c>
      <c r="Q148" s="214">
        <v>0.0094999999999999998</v>
      </c>
      <c r="R148" s="214">
        <f>Q148*H148</f>
        <v>0.56999999999999995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136</v>
      </c>
      <c r="AT148" s="216" t="s">
        <v>131</v>
      </c>
      <c r="AU148" s="216" t="s">
        <v>83</v>
      </c>
      <c r="AY148" s="18" t="s">
        <v>129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81</v>
      </c>
      <c r="BK148" s="217">
        <f>ROUND(I148*H148,2)</f>
        <v>0</v>
      </c>
      <c r="BL148" s="18" t="s">
        <v>136</v>
      </c>
      <c r="BM148" s="216" t="s">
        <v>848</v>
      </c>
    </row>
    <row r="149" s="2" customFormat="1">
      <c r="A149" s="39"/>
      <c r="B149" s="40"/>
      <c r="C149" s="41"/>
      <c r="D149" s="218" t="s">
        <v>138</v>
      </c>
      <c r="E149" s="41"/>
      <c r="F149" s="219" t="s">
        <v>849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138</v>
      </c>
      <c r="AU149" s="18" t="s">
        <v>83</v>
      </c>
    </row>
    <row r="150" s="2" customFormat="1">
      <c r="A150" s="39"/>
      <c r="B150" s="40"/>
      <c r="C150" s="41"/>
      <c r="D150" s="223" t="s">
        <v>140</v>
      </c>
      <c r="E150" s="41"/>
      <c r="F150" s="224" t="s">
        <v>850</v>
      </c>
      <c r="G150" s="41"/>
      <c r="H150" s="41"/>
      <c r="I150" s="220"/>
      <c r="J150" s="41"/>
      <c r="K150" s="41"/>
      <c r="L150" s="45"/>
      <c r="M150" s="221"/>
      <c r="N150" s="222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140</v>
      </c>
      <c r="AU150" s="18" t="s">
        <v>83</v>
      </c>
    </row>
    <row r="151" s="13" customFormat="1">
      <c r="A151" s="13"/>
      <c r="B151" s="225"/>
      <c r="C151" s="226"/>
      <c r="D151" s="218" t="s">
        <v>142</v>
      </c>
      <c r="E151" s="227" t="s">
        <v>19</v>
      </c>
      <c r="F151" s="228" t="s">
        <v>814</v>
      </c>
      <c r="G151" s="226"/>
      <c r="H151" s="227" t="s">
        <v>19</v>
      </c>
      <c r="I151" s="229"/>
      <c r="J151" s="226"/>
      <c r="K151" s="226"/>
      <c r="L151" s="230"/>
      <c r="M151" s="231"/>
      <c r="N151" s="232"/>
      <c r="O151" s="232"/>
      <c r="P151" s="232"/>
      <c r="Q151" s="232"/>
      <c r="R151" s="232"/>
      <c r="S151" s="232"/>
      <c r="T151" s="23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4" t="s">
        <v>142</v>
      </c>
      <c r="AU151" s="234" t="s">
        <v>83</v>
      </c>
      <c r="AV151" s="13" t="s">
        <v>81</v>
      </c>
      <c r="AW151" s="13" t="s">
        <v>34</v>
      </c>
      <c r="AX151" s="13" t="s">
        <v>73</v>
      </c>
      <c r="AY151" s="234" t="s">
        <v>129</v>
      </c>
    </row>
    <row r="152" s="14" customFormat="1">
      <c r="A152" s="14"/>
      <c r="B152" s="235"/>
      <c r="C152" s="236"/>
      <c r="D152" s="218" t="s">
        <v>142</v>
      </c>
      <c r="E152" s="237" t="s">
        <v>19</v>
      </c>
      <c r="F152" s="238" t="s">
        <v>594</v>
      </c>
      <c r="G152" s="236"/>
      <c r="H152" s="239">
        <v>60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5" t="s">
        <v>142</v>
      </c>
      <c r="AU152" s="245" t="s">
        <v>83</v>
      </c>
      <c r="AV152" s="14" t="s">
        <v>83</v>
      </c>
      <c r="AW152" s="14" t="s">
        <v>34</v>
      </c>
      <c r="AX152" s="14" t="s">
        <v>81</v>
      </c>
      <c r="AY152" s="245" t="s">
        <v>129</v>
      </c>
    </row>
    <row r="153" s="2" customFormat="1" ht="16.5" customHeight="1">
      <c r="A153" s="39"/>
      <c r="B153" s="40"/>
      <c r="C153" s="205" t="s">
        <v>228</v>
      </c>
      <c r="D153" s="205" t="s">
        <v>131</v>
      </c>
      <c r="E153" s="206" t="s">
        <v>851</v>
      </c>
      <c r="F153" s="207" t="s">
        <v>852</v>
      </c>
      <c r="G153" s="208" t="s">
        <v>154</v>
      </c>
      <c r="H153" s="209">
        <v>2.8599999999999999</v>
      </c>
      <c r="I153" s="210"/>
      <c r="J153" s="211">
        <f>ROUND(I153*H153,2)</f>
        <v>0</v>
      </c>
      <c r="K153" s="207" t="s">
        <v>135</v>
      </c>
      <c r="L153" s="45"/>
      <c r="M153" s="212" t="s">
        <v>19</v>
      </c>
      <c r="N153" s="213" t="s">
        <v>44</v>
      </c>
      <c r="O153" s="85"/>
      <c r="P153" s="214">
        <f>O153*H153</f>
        <v>0</v>
      </c>
      <c r="Q153" s="214">
        <v>1.665</v>
      </c>
      <c r="R153" s="214">
        <f>Q153*H153</f>
        <v>4.7618999999999998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136</v>
      </c>
      <c r="AT153" s="216" t="s">
        <v>131</v>
      </c>
      <c r="AU153" s="216" t="s">
        <v>83</v>
      </c>
      <c r="AY153" s="18" t="s">
        <v>129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81</v>
      </c>
      <c r="BK153" s="217">
        <f>ROUND(I153*H153,2)</f>
        <v>0</v>
      </c>
      <c r="BL153" s="18" t="s">
        <v>136</v>
      </c>
      <c r="BM153" s="216" t="s">
        <v>853</v>
      </c>
    </row>
    <row r="154" s="2" customFormat="1">
      <c r="A154" s="39"/>
      <c r="B154" s="40"/>
      <c r="C154" s="41"/>
      <c r="D154" s="218" t="s">
        <v>138</v>
      </c>
      <c r="E154" s="41"/>
      <c r="F154" s="219" t="s">
        <v>854</v>
      </c>
      <c r="G154" s="41"/>
      <c r="H154" s="41"/>
      <c r="I154" s="220"/>
      <c r="J154" s="41"/>
      <c r="K154" s="41"/>
      <c r="L154" s="45"/>
      <c r="M154" s="221"/>
      <c r="N154" s="222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138</v>
      </c>
      <c r="AU154" s="18" t="s">
        <v>83</v>
      </c>
    </row>
    <row r="155" s="2" customFormat="1">
      <c r="A155" s="39"/>
      <c r="B155" s="40"/>
      <c r="C155" s="41"/>
      <c r="D155" s="223" t="s">
        <v>140</v>
      </c>
      <c r="E155" s="41"/>
      <c r="F155" s="224" t="s">
        <v>855</v>
      </c>
      <c r="G155" s="41"/>
      <c r="H155" s="41"/>
      <c r="I155" s="220"/>
      <c r="J155" s="41"/>
      <c r="K155" s="41"/>
      <c r="L155" s="45"/>
      <c r="M155" s="221"/>
      <c r="N155" s="22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140</v>
      </c>
      <c r="AU155" s="18" t="s">
        <v>83</v>
      </c>
    </row>
    <row r="156" s="13" customFormat="1">
      <c r="A156" s="13"/>
      <c r="B156" s="225"/>
      <c r="C156" s="226"/>
      <c r="D156" s="218" t="s">
        <v>142</v>
      </c>
      <c r="E156" s="227" t="s">
        <v>19</v>
      </c>
      <c r="F156" s="228" t="s">
        <v>856</v>
      </c>
      <c r="G156" s="226"/>
      <c r="H156" s="227" t="s">
        <v>19</v>
      </c>
      <c r="I156" s="229"/>
      <c r="J156" s="226"/>
      <c r="K156" s="226"/>
      <c r="L156" s="230"/>
      <c r="M156" s="231"/>
      <c r="N156" s="232"/>
      <c r="O156" s="232"/>
      <c r="P156" s="232"/>
      <c r="Q156" s="232"/>
      <c r="R156" s="232"/>
      <c r="S156" s="232"/>
      <c r="T156" s="23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4" t="s">
        <v>142</v>
      </c>
      <c r="AU156" s="234" t="s">
        <v>83</v>
      </c>
      <c r="AV156" s="13" t="s">
        <v>81</v>
      </c>
      <c r="AW156" s="13" t="s">
        <v>34</v>
      </c>
      <c r="AX156" s="13" t="s">
        <v>73</v>
      </c>
      <c r="AY156" s="234" t="s">
        <v>129</v>
      </c>
    </row>
    <row r="157" s="14" customFormat="1">
      <c r="A157" s="14"/>
      <c r="B157" s="235"/>
      <c r="C157" s="236"/>
      <c r="D157" s="218" t="s">
        <v>142</v>
      </c>
      <c r="E157" s="237" t="s">
        <v>19</v>
      </c>
      <c r="F157" s="238" t="s">
        <v>857</v>
      </c>
      <c r="G157" s="236"/>
      <c r="H157" s="239">
        <v>2.8599999999999999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5" t="s">
        <v>142</v>
      </c>
      <c r="AU157" s="245" t="s">
        <v>83</v>
      </c>
      <c r="AV157" s="14" t="s">
        <v>83</v>
      </c>
      <c r="AW157" s="14" t="s">
        <v>34</v>
      </c>
      <c r="AX157" s="14" t="s">
        <v>81</v>
      </c>
      <c r="AY157" s="245" t="s">
        <v>129</v>
      </c>
    </row>
    <row r="158" s="2" customFormat="1" ht="16.5" customHeight="1">
      <c r="A158" s="39"/>
      <c r="B158" s="40"/>
      <c r="C158" s="205" t="s">
        <v>259</v>
      </c>
      <c r="D158" s="205" t="s">
        <v>131</v>
      </c>
      <c r="E158" s="206" t="s">
        <v>858</v>
      </c>
      <c r="F158" s="207" t="s">
        <v>859</v>
      </c>
      <c r="G158" s="208" t="s">
        <v>134</v>
      </c>
      <c r="H158" s="209">
        <v>12.433999999999999</v>
      </c>
      <c r="I158" s="210"/>
      <c r="J158" s="211">
        <f>ROUND(I158*H158,2)</f>
        <v>0</v>
      </c>
      <c r="K158" s="207" t="s">
        <v>135</v>
      </c>
      <c r="L158" s="45"/>
      <c r="M158" s="212" t="s">
        <v>19</v>
      </c>
      <c r="N158" s="213" t="s">
        <v>44</v>
      </c>
      <c r="O158" s="85"/>
      <c r="P158" s="214">
        <f>O158*H158</f>
        <v>0</v>
      </c>
      <c r="Q158" s="214">
        <v>0.00031</v>
      </c>
      <c r="R158" s="214">
        <f>Q158*H158</f>
        <v>0.0038545399999999996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136</v>
      </c>
      <c r="AT158" s="216" t="s">
        <v>131</v>
      </c>
      <c r="AU158" s="216" t="s">
        <v>83</v>
      </c>
      <c r="AY158" s="18" t="s">
        <v>129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81</v>
      </c>
      <c r="BK158" s="217">
        <f>ROUND(I158*H158,2)</f>
        <v>0</v>
      </c>
      <c r="BL158" s="18" t="s">
        <v>136</v>
      </c>
      <c r="BM158" s="216" t="s">
        <v>860</v>
      </c>
    </row>
    <row r="159" s="2" customFormat="1">
      <c r="A159" s="39"/>
      <c r="B159" s="40"/>
      <c r="C159" s="41"/>
      <c r="D159" s="218" t="s">
        <v>138</v>
      </c>
      <c r="E159" s="41"/>
      <c r="F159" s="219" t="s">
        <v>861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138</v>
      </c>
      <c r="AU159" s="18" t="s">
        <v>83</v>
      </c>
    </row>
    <row r="160" s="2" customFormat="1">
      <c r="A160" s="39"/>
      <c r="B160" s="40"/>
      <c r="C160" s="41"/>
      <c r="D160" s="223" t="s">
        <v>140</v>
      </c>
      <c r="E160" s="41"/>
      <c r="F160" s="224" t="s">
        <v>862</v>
      </c>
      <c r="G160" s="41"/>
      <c r="H160" s="41"/>
      <c r="I160" s="220"/>
      <c r="J160" s="41"/>
      <c r="K160" s="41"/>
      <c r="L160" s="45"/>
      <c r="M160" s="221"/>
      <c r="N160" s="222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140</v>
      </c>
      <c r="AU160" s="18" t="s">
        <v>83</v>
      </c>
    </row>
    <row r="161" s="13" customFormat="1">
      <c r="A161" s="13"/>
      <c r="B161" s="225"/>
      <c r="C161" s="226"/>
      <c r="D161" s="218" t="s">
        <v>142</v>
      </c>
      <c r="E161" s="227" t="s">
        <v>19</v>
      </c>
      <c r="F161" s="228" t="s">
        <v>856</v>
      </c>
      <c r="G161" s="226"/>
      <c r="H161" s="227" t="s">
        <v>19</v>
      </c>
      <c r="I161" s="229"/>
      <c r="J161" s="226"/>
      <c r="K161" s="226"/>
      <c r="L161" s="230"/>
      <c r="M161" s="231"/>
      <c r="N161" s="232"/>
      <c r="O161" s="232"/>
      <c r="P161" s="232"/>
      <c r="Q161" s="232"/>
      <c r="R161" s="232"/>
      <c r="S161" s="232"/>
      <c r="T161" s="23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4" t="s">
        <v>142</v>
      </c>
      <c r="AU161" s="234" t="s">
        <v>83</v>
      </c>
      <c r="AV161" s="13" t="s">
        <v>81</v>
      </c>
      <c r="AW161" s="13" t="s">
        <v>34</v>
      </c>
      <c r="AX161" s="13" t="s">
        <v>73</v>
      </c>
      <c r="AY161" s="234" t="s">
        <v>129</v>
      </c>
    </row>
    <row r="162" s="14" customFormat="1">
      <c r="A162" s="14"/>
      <c r="B162" s="235"/>
      <c r="C162" s="236"/>
      <c r="D162" s="218" t="s">
        <v>142</v>
      </c>
      <c r="E162" s="237" t="s">
        <v>19</v>
      </c>
      <c r="F162" s="238" t="s">
        <v>863</v>
      </c>
      <c r="G162" s="236"/>
      <c r="H162" s="239">
        <v>12.433999999999999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5" t="s">
        <v>142</v>
      </c>
      <c r="AU162" s="245" t="s">
        <v>83</v>
      </c>
      <c r="AV162" s="14" t="s">
        <v>83</v>
      </c>
      <c r="AW162" s="14" t="s">
        <v>34</v>
      </c>
      <c r="AX162" s="14" t="s">
        <v>81</v>
      </c>
      <c r="AY162" s="245" t="s">
        <v>129</v>
      </c>
    </row>
    <row r="163" s="2" customFormat="1" ht="16.5" customHeight="1">
      <c r="A163" s="39"/>
      <c r="B163" s="40"/>
      <c r="C163" s="246" t="s">
        <v>8</v>
      </c>
      <c r="D163" s="246" t="s">
        <v>222</v>
      </c>
      <c r="E163" s="247" t="s">
        <v>864</v>
      </c>
      <c r="F163" s="248" t="s">
        <v>865</v>
      </c>
      <c r="G163" s="249" t="s">
        <v>134</v>
      </c>
      <c r="H163" s="250">
        <v>14.728</v>
      </c>
      <c r="I163" s="251"/>
      <c r="J163" s="252">
        <f>ROUND(I163*H163,2)</f>
        <v>0</v>
      </c>
      <c r="K163" s="248" t="s">
        <v>135</v>
      </c>
      <c r="L163" s="253"/>
      <c r="M163" s="254" t="s">
        <v>19</v>
      </c>
      <c r="N163" s="255" t="s">
        <v>44</v>
      </c>
      <c r="O163" s="85"/>
      <c r="P163" s="214">
        <f>O163*H163</f>
        <v>0</v>
      </c>
      <c r="Q163" s="214">
        <v>0.00020000000000000001</v>
      </c>
      <c r="R163" s="214">
        <f>Q163*H163</f>
        <v>0.0029456</v>
      </c>
      <c r="S163" s="214">
        <v>0</v>
      </c>
      <c r="T163" s="21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6" t="s">
        <v>191</v>
      </c>
      <c r="AT163" s="216" t="s">
        <v>222</v>
      </c>
      <c r="AU163" s="216" t="s">
        <v>83</v>
      </c>
      <c r="AY163" s="18" t="s">
        <v>129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8" t="s">
        <v>81</v>
      </c>
      <c r="BK163" s="217">
        <f>ROUND(I163*H163,2)</f>
        <v>0</v>
      </c>
      <c r="BL163" s="18" t="s">
        <v>136</v>
      </c>
      <c r="BM163" s="216" t="s">
        <v>866</v>
      </c>
    </row>
    <row r="164" s="2" customFormat="1">
      <c r="A164" s="39"/>
      <c r="B164" s="40"/>
      <c r="C164" s="41"/>
      <c r="D164" s="218" t="s">
        <v>138</v>
      </c>
      <c r="E164" s="41"/>
      <c r="F164" s="219" t="s">
        <v>865</v>
      </c>
      <c r="G164" s="41"/>
      <c r="H164" s="41"/>
      <c r="I164" s="220"/>
      <c r="J164" s="41"/>
      <c r="K164" s="41"/>
      <c r="L164" s="45"/>
      <c r="M164" s="221"/>
      <c r="N164" s="222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138</v>
      </c>
      <c r="AU164" s="18" t="s">
        <v>83</v>
      </c>
    </row>
    <row r="165" s="14" customFormat="1">
      <c r="A165" s="14"/>
      <c r="B165" s="235"/>
      <c r="C165" s="236"/>
      <c r="D165" s="218" t="s">
        <v>142</v>
      </c>
      <c r="E165" s="236"/>
      <c r="F165" s="238" t="s">
        <v>867</v>
      </c>
      <c r="G165" s="236"/>
      <c r="H165" s="239">
        <v>14.728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5" t="s">
        <v>142</v>
      </c>
      <c r="AU165" s="245" t="s">
        <v>83</v>
      </c>
      <c r="AV165" s="14" t="s">
        <v>83</v>
      </c>
      <c r="AW165" s="14" t="s">
        <v>4</v>
      </c>
      <c r="AX165" s="14" t="s">
        <v>81</v>
      </c>
      <c r="AY165" s="245" t="s">
        <v>129</v>
      </c>
    </row>
    <row r="166" s="2" customFormat="1" ht="16.5" customHeight="1">
      <c r="A166" s="39"/>
      <c r="B166" s="40"/>
      <c r="C166" s="205" t="s">
        <v>274</v>
      </c>
      <c r="D166" s="205" t="s">
        <v>131</v>
      </c>
      <c r="E166" s="206" t="s">
        <v>868</v>
      </c>
      <c r="F166" s="207" t="s">
        <v>869</v>
      </c>
      <c r="G166" s="208" t="s">
        <v>154</v>
      </c>
      <c r="H166" s="209">
        <v>2.6400000000000001</v>
      </c>
      <c r="I166" s="210"/>
      <c r="J166" s="211">
        <f>ROUND(I166*H166,2)</f>
        <v>0</v>
      </c>
      <c r="K166" s="207" t="s">
        <v>135</v>
      </c>
      <c r="L166" s="45"/>
      <c r="M166" s="212" t="s">
        <v>19</v>
      </c>
      <c r="N166" s="213" t="s">
        <v>44</v>
      </c>
      <c r="O166" s="85"/>
      <c r="P166" s="214">
        <f>O166*H166</f>
        <v>0</v>
      </c>
      <c r="Q166" s="214">
        <v>2.3010199999999998</v>
      </c>
      <c r="R166" s="214">
        <f>Q166*H166</f>
        <v>6.0746928000000002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136</v>
      </c>
      <c r="AT166" s="216" t="s">
        <v>131</v>
      </c>
      <c r="AU166" s="216" t="s">
        <v>83</v>
      </c>
      <c r="AY166" s="18" t="s">
        <v>129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81</v>
      </c>
      <c r="BK166" s="217">
        <f>ROUND(I166*H166,2)</f>
        <v>0</v>
      </c>
      <c r="BL166" s="18" t="s">
        <v>136</v>
      </c>
      <c r="BM166" s="216" t="s">
        <v>870</v>
      </c>
    </row>
    <row r="167" s="2" customFormat="1">
      <c r="A167" s="39"/>
      <c r="B167" s="40"/>
      <c r="C167" s="41"/>
      <c r="D167" s="218" t="s">
        <v>138</v>
      </c>
      <c r="E167" s="41"/>
      <c r="F167" s="219" t="s">
        <v>869</v>
      </c>
      <c r="G167" s="41"/>
      <c r="H167" s="41"/>
      <c r="I167" s="220"/>
      <c r="J167" s="41"/>
      <c r="K167" s="41"/>
      <c r="L167" s="45"/>
      <c r="M167" s="221"/>
      <c r="N167" s="222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138</v>
      </c>
      <c r="AU167" s="18" t="s">
        <v>83</v>
      </c>
    </row>
    <row r="168" s="2" customFormat="1">
      <c r="A168" s="39"/>
      <c r="B168" s="40"/>
      <c r="C168" s="41"/>
      <c r="D168" s="223" t="s">
        <v>140</v>
      </c>
      <c r="E168" s="41"/>
      <c r="F168" s="224" t="s">
        <v>871</v>
      </c>
      <c r="G168" s="41"/>
      <c r="H168" s="41"/>
      <c r="I168" s="220"/>
      <c r="J168" s="41"/>
      <c r="K168" s="41"/>
      <c r="L168" s="45"/>
      <c r="M168" s="221"/>
      <c r="N168" s="222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140</v>
      </c>
      <c r="AU168" s="18" t="s">
        <v>83</v>
      </c>
    </row>
    <row r="169" s="13" customFormat="1">
      <c r="A169" s="13"/>
      <c r="B169" s="225"/>
      <c r="C169" s="226"/>
      <c r="D169" s="218" t="s">
        <v>142</v>
      </c>
      <c r="E169" s="227" t="s">
        <v>19</v>
      </c>
      <c r="F169" s="228" t="s">
        <v>872</v>
      </c>
      <c r="G169" s="226"/>
      <c r="H169" s="227" t="s">
        <v>19</v>
      </c>
      <c r="I169" s="229"/>
      <c r="J169" s="226"/>
      <c r="K169" s="226"/>
      <c r="L169" s="230"/>
      <c r="M169" s="231"/>
      <c r="N169" s="232"/>
      <c r="O169" s="232"/>
      <c r="P169" s="232"/>
      <c r="Q169" s="232"/>
      <c r="R169" s="232"/>
      <c r="S169" s="232"/>
      <c r="T169" s="23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4" t="s">
        <v>142</v>
      </c>
      <c r="AU169" s="234" t="s">
        <v>83</v>
      </c>
      <c r="AV169" s="13" t="s">
        <v>81</v>
      </c>
      <c r="AW169" s="13" t="s">
        <v>34</v>
      </c>
      <c r="AX169" s="13" t="s">
        <v>73</v>
      </c>
      <c r="AY169" s="234" t="s">
        <v>129</v>
      </c>
    </row>
    <row r="170" s="14" customFormat="1">
      <c r="A170" s="14"/>
      <c r="B170" s="235"/>
      <c r="C170" s="236"/>
      <c r="D170" s="218" t="s">
        <v>142</v>
      </c>
      <c r="E170" s="237" t="s">
        <v>19</v>
      </c>
      <c r="F170" s="238" t="s">
        <v>873</v>
      </c>
      <c r="G170" s="236"/>
      <c r="H170" s="239">
        <v>2.6400000000000001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5" t="s">
        <v>142</v>
      </c>
      <c r="AU170" s="245" t="s">
        <v>83</v>
      </c>
      <c r="AV170" s="14" t="s">
        <v>83</v>
      </c>
      <c r="AW170" s="14" t="s">
        <v>34</v>
      </c>
      <c r="AX170" s="14" t="s">
        <v>81</v>
      </c>
      <c r="AY170" s="245" t="s">
        <v>129</v>
      </c>
    </row>
    <row r="171" s="2" customFormat="1" ht="16.5" customHeight="1">
      <c r="A171" s="39"/>
      <c r="B171" s="40"/>
      <c r="C171" s="205" t="s">
        <v>282</v>
      </c>
      <c r="D171" s="205" t="s">
        <v>131</v>
      </c>
      <c r="E171" s="206" t="s">
        <v>874</v>
      </c>
      <c r="F171" s="207" t="s">
        <v>875</v>
      </c>
      <c r="G171" s="208" t="s">
        <v>466</v>
      </c>
      <c r="H171" s="209">
        <v>6</v>
      </c>
      <c r="I171" s="210"/>
      <c r="J171" s="211">
        <f>ROUND(I171*H171,2)</f>
        <v>0</v>
      </c>
      <c r="K171" s="207" t="s">
        <v>135</v>
      </c>
      <c r="L171" s="45"/>
      <c r="M171" s="212" t="s">
        <v>19</v>
      </c>
      <c r="N171" s="213" t="s">
        <v>44</v>
      </c>
      <c r="O171" s="85"/>
      <c r="P171" s="214">
        <f>O171*H171</f>
        <v>0</v>
      </c>
      <c r="Q171" s="214">
        <v>0.00079000000000000001</v>
      </c>
      <c r="R171" s="214">
        <f>Q171*H171</f>
        <v>0.0047400000000000003</v>
      </c>
      <c r="S171" s="214">
        <v>0</v>
      </c>
      <c r="T171" s="21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6" t="s">
        <v>136</v>
      </c>
      <c r="AT171" s="216" t="s">
        <v>131</v>
      </c>
      <c r="AU171" s="216" t="s">
        <v>83</v>
      </c>
      <c r="AY171" s="18" t="s">
        <v>129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8" t="s">
        <v>81</v>
      </c>
      <c r="BK171" s="217">
        <f>ROUND(I171*H171,2)</f>
        <v>0</v>
      </c>
      <c r="BL171" s="18" t="s">
        <v>136</v>
      </c>
      <c r="BM171" s="216" t="s">
        <v>876</v>
      </c>
    </row>
    <row r="172" s="2" customFormat="1">
      <c r="A172" s="39"/>
      <c r="B172" s="40"/>
      <c r="C172" s="41"/>
      <c r="D172" s="218" t="s">
        <v>138</v>
      </c>
      <c r="E172" s="41"/>
      <c r="F172" s="219" t="s">
        <v>877</v>
      </c>
      <c r="G172" s="41"/>
      <c r="H172" s="41"/>
      <c r="I172" s="220"/>
      <c r="J172" s="41"/>
      <c r="K172" s="41"/>
      <c r="L172" s="45"/>
      <c r="M172" s="221"/>
      <c r="N172" s="222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138</v>
      </c>
      <c r="AU172" s="18" t="s">
        <v>83</v>
      </c>
    </row>
    <row r="173" s="2" customFormat="1">
      <c r="A173" s="39"/>
      <c r="B173" s="40"/>
      <c r="C173" s="41"/>
      <c r="D173" s="223" t="s">
        <v>140</v>
      </c>
      <c r="E173" s="41"/>
      <c r="F173" s="224" t="s">
        <v>878</v>
      </c>
      <c r="G173" s="41"/>
      <c r="H173" s="41"/>
      <c r="I173" s="220"/>
      <c r="J173" s="41"/>
      <c r="K173" s="41"/>
      <c r="L173" s="45"/>
      <c r="M173" s="221"/>
      <c r="N173" s="222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140</v>
      </c>
      <c r="AU173" s="18" t="s">
        <v>83</v>
      </c>
    </row>
    <row r="174" s="13" customFormat="1">
      <c r="A174" s="13"/>
      <c r="B174" s="225"/>
      <c r="C174" s="226"/>
      <c r="D174" s="218" t="s">
        <v>142</v>
      </c>
      <c r="E174" s="227" t="s">
        <v>19</v>
      </c>
      <c r="F174" s="228" t="s">
        <v>879</v>
      </c>
      <c r="G174" s="226"/>
      <c r="H174" s="227" t="s">
        <v>19</v>
      </c>
      <c r="I174" s="229"/>
      <c r="J174" s="226"/>
      <c r="K174" s="226"/>
      <c r="L174" s="230"/>
      <c r="M174" s="231"/>
      <c r="N174" s="232"/>
      <c r="O174" s="232"/>
      <c r="P174" s="232"/>
      <c r="Q174" s="232"/>
      <c r="R174" s="232"/>
      <c r="S174" s="232"/>
      <c r="T174" s="23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4" t="s">
        <v>142</v>
      </c>
      <c r="AU174" s="234" t="s">
        <v>83</v>
      </c>
      <c r="AV174" s="13" t="s">
        <v>81</v>
      </c>
      <c r="AW174" s="13" t="s">
        <v>34</v>
      </c>
      <c r="AX174" s="13" t="s">
        <v>73</v>
      </c>
      <c r="AY174" s="234" t="s">
        <v>129</v>
      </c>
    </row>
    <row r="175" s="14" customFormat="1">
      <c r="A175" s="14"/>
      <c r="B175" s="235"/>
      <c r="C175" s="236"/>
      <c r="D175" s="218" t="s">
        <v>142</v>
      </c>
      <c r="E175" s="237" t="s">
        <v>19</v>
      </c>
      <c r="F175" s="238" t="s">
        <v>880</v>
      </c>
      <c r="G175" s="236"/>
      <c r="H175" s="239">
        <v>6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5" t="s">
        <v>142</v>
      </c>
      <c r="AU175" s="245" t="s">
        <v>83</v>
      </c>
      <c r="AV175" s="14" t="s">
        <v>83</v>
      </c>
      <c r="AW175" s="14" t="s">
        <v>34</v>
      </c>
      <c r="AX175" s="14" t="s">
        <v>81</v>
      </c>
      <c r="AY175" s="245" t="s">
        <v>129</v>
      </c>
    </row>
    <row r="176" s="2" customFormat="1" ht="16.5" customHeight="1">
      <c r="A176" s="39"/>
      <c r="B176" s="40"/>
      <c r="C176" s="205" t="s">
        <v>290</v>
      </c>
      <c r="D176" s="205" t="s">
        <v>131</v>
      </c>
      <c r="E176" s="206" t="s">
        <v>881</v>
      </c>
      <c r="F176" s="207" t="s">
        <v>882</v>
      </c>
      <c r="G176" s="208" t="s">
        <v>466</v>
      </c>
      <c r="H176" s="209">
        <v>22</v>
      </c>
      <c r="I176" s="210"/>
      <c r="J176" s="211">
        <f>ROUND(I176*H176,2)</f>
        <v>0</v>
      </c>
      <c r="K176" s="207" t="s">
        <v>135</v>
      </c>
      <c r="L176" s="45"/>
      <c r="M176" s="212" t="s">
        <v>19</v>
      </c>
      <c r="N176" s="213" t="s">
        <v>44</v>
      </c>
      <c r="O176" s="85"/>
      <c r="P176" s="214">
        <f>O176*H176</f>
        <v>0</v>
      </c>
      <c r="Q176" s="214">
        <v>0.00142</v>
      </c>
      <c r="R176" s="214">
        <f>Q176*H176</f>
        <v>0.03124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136</v>
      </c>
      <c r="AT176" s="216" t="s">
        <v>131</v>
      </c>
      <c r="AU176" s="216" t="s">
        <v>83</v>
      </c>
      <c r="AY176" s="18" t="s">
        <v>129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81</v>
      </c>
      <c r="BK176" s="217">
        <f>ROUND(I176*H176,2)</f>
        <v>0</v>
      </c>
      <c r="BL176" s="18" t="s">
        <v>136</v>
      </c>
      <c r="BM176" s="216" t="s">
        <v>883</v>
      </c>
    </row>
    <row r="177" s="2" customFormat="1">
      <c r="A177" s="39"/>
      <c r="B177" s="40"/>
      <c r="C177" s="41"/>
      <c r="D177" s="218" t="s">
        <v>138</v>
      </c>
      <c r="E177" s="41"/>
      <c r="F177" s="219" t="s">
        <v>884</v>
      </c>
      <c r="G177" s="41"/>
      <c r="H177" s="41"/>
      <c r="I177" s="220"/>
      <c r="J177" s="41"/>
      <c r="K177" s="41"/>
      <c r="L177" s="45"/>
      <c r="M177" s="221"/>
      <c r="N177" s="222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138</v>
      </c>
      <c r="AU177" s="18" t="s">
        <v>83</v>
      </c>
    </row>
    <row r="178" s="2" customFormat="1">
      <c r="A178" s="39"/>
      <c r="B178" s="40"/>
      <c r="C178" s="41"/>
      <c r="D178" s="223" t="s">
        <v>140</v>
      </c>
      <c r="E178" s="41"/>
      <c r="F178" s="224" t="s">
        <v>885</v>
      </c>
      <c r="G178" s="41"/>
      <c r="H178" s="41"/>
      <c r="I178" s="220"/>
      <c r="J178" s="41"/>
      <c r="K178" s="41"/>
      <c r="L178" s="45"/>
      <c r="M178" s="221"/>
      <c r="N178" s="222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140</v>
      </c>
      <c r="AU178" s="18" t="s">
        <v>83</v>
      </c>
    </row>
    <row r="179" s="13" customFormat="1">
      <c r="A179" s="13"/>
      <c r="B179" s="225"/>
      <c r="C179" s="226"/>
      <c r="D179" s="218" t="s">
        <v>142</v>
      </c>
      <c r="E179" s="227" t="s">
        <v>19</v>
      </c>
      <c r="F179" s="228" t="s">
        <v>856</v>
      </c>
      <c r="G179" s="226"/>
      <c r="H179" s="227" t="s">
        <v>19</v>
      </c>
      <c r="I179" s="229"/>
      <c r="J179" s="226"/>
      <c r="K179" s="226"/>
      <c r="L179" s="230"/>
      <c r="M179" s="231"/>
      <c r="N179" s="232"/>
      <c r="O179" s="232"/>
      <c r="P179" s="232"/>
      <c r="Q179" s="232"/>
      <c r="R179" s="232"/>
      <c r="S179" s="232"/>
      <c r="T179" s="23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4" t="s">
        <v>142</v>
      </c>
      <c r="AU179" s="234" t="s">
        <v>83</v>
      </c>
      <c r="AV179" s="13" t="s">
        <v>81</v>
      </c>
      <c r="AW179" s="13" t="s">
        <v>34</v>
      </c>
      <c r="AX179" s="13" t="s">
        <v>73</v>
      </c>
      <c r="AY179" s="234" t="s">
        <v>129</v>
      </c>
    </row>
    <row r="180" s="14" customFormat="1">
      <c r="A180" s="14"/>
      <c r="B180" s="235"/>
      <c r="C180" s="236"/>
      <c r="D180" s="218" t="s">
        <v>142</v>
      </c>
      <c r="E180" s="237" t="s">
        <v>19</v>
      </c>
      <c r="F180" s="238" t="s">
        <v>319</v>
      </c>
      <c r="G180" s="236"/>
      <c r="H180" s="239">
        <v>22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5" t="s">
        <v>142</v>
      </c>
      <c r="AU180" s="245" t="s">
        <v>83</v>
      </c>
      <c r="AV180" s="14" t="s">
        <v>83</v>
      </c>
      <c r="AW180" s="14" t="s">
        <v>34</v>
      </c>
      <c r="AX180" s="14" t="s">
        <v>81</v>
      </c>
      <c r="AY180" s="245" t="s">
        <v>129</v>
      </c>
    </row>
    <row r="181" s="2" customFormat="1" ht="16.5" customHeight="1">
      <c r="A181" s="39"/>
      <c r="B181" s="40"/>
      <c r="C181" s="205" t="s">
        <v>296</v>
      </c>
      <c r="D181" s="205" t="s">
        <v>131</v>
      </c>
      <c r="E181" s="206" t="s">
        <v>886</v>
      </c>
      <c r="F181" s="207" t="s">
        <v>887</v>
      </c>
      <c r="G181" s="208" t="s">
        <v>466</v>
      </c>
      <c r="H181" s="209">
        <v>30</v>
      </c>
      <c r="I181" s="210"/>
      <c r="J181" s="211">
        <f>ROUND(I181*H181,2)</f>
        <v>0</v>
      </c>
      <c r="K181" s="207" t="s">
        <v>135</v>
      </c>
      <c r="L181" s="45"/>
      <c r="M181" s="212" t="s">
        <v>19</v>
      </c>
      <c r="N181" s="213" t="s">
        <v>44</v>
      </c>
      <c r="O181" s="85"/>
      <c r="P181" s="214">
        <f>O181*H181</f>
        <v>0</v>
      </c>
      <c r="Q181" s="214">
        <v>0.00011</v>
      </c>
      <c r="R181" s="214">
        <f>Q181*H181</f>
        <v>0.0033</v>
      </c>
      <c r="S181" s="214">
        <v>0</v>
      </c>
      <c r="T181" s="21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6" t="s">
        <v>136</v>
      </c>
      <c r="AT181" s="216" t="s">
        <v>131</v>
      </c>
      <c r="AU181" s="216" t="s">
        <v>83</v>
      </c>
      <c r="AY181" s="18" t="s">
        <v>129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81</v>
      </c>
      <c r="BK181" s="217">
        <f>ROUND(I181*H181,2)</f>
        <v>0</v>
      </c>
      <c r="BL181" s="18" t="s">
        <v>136</v>
      </c>
      <c r="BM181" s="216" t="s">
        <v>888</v>
      </c>
    </row>
    <row r="182" s="2" customFormat="1">
      <c r="A182" s="39"/>
      <c r="B182" s="40"/>
      <c r="C182" s="41"/>
      <c r="D182" s="218" t="s">
        <v>138</v>
      </c>
      <c r="E182" s="41"/>
      <c r="F182" s="219" t="s">
        <v>889</v>
      </c>
      <c r="G182" s="41"/>
      <c r="H182" s="41"/>
      <c r="I182" s="220"/>
      <c r="J182" s="41"/>
      <c r="K182" s="41"/>
      <c r="L182" s="45"/>
      <c r="M182" s="221"/>
      <c r="N182" s="222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138</v>
      </c>
      <c r="AU182" s="18" t="s">
        <v>83</v>
      </c>
    </row>
    <row r="183" s="2" customFormat="1">
      <c r="A183" s="39"/>
      <c r="B183" s="40"/>
      <c r="C183" s="41"/>
      <c r="D183" s="223" t="s">
        <v>140</v>
      </c>
      <c r="E183" s="41"/>
      <c r="F183" s="224" t="s">
        <v>890</v>
      </c>
      <c r="G183" s="41"/>
      <c r="H183" s="41"/>
      <c r="I183" s="220"/>
      <c r="J183" s="41"/>
      <c r="K183" s="41"/>
      <c r="L183" s="45"/>
      <c r="M183" s="221"/>
      <c r="N183" s="222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140</v>
      </c>
      <c r="AU183" s="18" t="s">
        <v>83</v>
      </c>
    </row>
    <row r="184" s="13" customFormat="1">
      <c r="A184" s="13"/>
      <c r="B184" s="225"/>
      <c r="C184" s="226"/>
      <c r="D184" s="218" t="s">
        <v>142</v>
      </c>
      <c r="E184" s="227" t="s">
        <v>19</v>
      </c>
      <c r="F184" s="228" t="s">
        <v>891</v>
      </c>
      <c r="G184" s="226"/>
      <c r="H184" s="227" t="s">
        <v>19</v>
      </c>
      <c r="I184" s="229"/>
      <c r="J184" s="226"/>
      <c r="K184" s="226"/>
      <c r="L184" s="230"/>
      <c r="M184" s="231"/>
      <c r="N184" s="232"/>
      <c r="O184" s="232"/>
      <c r="P184" s="232"/>
      <c r="Q184" s="232"/>
      <c r="R184" s="232"/>
      <c r="S184" s="232"/>
      <c r="T184" s="23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4" t="s">
        <v>142</v>
      </c>
      <c r="AU184" s="234" t="s">
        <v>83</v>
      </c>
      <c r="AV184" s="13" t="s">
        <v>81</v>
      </c>
      <c r="AW184" s="13" t="s">
        <v>34</v>
      </c>
      <c r="AX184" s="13" t="s">
        <v>73</v>
      </c>
      <c r="AY184" s="234" t="s">
        <v>129</v>
      </c>
    </row>
    <row r="185" s="14" customFormat="1">
      <c r="A185" s="14"/>
      <c r="B185" s="235"/>
      <c r="C185" s="236"/>
      <c r="D185" s="218" t="s">
        <v>142</v>
      </c>
      <c r="E185" s="237" t="s">
        <v>19</v>
      </c>
      <c r="F185" s="238" t="s">
        <v>892</v>
      </c>
      <c r="G185" s="236"/>
      <c r="H185" s="239">
        <v>30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5" t="s">
        <v>142</v>
      </c>
      <c r="AU185" s="245" t="s">
        <v>83</v>
      </c>
      <c r="AV185" s="14" t="s">
        <v>83</v>
      </c>
      <c r="AW185" s="14" t="s">
        <v>34</v>
      </c>
      <c r="AX185" s="14" t="s">
        <v>81</v>
      </c>
      <c r="AY185" s="245" t="s">
        <v>129</v>
      </c>
    </row>
    <row r="186" s="2" customFormat="1" ht="16.5" customHeight="1">
      <c r="A186" s="39"/>
      <c r="B186" s="40"/>
      <c r="C186" s="205" t="s">
        <v>304</v>
      </c>
      <c r="D186" s="205" t="s">
        <v>131</v>
      </c>
      <c r="E186" s="206" t="s">
        <v>267</v>
      </c>
      <c r="F186" s="207" t="s">
        <v>268</v>
      </c>
      <c r="G186" s="208" t="s">
        <v>154</v>
      </c>
      <c r="H186" s="209">
        <v>3.2999999999999998</v>
      </c>
      <c r="I186" s="210"/>
      <c r="J186" s="211">
        <f>ROUND(I186*H186,2)</f>
        <v>0</v>
      </c>
      <c r="K186" s="207" t="s">
        <v>135</v>
      </c>
      <c r="L186" s="45"/>
      <c r="M186" s="212" t="s">
        <v>19</v>
      </c>
      <c r="N186" s="213" t="s">
        <v>44</v>
      </c>
      <c r="O186" s="85"/>
      <c r="P186" s="214">
        <f>O186*H186</f>
        <v>0</v>
      </c>
      <c r="Q186" s="214">
        <v>1.98</v>
      </c>
      <c r="R186" s="214">
        <f>Q186*H186</f>
        <v>6.5339999999999998</v>
      </c>
      <c r="S186" s="214">
        <v>0</v>
      </c>
      <c r="T186" s="215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6" t="s">
        <v>136</v>
      </c>
      <c r="AT186" s="216" t="s">
        <v>131</v>
      </c>
      <c r="AU186" s="216" t="s">
        <v>83</v>
      </c>
      <c r="AY186" s="18" t="s">
        <v>129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8" t="s">
        <v>81</v>
      </c>
      <c r="BK186" s="217">
        <f>ROUND(I186*H186,2)</f>
        <v>0</v>
      </c>
      <c r="BL186" s="18" t="s">
        <v>136</v>
      </c>
      <c r="BM186" s="216" t="s">
        <v>893</v>
      </c>
    </row>
    <row r="187" s="2" customFormat="1">
      <c r="A187" s="39"/>
      <c r="B187" s="40"/>
      <c r="C187" s="41"/>
      <c r="D187" s="218" t="s">
        <v>138</v>
      </c>
      <c r="E187" s="41"/>
      <c r="F187" s="219" t="s">
        <v>270</v>
      </c>
      <c r="G187" s="41"/>
      <c r="H187" s="41"/>
      <c r="I187" s="220"/>
      <c r="J187" s="41"/>
      <c r="K187" s="41"/>
      <c r="L187" s="45"/>
      <c r="M187" s="221"/>
      <c r="N187" s="222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138</v>
      </c>
      <c r="AU187" s="18" t="s">
        <v>83</v>
      </c>
    </row>
    <row r="188" s="2" customFormat="1">
      <c r="A188" s="39"/>
      <c r="B188" s="40"/>
      <c r="C188" s="41"/>
      <c r="D188" s="223" t="s">
        <v>140</v>
      </c>
      <c r="E188" s="41"/>
      <c r="F188" s="224" t="s">
        <v>271</v>
      </c>
      <c r="G188" s="41"/>
      <c r="H188" s="41"/>
      <c r="I188" s="220"/>
      <c r="J188" s="41"/>
      <c r="K188" s="41"/>
      <c r="L188" s="45"/>
      <c r="M188" s="221"/>
      <c r="N188" s="222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140</v>
      </c>
      <c r="AU188" s="18" t="s">
        <v>83</v>
      </c>
    </row>
    <row r="189" s="13" customFormat="1">
      <c r="A189" s="13"/>
      <c r="B189" s="225"/>
      <c r="C189" s="226"/>
      <c r="D189" s="218" t="s">
        <v>142</v>
      </c>
      <c r="E189" s="227" t="s">
        <v>19</v>
      </c>
      <c r="F189" s="228" t="s">
        <v>894</v>
      </c>
      <c r="G189" s="226"/>
      <c r="H189" s="227" t="s">
        <v>19</v>
      </c>
      <c r="I189" s="229"/>
      <c r="J189" s="226"/>
      <c r="K189" s="226"/>
      <c r="L189" s="230"/>
      <c r="M189" s="231"/>
      <c r="N189" s="232"/>
      <c r="O189" s="232"/>
      <c r="P189" s="232"/>
      <c r="Q189" s="232"/>
      <c r="R189" s="232"/>
      <c r="S189" s="232"/>
      <c r="T189" s="23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4" t="s">
        <v>142</v>
      </c>
      <c r="AU189" s="234" t="s">
        <v>83</v>
      </c>
      <c r="AV189" s="13" t="s">
        <v>81</v>
      </c>
      <c r="AW189" s="13" t="s">
        <v>34</v>
      </c>
      <c r="AX189" s="13" t="s">
        <v>73</v>
      </c>
      <c r="AY189" s="234" t="s">
        <v>129</v>
      </c>
    </row>
    <row r="190" s="14" customFormat="1">
      <c r="A190" s="14"/>
      <c r="B190" s="235"/>
      <c r="C190" s="236"/>
      <c r="D190" s="218" t="s">
        <v>142</v>
      </c>
      <c r="E190" s="237" t="s">
        <v>19</v>
      </c>
      <c r="F190" s="238" t="s">
        <v>895</v>
      </c>
      <c r="G190" s="236"/>
      <c r="H190" s="239">
        <v>3.2999999999999998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5" t="s">
        <v>142</v>
      </c>
      <c r="AU190" s="245" t="s">
        <v>83</v>
      </c>
      <c r="AV190" s="14" t="s">
        <v>83</v>
      </c>
      <c r="AW190" s="14" t="s">
        <v>34</v>
      </c>
      <c r="AX190" s="14" t="s">
        <v>81</v>
      </c>
      <c r="AY190" s="245" t="s">
        <v>129</v>
      </c>
    </row>
    <row r="191" s="2" customFormat="1" ht="16.5" customHeight="1">
      <c r="A191" s="39"/>
      <c r="B191" s="40"/>
      <c r="C191" s="205" t="s">
        <v>620</v>
      </c>
      <c r="D191" s="205" t="s">
        <v>131</v>
      </c>
      <c r="E191" s="206" t="s">
        <v>896</v>
      </c>
      <c r="F191" s="207" t="s">
        <v>897</v>
      </c>
      <c r="G191" s="208" t="s">
        <v>154</v>
      </c>
      <c r="H191" s="209">
        <v>1.7549999999999999</v>
      </c>
      <c r="I191" s="210"/>
      <c r="J191" s="211">
        <f>ROUND(I191*H191,2)</f>
        <v>0</v>
      </c>
      <c r="K191" s="207" t="s">
        <v>135</v>
      </c>
      <c r="L191" s="45"/>
      <c r="M191" s="212" t="s">
        <v>19</v>
      </c>
      <c r="N191" s="213" t="s">
        <v>44</v>
      </c>
      <c r="O191" s="85"/>
      <c r="P191" s="214">
        <f>O191*H191</f>
        <v>0</v>
      </c>
      <c r="Q191" s="214">
        <v>2.3010199999999998</v>
      </c>
      <c r="R191" s="214">
        <f>Q191*H191</f>
        <v>4.0382900999999993</v>
      </c>
      <c r="S191" s="214">
        <v>0</v>
      </c>
      <c r="T191" s="215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6" t="s">
        <v>136</v>
      </c>
      <c r="AT191" s="216" t="s">
        <v>131</v>
      </c>
      <c r="AU191" s="216" t="s">
        <v>83</v>
      </c>
      <c r="AY191" s="18" t="s">
        <v>129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8" t="s">
        <v>81</v>
      </c>
      <c r="BK191" s="217">
        <f>ROUND(I191*H191,2)</f>
        <v>0</v>
      </c>
      <c r="BL191" s="18" t="s">
        <v>136</v>
      </c>
      <c r="BM191" s="216" t="s">
        <v>898</v>
      </c>
    </row>
    <row r="192" s="2" customFormat="1">
      <c r="A192" s="39"/>
      <c r="B192" s="40"/>
      <c r="C192" s="41"/>
      <c r="D192" s="218" t="s">
        <v>138</v>
      </c>
      <c r="E192" s="41"/>
      <c r="F192" s="219" t="s">
        <v>899</v>
      </c>
      <c r="G192" s="41"/>
      <c r="H192" s="41"/>
      <c r="I192" s="220"/>
      <c r="J192" s="41"/>
      <c r="K192" s="41"/>
      <c r="L192" s="45"/>
      <c r="M192" s="221"/>
      <c r="N192" s="222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138</v>
      </c>
      <c r="AU192" s="18" t="s">
        <v>83</v>
      </c>
    </row>
    <row r="193" s="2" customFormat="1">
      <c r="A193" s="39"/>
      <c r="B193" s="40"/>
      <c r="C193" s="41"/>
      <c r="D193" s="223" t="s">
        <v>140</v>
      </c>
      <c r="E193" s="41"/>
      <c r="F193" s="224" t="s">
        <v>900</v>
      </c>
      <c r="G193" s="41"/>
      <c r="H193" s="41"/>
      <c r="I193" s="220"/>
      <c r="J193" s="41"/>
      <c r="K193" s="41"/>
      <c r="L193" s="45"/>
      <c r="M193" s="221"/>
      <c r="N193" s="222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140</v>
      </c>
      <c r="AU193" s="18" t="s">
        <v>83</v>
      </c>
    </row>
    <row r="194" s="13" customFormat="1">
      <c r="A194" s="13"/>
      <c r="B194" s="225"/>
      <c r="C194" s="226"/>
      <c r="D194" s="218" t="s">
        <v>142</v>
      </c>
      <c r="E194" s="227" t="s">
        <v>19</v>
      </c>
      <c r="F194" s="228" t="s">
        <v>901</v>
      </c>
      <c r="G194" s="226"/>
      <c r="H194" s="227" t="s">
        <v>19</v>
      </c>
      <c r="I194" s="229"/>
      <c r="J194" s="226"/>
      <c r="K194" s="226"/>
      <c r="L194" s="230"/>
      <c r="M194" s="231"/>
      <c r="N194" s="232"/>
      <c r="O194" s="232"/>
      <c r="P194" s="232"/>
      <c r="Q194" s="232"/>
      <c r="R194" s="232"/>
      <c r="S194" s="232"/>
      <c r="T194" s="23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4" t="s">
        <v>142</v>
      </c>
      <c r="AU194" s="234" t="s">
        <v>83</v>
      </c>
      <c r="AV194" s="13" t="s">
        <v>81</v>
      </c>
      <c r="AW194" s="13" t="s">
        <v>34</v>
      </c>
      <c r="AX194" s="13" t="s">
        <v>73</v>
      </c>
      <c r="AY194" s="234" t="s">
        <v>129</v>
      </c>
    </row>
    <row r="195" s="14" customFormat="1">
      <c r="A195" s="14"/>
      <c r="B195" s="235"/>
      <c r="C195" s="236"/>
      <c r="D195" s="218" t="s">
        <v>142</v>
      </c>
      <c r="E195" s="237" t="s">
        <v>19</v>
      </c>
      <c r="F195" s="238" t="s">
        <v>902</v>
      </c>
      <c r="G195" s="236"/>
      <c r="H195" s="239">
        <v>1.7549999999999999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5" t="s">
        <v>142</v>
      </c>
      <c r="AU195" s="245" t="s">
        <v>83</v>
      </c>
      <c r="AV195" s="14" t="s">
        <v>83</v>
      </c>
      <c r="AW195" s="14" t="s">
        <v>34</v>
      </c>
      <c r="AX195" s="14" t="s">
        <v>81</v>
      </c>
      <c r="AY195" s="245" t="s">
        <v>129</v>
      </c>
    </row>
    <row r="196" s="2" customFormat="1" ht="16.5" customHeight="1">
      <c r="A196" s="39"/>
      <c r="B196" s="40"/>
      <c r="C196" s="205" t="s">
        <v>7</v>
      </c>
      <c r="D196" s="205" t="s">
        <v>131</v>
      </c>
      <c r="E196" s="206" t="s">
        <v>903</v>
      </c>
      <c r="F196" s="207" t="s">
        <v>904</v>
      </c>
      <c r="G196" s="208" t="s">
        <v>154</v>
      </c>
      <c r="H196" s="209">
        <v>9.0749999999999993</v>
      </c>
      <c r="I196" s="210"/>
      <c r="J196" s="211">
        <f>ROUND(I196*H196,2)</f>
        <v>0</v>
      </c>
      <c r="K196" s="207" t="s">
        <v>135</v>
      </c>
      <c r="L196" s="45"/>
      <c r="M196" s="212" t="s">
        <v>19</v>
      </c>
      <c r="N196" s="213" t="s">
        <v>44</v>
      </c>
      <c r="O196" s="85"/>
      <c r="P196" s="214">
        <f>O196*H196</f>
        <v>0</v>
      </c>
      <c r="Q196" s="214">
        <v>2.55328</v>
      </c>
      <c r="R196" s="214">
        <f>Q196*H196</f>
        <v>23.171015999999998</v>
      </c>
      <c r="S196" s="214">
        <v>0</v>
      </c>
      <c r="T196" s="215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6" t="s">
        <v>136</v>
      </c>
      <c r="AT196" s="216" t="s">
        <v>131</v>
      </c>
      <c r="AU196" s="216" t="s">
        <v>83</v>
      </c>
      <c r="AY196" s="18" t="s">
        <v>129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8" t="s">
        <v>81</v>
      </c>
      <c r="BK196" s="217">
        <f>ROUND(I196*H196,2)</f>
        <v>0</v>
      </c>
      <c r="BL196" s="18" t="s">
        <v>136</v>
      </c>
      <c r="BM196" s="216" t="s">
        <v>905</v>
      </c>
    </row>
    <row r="197" s="2" customFormat="1">
      <c r="A197" s="39"/>
      <c r="B197" s="40"/>
      <c r="C197" s="41"/>
      <c r="D197" s="218" t="s">
        <v>138</v>
      </c>
      <c r="E197" s="41"/>
      <c r="F197" s="219" t="s">
        <v>906</v>
      </c>
      <c r="G197" s="41"/>
      <c r="H197" s="41"/>
      <c r="I197" s="220"/>
      <c r="J197" s="41"/>
      <c r="K197" s="41"/>
      <c r="L197" s="45"/>
      <c r="M197" s="221"/>
      <c r="N197" s="222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138</v>
      </c>
      <c r="AU197" s="18" t="s">
        <v>83</v>
      </c>
    </row>
    <row r="198" s="2" customFormat="1">
      <c r="A198" s="39"/>
      <c r="B198" s="40"/>
      <c r="C198" s="41"/>
      <c r="D198" s="223" t="s">
        <v>140</v>
      </c>
      <c r="E198" s="41"/>
      <c r="F198" s="224" t="s">
        <v>907</v>
      </c>
      <c r="G198" s="41"/>
      <c r="H198" s="41"/>
      <c r="I198" s="220"/>
      <c r="J198" s="41"/>
      <c r="K198" s="41"/>
      <c r="L198" s="45"/>
      <c r="M198" s="221"/>
      <c r="N198" s="222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140</v>
      </c>
      <c r="AU198" s="18" t="s">
        <v>83</v>
      </c>
    </row>
    <row r="199" s="13" customFormat="1">
      <c r="A199" s="13"/>
      <c r="B199" s="225"/>
      <c r="C199" s="226"/>
      <c r="D199" s="218" t="s">
        <v>142</v>
      </c>
      <c r="E199" s="227" t="s">
        <v>19</v>
      </c>
      <c r="F199" s="228" t="s">
        <v>908</v>
      </c>
      <c r="G199" s="226"/>
      <c r="H199" s="227" t="s">
        <v>19</v>
      </c>
      <c r="I199" s="229"/>
      <c r="J199" s="226"/>
      <c r="K199" s="226"/>
      <c r="L199" s="230"/>
      <c r="M199" s="231"/>
      <c r="N199" s="232"/>
      <c r="O199" s="232"/>
      <c r="P199" s="232"/>
      <c r="Q199" s="232"/>
      <c r="R199" s="232"/>
      <c r="S199" s="232"/>
      <c r="T199" s="23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4" t="s">
        <v>142</v>
      </c>
      <c r="AU199" s="234" t="s">
        <v>83</v>
      </c>
      <c r="AV199" s="13" t="s">
        <v>81</v>
      </c>
      <c r="AW199" s="13" t="s">
        <v>34</v>
      </c>
      <c r="AX199" s="13" t="s">
        <v>73</v>
      </c>
      <c r="AY199" s="234" t="s">
        <v>129</v>
      </c>
    </row>
    <row r="200" s="14" customFormat="1">
      <c r="A200" s="14"/>
      <c r="B200" s="235"/>
      <c r="C200" s="236"/>
      <c r="D200" s="218" t="s">
        <v>142</v>
      </c>
      <c r="E200" s="237" t="s">
        <v>19</v>
      </c>
      <c r="F200" s="238" t="s">
        <v>909</v>
      </c>
      <c r="G200" s="236"/>
      <c r="H200" s="239">
        <v>9.0749999999999993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5" t="s">
        <v>142</v>
      </c>
      <c r="AU200" s="245" t="s">
        <v>83</v>
      </c>
      <c r="AV200" s="14" t="s">
        <v>83</v>
      </c>
      <c r="AW200" s="14" t="s">
        <v>34</v>
      </c>
      <c r="AX200" s="14" t="s">
        <v>81</v>
      </c>
      <c r="AY200" s="245" t="s">
        <v>129</v>
      </c>
    </row>
    <row r="201" s="2" customFormat="1" ht="16.5" customHeight="1">
      <c r="A201" s="39"/>
      <c r="B201" s="40"/>
      <c r="C201" s="205" t="s">
        <v>319</v>
      </c>
      <c r="D201" s="205" t="s">
        <v>131</v>
      </c>
      <c r="E201" s="206" t="s">
        <v>910</v>
      </c>
      <c r="F201" s="207" t="s">
        <v>911</v>
      </c>
      <c r="G201" s="208" t="s">
        <v>134</v>
      </c>
      <c r="H201" s="209">
        <v>17.16</v>
      </c>
      <c r="I201" s="210"/>
      <c r="J201" s="211">
        <f>ROUND(I201*H201,2)</f>
        <v>0</v>
      </c>
      <c r="K201" s="207" t="s">
        <v>135</v>
      </c>
      <c r="L201" s="45"/>
      <c r="M201" s="212" t="s">
        <v>19</v>
      </c>
      <c r="N201" s="213" t="s">
        <v>44</v>
      </c>
      <c r="O201" s="85"/>
      <c r="P201" s="214">
        <f>O201*H201</f>
        <v>0</v>
      </c>
      <c r="Q201" s="214">
        <v>0.0045799999999999999</v>
      </c>
      <c r="R201" s="214">
        <f>Q201*H201</f>
        <v>0.078592800000000004</v>
      </c>
      <c r="S201" s="214">
        <v>0</v>
      </c>
      <c r="T201" s="215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6" t="s">
        <v>136</v>
      </c>
      <c r="AT201" s="216" t="s">
        <v>131</v>
      </c>
      <c r="AU201" s="216" t="s">
        <v>83</v>
      </c>
      <c r="AY201" s="18" t="s">
        <v>129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8" t="s">
        <v>81</v>
      </c>
      <c r="BK201" s="217">
        <f>ROUND(I201*H201,2)</f>
        <v>0</v>
      </c>
      <c r="BL201" s="18" t="s">
        <v>136</v>
      </c>
      <c r="BM201" s="216" t="s">
        <v>912</v>
      </c>
    </row>
    <row r="202" s="2" customFormat="1">
      <c r="A202" s="39"/>
      <c r="B202" s="40"/>
      <c r="C202" s="41"/>
      <c r="D202" s="218" t="s">
        <v>138</v>
      </c>
      <c r="E202" s="41"/>
      <c r="F202" s="219" t="s">
        <v>913</v>
      </c>
      <c r="G202" s="41"/>
      <c r="H202" s="41"/>
      <c r="I202" s="220"/>
      <c r="J202" s="41"/>
      <c r="K202" s="41"/>
      <c r="L202" s="45"/>
      <c r="M202" s="221"/>
      <c r="N202" s="222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138</v>
      </c>
      <c r="AU202" s="18" t="s">
        <v>83</v>
      </c>
    </row>
    <row r="203" s="2" customFormat="1">
      <c r="A203" s="39"/>
      <c r="B203" s="40"/>
      <c r="C203" s="41"/>
      <c r="D203" s="223" t="s">
        <v>140</v>
      </c>
      <c r="E203" s="41"/>
      <c r="F203" s="224" t="s">
        <v>914</v>
      </c>
      <c r="G203" s="41"/>
      <c r="H203" s="41"/>
      <c r="I203" s="220"/>
      <c r="J203" s="41"/>
      <c r="K203" s="41"/>
      <c r="L203" s="45"/>
      <c r="M203" s="221"/>
      <c r="N203" s="222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140</v>
      </c>
      <c r="AU203" s="18" t="s">
        <v>83</v>
      </c>
    </row>
    <row r="204" s="13" customFormat="1">
      <c r="A204" s="13"/>
      <c r="B204" s="225"/>
      <c r="C204" s="226"/>
      <c r="D204" s="218" t="s">
        <v>142</v>
      </c>
      <c r="E204" s="227" t="s">
        <v>19</v>
      </c>
      <c r="F204" s="228" t="s">
        <v>915</v>
      </c>
      <c r="G204" s="226"/>
      <c r="H204" s="227" t="s">
        <v>19</v>
      </c>
      <c r="I204" s="229"/>
      <c r="J204" s="226"/>
      <c r="K204" s="226"/>
      <c r="L204" s="230"/>
      <c r="M204" s="231"/>
      <c r="N204" s="232"/>
      <c r="O204" s="232"/>
      <c r="P204" s="232"/>
      <c r="Q204" s="232"/>
      <c r="R204" s="232"/>
      <c r="S204" s="232"/>
      <c r="T204" s="23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4" t="s">
        <v>142</v>
      </c>
      <c r="AU204" s="234" t="s">
        <v>83</v>
      </c>
      <c r="AV204" s="13" t="s">
        <v>81</v>
      </c>
      <c r="AW204" s="13" t="s">
        <v>34</v>
      </c>
      <c r="AX204" s="13" t="s">
        <v>73</v>
      </c>
      <c r="AY204" s="234" t="s">
        <v>129</v>
      </c>
    </row>
    <row r="205" s="14" customFormat="1">
      <c r="A205" s="14"/>
      <c r="B205" s="235"/>
      <c r="C205" s="236"/>
      <c r="D205" s="218" t="s">
        <v>142</v>
      </c>
      <c r="E205" s="237" t="s">
        <v>19</v>
      </c>
      <c r="F205" s="238" t="s">
        <v>916</v>
      </c>
      <c r="G205" s="236"/>
      <c r="H205" s="239">
        <v>17.16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5" t="s">
        <v>142</v>
      </c>
      <c r="AU205" s="245" t="s">
        <v>83</v>
      </c>
      <c r="AV205" s="14" t="s">
        <v>83</v>
      </c>
      <c r="AW205" s="14" t="s">
        <v>34</v>
      </c>
      <c r="AX205" s="14" t="s">
        <v>81</v>
      </c>
      <c r="AY205" s="245" t="s">
        <v>129</v>
      </c>
    </row>
    <row r="206" s="2" customFormat="1" ht="16.5" customHeight="1">
      <c r="A206" s="39"/>
      <c r="B206" s="40"/>
      <c r="C206" s="205" t="s">
        <v>327</v>
      </c>
      <c r="D206" s="205" t="s">
        <v>131</v>
      </c>
      <c r="E206" s="206" t="s">
        <v>917</v>
      </c>
      <c r="F206" s="207" t="s">
        <v>918</v>
      </c>
      <c r="G206" s="208" t="s">
        <v>134</v>
      </c>
      <c r="H206" s="209">
        <v>17.16</v>
      </c>
      <c r="I206" s="210"/>
      <c r="J206" s="211">
        <f>ROUND(I206*H206,2)</f>
        <v>0</v>
      </c>
      <c r="K206" s="207" t="s">
        <v>135</v>
      </c>
      <c r="L206" s="45"/>
      <c r="M206" s="212" t="s">
        <v>19</v>
      </c>
      <c r="N206" s="213" t="s">
        <v>44</v>
      </c>
      <c r="O206" s="85"/>
      <c r="P206" s="214">
        <f>O206*H206</f>
        <v>0</v>
      </c>
      <c r="Q206" s="214">
        <v>0</v>
      </c>
      <c r="R206" s="214">
        <f>Q206*H206</f>
        <v>0</v>
      </c>
      <c r="S206" s="214">
        <v>0</v>
      </c>
      <c r="T206" s="21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6" t="s">
        <v>136</v>
      </c>
      <c r="AT206" s="216" t="s">
        <v>131</v>
      </c>
      <c r="AU206" s="216" t="s">
        <v>83</v>
      </c>
      <c r="AY206" s="18" t="s">
        <v>129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8" t="s">
        <v>81</v>
      </c>
      <c r="BK206" s="217">
        <f>ROUND(I206*H206,2)</f>
        <v>0</v>
      </c>
      <c r="BL206" s="18" t="s">
        <v>136</v>
      </c>
      <c r="BM206" s="216" t="s">
        <v>919</v>
      </c>
    </row>
    <row r="207" s="2" customFormat="1">
      <c r="A207" s="39"/>
      <c r="B207" s="40"/>
      <c r="C207" s="41"/>
      <c r="D207" s="218" t="s">
        <v>138</v>
      </c>
      <c r="E207" s="41"/>
      <c r="F207" s="219" t="s">
        <v>920</v>
      </c>
      <c r="G207" s="41"/>
      <c r="H207" s="41"/>
      <c r="I207" s="220"/>
      <c r="J207" s="41"/>
      <c r="K207" s="41"/>
      <c r="L207" s="45"/>
      <c r="M207" s="221"/>
      <c r="N207" s="222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138</v>
      </c>
      <c r="AU207" s="18" t="s">
        <v>83</v>
      </c>
    </row>
    <row r="208" s="2" customFormat="1">
      <c r="A208" s="39"/>
      <c r="B208" s="40"/>
      <c r="C208" s="41"/>
      <c r="D208" s="223" t="s">
        <v>140</v>
      </c>
      <c r="E208" s="41"/>
      <c r="F208" s="224" t="s">
        <v>921</v>
      </c>
      <c r="G208" s="41"/>
      <c r="H208" s="41"/>
      <c r="I208" s="220"/>
      <c r="J208" s="41"/>
      <c r="K208" s="41"/>
      <c r="L208" s="45"/>
      <c r="M208" s="221"/>
      <c r="N208" s="222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140</v>
      </c>
      <c r="AU208" s="18" t="s">
        <v>83</v>
      </c>
    </row>
    <row r="209" s="13" customFormat="1">
      <c r="A209" s="13"/>
      <c r="B209" s="225"/>
      <c r="C209" s="226"/>
      <c r="D209" s="218" t="s">
        <v>142</v>
      </c>
      <c r="E209" s="227" t="s">
        <v>19</v>
      </c>
      <c r="F209" s="228" t="s">
        <v>922</v>
      </c>
      <c r="G209" s="226"/>
      <c r="H209" s="227" t="s">
        <v>19</v>
      </c>
      <c r="I209" s="229"/>
      <c r="J209" s="226"/>
      <c r="K209" s="226"/>
      <c r="L209" s="230"/>
      <c r="M209" s="231"/>
      <c r="N209" s="232"/>
      <c r="O209" s="232"/>
      <c r="P209" s="232"/>
      <c r="Q209" s="232"/>
      <c r="R209" s="232"/>
      <c r="S209" s="232"/>
      <c r="T209" s="23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4" t="s">
        <v>142</v>
      </c>
      <c r="AU209" s="234" t="s">
        <v>83</v>
      </c>
      <c r="AV209" s="13" t="s">
        <v>81</v>
      </c>
      <c r="AW209" s="13" t="s">
        <v>34</v>
      </c>
      <c r="AX209" s="13" t="s">
        <v>73</v>
      </c>
      <c r="AY209" s="234" t="s">
        <v>129</v>
      </c>
    </row>
    <row r="210" s="14" customFormat="1">
      <c r="A210" s="14"/>
      <c r="B210" s="235"/>
      <c r="C210" s="236"/>
      <c r="D210" s="218" t="s">
        <v>142</v>
      </c>
      <c r="E210" s="237" t="s">
        <v>19</v>
      </c>
      <c r="F210" s="238" t="s">
        <v>916</v>
      </c>
      <c r="G210" s="236"/>
      <c r="H210" s="239">
        <v>17.16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5" t="s">
        <v>142</v>
      </c>
      <c r="AU210" s="245" t="s">
        <v>83</v>
      </c>
      <c r="AV210" s="14" t="s">
        <v>83</v>
      </c>
      <c r="AW210" s="14" t="s">
        <v>34</v>
      </c>
      <c r="AX210" s="14" t="s">
        <v>81</v>
      </c>
      <c r="AY210" s="245" t="s">
        <v>129</v>
      </c>
    </row>
    <row r="211" s="2" customFormat="1" ht="16.5" customHeight="1">
      <c r="A211" s="39"/>
      <c r="B211" s="40"/>
      <c r="C211" s="205" t="s">
        <v>335</v>
      </c>
      <c r="D211" s="205" t="s">
        <v>131</v>
      </c>
      <c r="E211" s="206" t="s">
        <v>923</v>
      </c>
      <c r="F211" s="207" t="s">
        <v>924</v>
      </c>
      <c r="G211" s="208" t="s">
        <v>225</v>
      </c>
      <c r="H211" s="209">
        <v>0.58099999999999996</v>
      </c>
      <c r="I211" s="210"/>
      <c r="J211" s="211">
        <f>ROUND(I211*H211,2)</f>
        <v>0</v>
      </c>
      <c r="K211" s="207" t="s">
        <v>135</v>
      </c>
      <c r="L211" s="45"/>
      <c r="M211" s="212" t="s">
        <v>19</v>
      </c>
      <c r="N211" s="213" t="s">
        <v>44</v>
      </c>
      <c r="O211" s="85"/>
      <c r="P211" s="214">
        <f>O211*H211</f>
        <v>0</v>
      </c>
      <c r="Q211" s="214">
        <v>1.06277</v>
      </c>
      <c r="R211" s="214">
        <f>Q211*H211</f>
        <v>0.61746936999999991</v>
      </c>
      <c r="S211" s="214">
        <v>0</v>
      </c>
      <c r="T211" s="215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6" t="s">
        <v>136</v>
      </c>
      <c r="AT211" s="216" t="s">
        <v>131</v>
      </c>
      <c r="AU211" s="216" t="s">
        <v>83</v>
      </c>
      <c r="AY211" s="18" t="s">
        <v>129</v>
      </c>
      <c r="BE211" s="217">
        <f>IF(N211="základní",J211,0)</f>
        <v>0</v>
      </c>
      <c r="BF211" s="217">
        <f>IF(N211="snížená",J211,0)</f>
        <v>0</v>
      </c>
      <c r="BG211" s="217">
        <f>IF(N211="zákl. přenesená",J211,0)</f>
        <v>0</v>
      </c>
      <c r="BH211" s="217">
        <f>IF(N211="sníž. přenesená",J211,0)</f>
        <v>0</v>
      </c>
      <c r="BI211" s="217">
        <f>IF(N211="nulová",J211,0)</f>
        <v>0</v>
      </c>
      <c r="BJ211" s="18" t="s">
        <v>81</v>
      </c>
      <c r="BK211" s="217">
        <f>ROUND(I211*H211,2)</f>
        <v>0</v>
      </c>
      <c r="BL211" s="18" t="s">
        <v>136</v>
      </c>
      <c r="BM211" s="216" t="s">
        <v>925</v>
      </c>
    </row>
    <row r="212" s="2" customFormat="1">
      <c r="A212" s="39"/>
      <c r="B212" s="40"/>
      <c r="C212" s="41"/>
      <c r="D212" s="218" t="s">
        <v>138</v>
      </c>
      <c r="E212" s="41"/>
      <c r="F212" s="219" t="s">
        <v>926</v>
      </c>
      <c r="G212" s="41"/>
      <c r="H212" s="41"/>
      <c r="I212" s="220"/>
      <c r="J212" s="41"/>
      <c r="K212" s="41"/>
      <c r="L212" s="45"/>
      <c r="M212" s="221"/>
      <c r="N212" s="222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138</v>
      </c>
      <c r="AU212" s="18" t="s">
        <v>83</v>
      </c>
    </row>
    <row r="213" s="2" customFormat="1">
      <c r="A213" s="39"/>
      <c r="B213" s="40"/>
      <c r="C213" s="41"/>
      <c r="D213" s="223" t="s">
        <v>140</v>
      </c>
      <c r="E213" s="41"/>
      <c r="F213" s="224" t="s">
        <v>927</v>
      </c>
      <c r="G213" s="41"/>
      <c r="H213" s="41"/>
      <c r="I213" s="220"/>
      <c r="J213" s="41"/>
      <c r="K213" s="41"/>
      <c r="L213" s="45"/>
      <c r="M213" s="221"/>
      <c r="N213" s="222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140</v>
      </c>
      <c r="AU213" s="18" t="s">
        <v>83</v>
      </c>
    </row>
    <row r="214" s="13" customFormat="1">
      <c r="A214" s="13"/>
      <c r="B214" s="225"/>
      <c r="C214" s="226"/>
      <c r="D214" s="218" t="s">
        <v>142</v>
      </c>
      <c r="E214" s="227" t="s">
        <v>19</v>
      </c>
      <c r="F214" s="228" t="s">
        <v>928</v>
      </c>
      <c r="G214" s="226"/>
      <c r="H214" s="227" t="s">
        <v>19</v>
      </c>
      <c r="I214" s="229"/>
      <c r="J214" s="226"/>
      <c r="K214" s="226"/>
      <c r="L214" s="230"/>
      <c r="M214" s="231"/>
      <c r="N214" s="232"/>
      <c r="O214" s="232"/>
      <c r="P214" s="232"/>
      <c r="Q214" s="232"/>
      <c r="R214" s="232"/>
      <c r="S214" s="232"/>
      <c r="T214" s="23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4" t="s">
        <v>142</v>
      </c>
      <c r="AU214" s="234" t="s">
        <v>83</v>
      </c>
      <c r="AV214" s="13" t="s">
        <v>81</v>
      </c>
      <c r="AW214" s="13" t="s">
        <v>34</v>
      </c>
      <c r="AX214" s="13" t="s">
        <v>73</v>
      </c>
      <c r="AY214" s="234" t="s">
        <v>129</v>
      </c>
    </row>
    <row r="215" s="14" customFormat="1">
      <c r="A215" s="14"/>
      <c r="B215" s="235"/>
      <c r="C215" s="236"/>
      <c r="D215" s="218" t="s">
        <v>142</v>
      </c>
      <c r="E215" s="237" t="s">
        <v>19</v>
      </c>
      <c r="F215" s="238" t="s">
        <v>929</v>
      </c>
      <c r="G215" s="236"/>
      <c r="H215" s="239">
        <v>0.58099999999999996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5" t="s">
        <v>142</v>
      </c>
      <c r="AU215" s="245" t="s">
        <v>83</v>
      </c>
      <c r="AV215" s="14" t="s">
        <v>83</v>
      </c>
      <c r="AW215" s="14" t="s">
        <v>34</v>
      </c>
      <c r="AX215" s="14" t="s">
        <v>81</v>
      </c>
      <c r="AY215" s="245" t="s">
        <v>129</v>
      </c>
    </row>
    <row r="216" s="2" customFormat="1" ht="16.5" customHeight="1">
      <c r="A216" s="39"/>
      <c r="B216" s="40"/>
      <c r="C216" s="205" t="s">
        <v>343</v>
      </c>
      <c r="D216" s="205" t="s">
        <v>131</v>
      </c>
      <c r="E216" s="206" t="s">
        <v>930</v>
      </c>
      <c r="F216" s="207" t="s">
        <v>931</v>
      </c>
      <c r="G216" s="208" t="s">
        <v>154</v>
      </c>
      <c r="H216" s="209">
        <v>2</v>
      </c>
      <c r="I216" s="210"/>
      <c r="J216" s="211">
        <f>ROUND(I216*H216,2)</f>
        <v>0</v>
      </c>
      <c r="K216" s="207" t="s">
        <v>135</v>
      </c>
      <c r="L216" s="45"/>
      <c r="M216" s="212" t="s">
        <v>19</v>
      </c>
      <c r="N216" s="213" t="s">
        <v>44</v>
      </c>
      <c r="O216" s="85"/>
      <c r="P216" s="214">
        <f>O216*H216</f>
        <v>0</v>
      </c>
      <c r="Q216" s="214">
        <v>2.3010199999999998</v>
      </c>
      <c r="R216" s="214">
        <f>Q216*H216</f>
        <v>4.6020399999999997</v>
      </c>
      <c r="S216" s="214">
        <v>0</v>
      </c>
      <c r="T216" s="215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6" t="s">
        <v>136</v>
      </c>
      <c r="AT216" s="216" t="s">
        <v>131</v>
      </c>
      <c r="AU216" s="216" t="s">
        <v>83</v>
      </c>
      <c r="AY216" s="18" t="s">
        <v>129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8" t="s">
        <v>81</v>
      </c>
      <c r="BK216" s="217">
        <f>ROUND(I216*H216,2)</f>
        <v>0</v>
      </c>
      <c r="BL216" s="18" t="s">
        <v>136</v>
      </c>
      <c r="BM216" s="216" t="s">
        <v>932</v>
      </c>
    </row>
    <row r="217" s="2" customFormat="1">
      <c r="A217" s="39"/>
      <c r="B217" s="40"/>
      <c r="C217" s="41"/>
      <c r="D217" s="218" t="s">
        <v>138</v>
      </c>
      <c r="E217" s="41"/>
      <c r="F217" s="219" t="s">
        <v>933</v>
      </c>
      <c r="G217" s="41"/>
      <c r="H217" s="41"/>
      <c r="I217" s="220"/>
      <c r="J217" s="41"/>
      <c r="K217" s="41"/>
      <c r="L217" s="45"/>
      <c r="M217" s="221"/>
      <c r="N217" s="222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138</v>
      </c>
      <c r="AU217" s="18" t="s">
        <v>83</v>
      </c>
    </row>
    <row r="218" s="2" customFormat="1">
      <c r="A218" s="39"/>
      <c r="B218" s="40"/>
      <c r="C218" s="41"/>
      <c r="D218" s="223" t="s">
        <v>140</v>
      </c>
      <c r="E218" s="41"/>
      <c r="F218" s="224" t="s">
        <v>934</v>
      </c>
      <c r="G218" s="41"/>
      <c r="H218" s="41"/>
      <c r="I218" s="220"/>
      <c r="J218" s="41"/>
      <c r="K218" s="41"/>
      <c r="L218" s="45"/>
      <c r="M218" s="221"/>
      <c r="N218" s="222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140</v>
      </c>
      <c r="AU218" s="18" t="s">
        <v>83</v>
      </c>
    </row>
    <row r="219" s="13" customFormat="1">
      <c r="A219" s="13"/>
      <c r="B219" s="225"/>
      <c r="C219" s="226"/>
      <c r="D219" s="218" t="s">
        <v>142</v>
      </c>
      <c r="E219" s="227" t="s">
        <v>19</v>
      </c>
      <c r="F219" s="228" t="s">
        <v>935</v>
      </c>
      <c r="G219" s="226"/>
      <c r="H219" s="227" t="s">
        <v>19</v>
      </c>
      <c r="I219" s="229"/>
      <c r="J219" s="226"/>
      <c r="K219" s="226"/>
      <c r="L219" s="230"/>
      <c r="M219" s="231"/>
      <c r="N219" s="232"/>
      <c r="O219" s="232"/>
      <c r="P219" s="232"/>
      <c r="Q219" s="232"/>
      <c r="R219" s="232"/>
      <c r="S219" s="232"/>
      <c r="T219" s="23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4" t="s">
        <v>142</v>
      </c>
      <c r="AU219" s="234" t="s">
        <v>83</v>
      </c>
      <c r="AV219" s="13" t="s">
        <v>81</v>
      </c>
      <c r="AW219" s="13" t="s">
        <v>34</v>
      </c>
      <c r="AX219" s="13" t="s">
        <v>73</v>
      </c>
      <c r="AY219" s="234" t="s">
        <v>129</v>
      </c>
    </row>
    <row r="220" s="14" customFormat="1">
      <c r="A220" s="14"/>
      <c r="B220" s="235"/>
      <c r="C220" s="236"/>
      <c r="D220" s="218" t="s">
        <v>142</v>
      </c>
      <c r="E220" s="237" t="s">
        <v>19</v>
      </c>
      <c r="F220" s="238" t="s">
        <v>936</v>
      </c>
      <c r="G220" s="236"/>
      <c r="H220" s="239">
        <v>2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5" t="s">
        <v>142</v>
      </c>
      <c r="AU220" s="245" t="s">
        <v>83</v>
      </c>
      <c r="AV220" s="14" t="s">
        <v>83</v>
      </c>
      <c r="AW220" s="14" t="s">
        <v>34</v>
      </c>
      <c r="AX220" s="14" t="s">
        <v>81</v>
      </c>
      <c r="AY220" s="245" t="s">
        <v>129</v>
      </c>
    </row>
    <row r="221" s="12" customFormat="1" ht="22.8" customHeight="1">
      <c r="A221" s="12"/>
      <c r="B221" s="189"/>
      <c r="C221" s="190"/>
      <c r="D221" s="191" t="s">
        <v>72</v>
      </c>
      <c r="E221" s="203" t="s">
        <v>151</v>
      </c>
      <c r="F221" s="203" t="s">
        <v>937</v>
      </c>
      <c r="G221" s="190"/>
      <c r="H221" s="190"/>
      <c r="I221" s="193"/>
      <c r="J221" s="204">
        <f>BK221</f>
        <v>0</v>
      </c>
      <c r="K221" s="190"/>
      <c r="L221" s="195"/>
      <c r="M221" s="196"/>
      <c r="N221" s="197"/>
      <c r="O221" s="197"/>
      <c r="P221" s="198">
        <f>SUM(P222:P255)</f>
        <v>0</v>
      </c>
      <c r="Q221" s="197"/>
      <c r="R221" s="198">
        <f>SUM(R222:R255)</f>
        <v>134.11346570000001</v>
      </c>
      <c r="S221" s="197"/>
      <c r="T221" s="199">
        <f>SUM(T222:T255)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0" t="s">
        <v>81</v>
      </c>
      <c r="AT221" s="201" t="s">
        <v>72</v>
      </c>
      <c r="AU221" s="201" t="s">
        <v>81</v>
      </c>
      <c r="AY221" s="200" t="s">
        <v>129</v>
      </c>
      <c r="BK221" s="202">
        <f>SUM(BK222:BK255)</f>
        <v>0</v>
      </c>
    </row>
    <row r="222" s="2" customFormat="1" ht="21.75" customHeight="1">
      <c r="A222" s="39"/>
      <c r="B222" s="40"/>
      <c r="C222" s="205" t="s">
        <v>350</v>
      </c>
      <c r="D222" s="205" t="s">
        <v>131</v>
      </c>
      <c r="E222" s="206" t="s">
        <v>938</v>
      </c>
      <c r="F222" s="207" t="s">
        <v>939</v>
      </c>
      <c r="G222" s="208" t="s">
        <v>134</v>
      </c>
      <c r="H222" s="209">
        <v>51.299999999999997</v>
      </c>
      <c r="I222" s="210"/>
      <c r="J222" s="211">
        <f>ROUND(I222*H222,2)</f>
        <v>0</v>
      </c>
      <c r="K222" s="207" t="s">
        <v>135</v>
      </c>
      <c r="L222" s="45"/>
      <c r="M222" s="212" t="s">
        <v>19</v>
      </c>
      <c r="N222" s="213" t="s">
        <v>44</v>
      </c>
      <c r="O222" s="85"/>
      <c r="P222" s="214">
        <f>O222*H222</f>
        <v>0</v>
      </c>
      <c r="Q222" s="214">
        <v>1.0203599999999999</v>
      </c>
      <c r="R222" s="214">
        <f>Q222*H222</f>
        <v>52.344467999999992</v>
      </c>
      <c r="S222" s="214">
        <v>0</v>
      </c>
      <c r="T222" s="215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6" t="s">
        <v>136</v>
      </c>
      <c r="AT222" s="216" t="s">
        <v>131</v>
      </c>
      <c r="AU222" s="216" t="s">
        <v>83</v>
      </c>
      <c r="AY222" s="18" t="s">
        <v>129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8" t="s">
        <v>81</v>
      </c>
      <c r="BK222" s="217">
        <f>ROUND(I222*H222,2)</f>
        <v>0</v>
      </c>
      <c r="BL222" s="18" t="s">
        <v>136</v>
      </c>
      <c r="BM222" s="216" t="s">
        <v>940</v>
      </c>
    </row>
    <row r="223" s="2" customFormat="1">
      <c r="A223" s="39"/>
      <c r="B223" s="40"/>
      <c r="C223" s="41"/>
      <c r="D223" s="218" t="s">
        <v>138</v>
      </c>
      <c r="E223" s="41"/>
      <c r="F223" s="219" t="s">
        <v>941</v>
      </c>
      <c r="G223" s="41"/>
      <c r="H223" s="41"/>
      <c r="I223" s="220"/>
      <c r="J223" s="41"/>
      <c r="K223" s="41"/>
      <c r="L223" s="45"/>
      <c r="M223" s="221"/>
      <c r="N223" s="222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138</v>
      </c>
      <c r="AU223" s="18" t="s">
        <v>83</v>
      </c>
    </row>
    <row r="224" s="2" customFormat="1">
      <c r="A224" s="39"/>
      <c r="B224" s="40"/>
      <c r="C224" s="41"/>
      <c r="D224" s="223" t="s">
        <v>140</v>
      </c>
      <c r="E224" s="41"/>
      <c r="F224" s="224" t="s">
        <v>942</v>
      </c>
      <c r="G224" s="41"/>
      <c r="H224" s="41"/>
      <c r="I224" s="220"/>
      <c r="J224" s="41"/>
      <c r="K224" s="41"/>
      <c r="L224" s="45"/>
      <c r="M224" s="221"/>
      <c r="N224" s="222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140</v>
      </c>
      <c r="AU224" s="18" t="s">
        <v>83</v>
      </c>
    </row>
    <row r="225" s="13" customFormat="1">
      <c r="A225" s="13"/>
      <c r="B225" s="225"/>
      <c r="C225" s="226"/>
      <c r="D225" s="218" t="s">
        <v>142</v>
      </c>
      <c r="E225" s="227" t="s">
        <v>19</v>
      </c>
      <c r="F225" s="228" t="s">
        <v>943</v>
      </c>
      <c r="G225" s="226"/>
      <c r="H225" s="227" t="s">
        <v>19</v>
      </c>
      <c r="I225" s="229"/>
      <c r="J225" s="226"/>
      <c r="K225" s="226"/>
      <c r="L225" s="230"/>
      <c r="M225" s="231"/>
      <c r="N225" s="232"/>
      <c r="O225" s="232"/>
      <c r="P225" s="232"/>
      <c r="Q225" s="232"/>
      <c r="R225" s="232"/>
      <c r="S225" s="232"/>
      <c r="T225" s="23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4" t="s">
        <v>142</v>
      </c>
      <c r="AU225" s="234" t="s">
        <v>83</v>
      </c>
      <c r="AV225" s="13" t="s">
        <v>81</v>
      </c>
      <c r="AW225" s="13" t="s">
        <v>34</v>
      </c>
      <c r="AX225" s="13" t="s">
        <v>73</v>
      </c>
      <c r="AY225" s="234" t="s">
        <v>129</v>
      </c>
    </row>
    <row r="226" s="14" customFormat="1">
      <c r="A226" s="14"/>
      <c r="B226" s="235"/>
      <c r="C226" s="236"/>
      <c r="D226" s="218" t="s">
        <v>142</v>
      </c>
      <c r="E226" s="237" t="s">
        <v>19</v>
      </c>
      <c r="F226" s="238" t="s">
        <v>944</v>
      </c>
      <c r="G226" s="236"/>
      <c r="H226" s="239">
        <v>51.299999999999997</v>
      </c>
      <c r="I226" s="240"/>
      <c r="J226" s="236"/>
      <c r="K226" s="236"/>
      <c r="L226" s="241"/>
      <c r="M226" s="242"/>
      <c r="N226" s="243"/>
      <c r="O226" s="243"/>
      <c r="P226" s="243"/>
      <c r="Q226" s="243"/>
      <c r="R226" s="243"/>
      <c r="S226" s="243"/>
      <c r="T226" s="24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5" t="s">
        <v>142</v>
      </c>
      <c r="AU226" s="245" t="s">
        <v>83</v>
      </c>
      <c r="AV226" s="14" t="s">
        <v>83</v>
      </c>
      <c r="AW226" s="14" t="s">
        <v>34</v>
      </c>
      <c r="AX226" s="14" t="s">
        <v>81</v>
      </c>
      <c r="AY226" s="245" t="s">
        <v>129</v>
      </c>
    </row>
    <row r="227" s="2" customFormat="1" ht="16.5" customHeight="1">
      <c r="A227" s="39"/>
      <c r="B227" s="40"/>
      <c r="C227" s="205" t="s">
        <v>356</v>
      </c>
      <c r="D227" s="205" t="s">
        <v>131</v>
      </c>
      <c r="E227" s="206" t="s">
        <v>945</v>
      </c>
      <c r="F227" s="207" t="s">
        <v>946</v>
      </c>
      <c r="G227" s="208" t="s">
        <v>225</v>
      </c>
      <c r="H227" s="209">
        <v>1.1659999999999999</v>
      </c>
      <c r="I227" s="210"/>
      <c r="J227" s="211">
        <f>ROUND(I227*H227,2)</f>
        <v>0</v>
      </c>
      <c r="K227" s="207" t="s">
        <v>135</v>
      </c>
      <c r="L227" s="45"/>
      <c r="M227" s="212" t="s">
        <v>19</v>
      </c>
      <c r="N227" s="213" t="s">
        <v>44</v>
      </c>
      <c r="O227" s="85"/>
      <c r="P227" s="214">
        <f>O227*H227</f>
        <v>0</v>
      </c>
      <c r="Q227" s="214">
        <v>1.04922</v>
      </c>
      <c r="R227" s="214">
        <f>Q227*H227</f>
        <v>1.2233905199999999</v>
      </c>
      <c r="S227" s="214">
        <v>0</v>
      </c>
      <c r="T227" s="215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6" t="s">
        <v>136</v>
      </c>
      <c r="AT227" s="216" t="s">
        <v>131</v>
      </c>
      <c r="AU227" s="216" t="s">
        <v>83</v>
      </c>
      <c r="AY227" s="18" t="s">
        <v>129</v>
      </c>
      <c r="BE227" s="217">
        <f>IF(N227="základní",J227,0)</f>
        <v>0</v>
      </c>
      <c r="BF227" s="217">
        <f>IF(N227="snížená",J227,0)</f>
        <v>0</v>
      </c>
      <c r="BG227" s="217">
        <f>IF(N227="zákl. přenesená",J227,0)</f>
        <v>0</v>
      </c>
      <c r="BH227" s="217">
        <f>IF(N227="sníž. přenesená",J227,0)</f>
        <v>0</v>
      </c>
      <c r="BI227" s="217">
        <f>IF(N227="nulová",J227,0)</f>
        <v>0</v>
      </c>
      <c r="BJ227" s="18" t="s">
        <v>81</v>
      </c>
      <c r="BK227" s="217">
        <f>ROUND(I227*H227,2)</f>
        <v>0</v>
      </c>
      <c r="BL227" s="18" t="s">
        <v>136</v>
      </c>
      <c r="BM227" s="216" t="s">
        <v>947</v>
      </c>
    </row>
    <row r="228" s="2" customFormat="1">
      <c r="A228" s="39"/>
      <c r="B228" s="40"/>
      <c r="C228" s="41"/>
      <c r="D228" s="218" t="s">
        <v>138</v>
      </c>
      <c r="E228" s="41"/>
      <c r="F228" s="219" t="s">
        <v>948</v>
      </c>
      <c r="G228" s="41"/>
      <c r="H228" s="41"/>
      <c r="I228" s="220"/>
      <c r="J228" s="41"/>
      <c r="K228" s="41"/>
      <c r="L228" s="45"/>
      <c r="M228" s="221"/>
      <c r="N228" s="222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138</v>
      </c>
      <c r="AU228" s="18" t="s">
        <v>83</v>
      </c>
    </row>
    <row r="229" s="2" customFormat="1">
      <c r="A229" s="39"/>
      <c r="B229" s="40"/>
      <c r="C229" s="41"/>
      <c r="D229" s="223" t="s">
        <v>140</v>
      </c>
      <c r="E229" s="41"/>
      <c r="F229" s="224" t="s">
        <v>949</v>
      </c>
      <c r="G229" s="41"/>
      <c r="H229" s="41"/>
      <c r="I229" s="220"/>
      <c r="J229" s="41"/>
      <c r="K229" s="41"/>
      <c r="L229" s="45"/>
      <c r="M229" s="221"/>
      <c r="N229" s="222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140</v>
      </c>
      <c r="AU229" s="18" t="s">
        <v>83</v>
      </c>
    </row>
    <row r="230" s="13" customFormat="1">
      <c r="A230" s="13"/>
      <c r="B230" s="225"/>
      <c r="C230" s="226"/>
      <c r="D230" s="218" t="s">
        <v>142</v>
      </c>
      <c r="E230" s="227" t="s">
        <v>19</v>
      </c>
      <c r="F230" s="228" t="s">
        <v>950</v>
      </c>
      <c r="G230" s="226"/>
      <c r="H230" s="227" t="s">
        <v>19</v>
      </c>
      <c r="I230" s="229"/>
      <c r="J230" s="226"/>
      <c r="K230" s="226"/>
      <c r="L230" s="230"/>
      <c r="M230" s="231"/>
      <c r="N230" s="232"/>
      <c r="O230" s="232"/>
      <c r="P230" s="232"/>
      <c r="Q230" s="232"/>
      <c r="R230" s="232"/>
      <c r="S230" s="232"/>
      <c r="T230" s="23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4" t="s">
        <v>142</v>
      </c>
      <c r="AU230" s="234" t="s">
        <v>83</v>
      </c>
      <c r="AV230" s="13" t="s">
        <v>81</v>
      </c>
      <c r="AW230" s="13" t="s">
        <v>34</v>
      </c>
      <c r="AX230" s="13" t="s">
        <v>73</v>
      </c>
      <c r="AY230" s="234" t="s">
        <v>129</v>
      </c>
    </row>
    <row r="231" s="14" customFormat="1">
      <c r="A231" s="14"/>
      <c r="B231" s="235"/>
      <c r="C231" s="236"/>
      <c r="D231" s="218" t="s">
        <v>142</v>
      </c>
      <c r="E231" s="237" t="s">
        <v>19</v>
      </c>
      <c r="F231" s="238" t="s">
        <v>951</v>
      </c>
      <c r="G231" s="236"/>
      <c r="H231" s="239">
        <v>0.51800000000000002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5" t="s">
        <v>142</v>
      </c>
      <c r="AU231" s="245" t="s">
        <v>83</v>
      </c>
      <c r="AV231" s="14" t="s">
        <v>83</v>
      </c>
      <c r="AW231" s="14" t="s">
        <v>34</v>
      </c>
      <c r="AX231" s="14" t="s">
        <v>73</v>
      </c>
      <c r="AY231" s="245" t="s">
        <v>129</v>
      </c>
    </row>
    <row r="232" s="14" customFormat="1">
      <c r="A232" s="14"/>
      <c r="B232" s="235"/>
      <c r="C232" s="236"/>
      <c r="D232" s="218" t="s">
        <v>142</v>
      </c>
      <c r="E232" s="237" t="s">
        <v>19</v>
      </c>
      <c r="F232" s="238" t="s">
        <v>952</v>
      </c>
      <c r="G232" s="236"/>
      <c r="H232" s="239">
        <v>0.64800000000000002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5" t="s">
        <v>142</v>
      </c>
      <c r="AU232" s="245" t="s">
        <v>83</v>
      </c>
      <c r="AV232" s="14" t="s">
        <v>83</v>
      </c>
      <c r="AW232" s="14" t="s">
        <v>34</v>
      </c>
      <c r="AX232" s="14" t="s">
        <v>73</v>
      </c>
      <c r="AY232" s="245" t="s">
        <v>129</v>
      </c>
    </row>
    <row r="233" s="15" customFormat="1">
      <c r="A233" s="15"/>
      <c r="B233" s="256"/>
      <c r="C233" s="257"/>
      <c r="D233" s="218" t="s">
        <v>142</v>
      </c>
      <c r="E233" s="258" t="s">
        <v>19</v>
      </c>
      <c r="F233" s="259" t="s">
        <v>238</v>
      </c>
      <c r="G233" s="257"/>
      <c r="H233" s="260">
        <v>1.1659999999999999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6" t="s">
        <v>142</v>
      </c>
      <c r="AU233" s="266" t="s">
        <v>83</v>
      </c>
      <c r="AV233" s="15" t="s">
        <v>136</v>
      </c>
      <c r="AW233" s="15" t="s">
        <v>34</v>
      </c>
      <c r="AX233" s="15" t="s">
        <v>81</v>
      </c>
      <c r="AY233" s="266" t="s">
        <v>129</v>
      </c>
    </row>
    <row r="234" s="2" customFormat="1" ht="16.5" customHeight="1">
      <c r="A234" s="39"/>
      <c r="B234" s="40"/>
      <c r="C234" s="205" t="s">
        <v>364</v>
      </c>
      <c r="D234" s="205" t="s">
        <v>131</v>
      </c>
      <c r="E234" s="206" t="s">
        <v>953</v>
      </c>
      <c r="F234" s="207" t="s">
        <v>954</v>
      </c>
      <c r="G234" s="208" t="s">
        <v>154</v>
      </c>
      <c r="H234" s="209">
        <v>5.9400000000000004</v>
      </c>
      <c r="I234" s="210"/>
      <c r="J234" s="211">
        <f>ROUND(I234*H234,2)</f>
        <v>0</v>
      </c>
      <c r="K234" s="207" t="s">
        <v>135</v>
      </c>
      <c r="L234" s="45"/>
      <c r="M234" s="212" t="s">
        <v>19</v>
      </c>
      <c r="N234" s="213" t="s">
        <v>44</v>
      </c>
      <c r="O234" s="85"/>
      <c r="P234" s="214">
        <f>O234*H234</f>
        <v>0</v>
      </c>
      <c r="Q234" s="214">
        <v>2.5021499999999999</v>
      </c>
      <c r="R234" s="214">
        <f>Q234*H234</f>
        <v>14.862771</v>
      </c>
      <c r="S234" s="214">
        <v>0</v>
      </c>
      <c r="T234" s="215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6" t="s">
        <v>136</v>
      </c>
      <c r="AT234" s="216" t="s">
        <v>131</v>
      </c>
      <c r="AU234" s="216" t="s">
        <v>83</v>
      </c>
      <c r="AY234" s="18" t="s">
        <v>129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8" t="s">
        <v>81</v>
      </c>
      <c r="BK234" s="217">
        <f>ROUND(I234*H234,2)</f>
        <v>0</v>
      </c>
      <c r="BL234" s="18" t="s">
        <v>136</v>
      </c>
      <c r="BM234" s="216" t="s">
        <v>955</v>
      </c>
    </row>
    <row r="235" s="2" customFormat="1">
      <c r="A235" s="39"/>
      <c r="B235" s="40"/>
      <c r="C235" s="41"/>
      <c r="D235" s="218" t="s">
        <v>138</v>
      </c>
      <c r="E235" s="41"/>
      <c r="F235" s="219" t="s">
        <v>956</v>
      </c>
      <c r="G235" s="41"/>
      <c r="H235" s="41"/>
      <c r="I235" s="220"/>
      <c r="J235" s="41"/>
      <c r="K235" s="41"/>
      <c r="L235" s="45"/>
      <c r="M235" s="221"/>
      <c r="N235" s="222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138</v>
      </c>
      <c r="AU235" s="18" t="s">
        <v>83</v>
      </c>
    </row>
    <row r="236" s="2" customFormat="1">
      <c r="A236" s="39"/>
      <c r="B236" s="40"/>
      <c r="C236" s="41"/>
      <c r="D236" s="223" t="s">
        <v>140</v>
      </c>
      <c r="E236" s="41"/>
      <c r="F236" s="224" t="s">
        <v>957</v>
      </c>
      <c r="G236" s="41"/>
      <c r="H236" s="41"/>
      <c r="I236" s="220"/>
      <c r="J236" s="41"/>
      <c r="K236" s="41"/>
      <c r="L236" s="45"/>
      <c r="M236" s="221"/>
      <c r="N236" s="222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140</v>
      </c>
      <c r="AU236" s="18" t="s">
        <v>83</v>
      </c>
    </row>
    <row r="237" s="14" customFormat="1">
      <c r="A237" s="14"/>
      <c r="B237" s="235"/>
      <c r="C237" s="236"/>
      <c r="D237" s="218" t="s">
        <v>142</v>
      </c>
      <c r="E237" s="237" t="s">
        <v>19</v>
      </c>
      <c r="F237" s="238" t="s">
        <v>958</v>
      </c>
      <c r="G237" s="236"/>
      <c r="H237" s="239">
        <v>5.9400000000000004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5" t="s">
        <v>142</v>
      </c>
      <c r="AU237" s="245" t="s">
        <v>83</v>
      </c>
      <c r="AV237" s="14" t="s">
        <v>83</v>
      </c>
      <c r="AW237" s="14" t="s">
        <v>34</v>
      </c>
      <c r="AX237" s="14" t="s">
        <v>81</v>
      </c>
      <c r="AY237" s="245" t="s">
        <v>129</v>
      </c>
    </row>
    <row r="238" s="2" customFormat="1" ht="16.5" customHeight="1">
      <c r="A238" s="39"/>
      <c r="B238" s="40"/>
      <c r="C238" s="205" t="s">
        <v>371</v>
      </c>
      <c r="D238" s="205" t="s">
        <v>131</v>
      </c>
      <c r="E238" s="206" t="s">
        <v>959</v>
      </c>
      <c r="F238" s="207" t="s">
        <v>960</v>
      </c>
      <c r="G238" s="208" t="s">
        <v>134</v>
      </c>
      <c r="H238" s="209">
        <v>25.649999999999999</v>
      </c>
      <c r="I238" s="210"/>
      <c r="J238" s="211">
        <f>ROUND(I238*H238,2)</f>
        <v>0</v>
      </c>
      <c r="K238" s="207" t="s">
        <v>135</v>
      </c>
      <c r="L238" s="45"/>
      <c r="M238" s="212" t="s">
        <v>19</v>
      </c>
      <c r="N238" s="213" t="s">
        <v>44</v>
      </c>
      <c r="O238" s="85"/>
      <c r="P238" s="214">
        <f>O238*H238</f>
        <v>0</v>
      </c>
      <c r="Q238" s="214">
        <v>0.025190000000000001</v>
      </c>
      <c r="R238" s="214">
        <f>Q238*H238</f>
        <v>0.64612349999999996</v>
      </c>
      <c r="S238" s="214">
        <v>0</v>
      </c>
      <c r="T238" s="215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6" t="s">
        <v>136</v>
      </c>
      <c r="AT238" s="216" t="s">
        <v>131</v>
      </c>
      <c r="AU238" s="216" t="s">
        <v>83</v>
      </c>
      <c r="AY238" s="18" t="s">
        <v>129</v>
      </c>
      <c r="BE238" s="217">
        <f>IF(N238="základní",J238,0)</f>
        <v>0</v>
      </c>
      <c r="BF238" s="217">
        <f>IF(N238="snížená",J238,0)</f>
        <v>0</v>
      </c>
      <c r="BG238" s="217">
        <f>IF(N238="zákl. přenesená",J238,0)</f>
        <v>0</v>
      </c>
      <c r="BH238" s="217">
        <f>IF(N238="sníž. přenesená",J238,0)</f>
        <v>0</v>
      </c>
      <c r="BI238" s="217">
        <f>IF(N238="nulová",J238,0)</f>
        <v>0</v>
      </c>
      <c r="BJ238" s="18" t="s">
        <v>81</v>
      </c>
      <c r="BK238" s="217">
        <f>ROUND(I238*H238,2)</f>
        <v>0</v>
      </c>
      <c r="BL238" s="18" t="s">
        <v>136</v>
      </c>
      <c r="BM238" s="216" t="s">
        <v>961</v>
      </c>
    </row>
    <row r="239" s="2" customFormat="1">
      <c r="A239" s="39"/>
      <c r="B239" s="40"/>
      <c r="C239" s="41"/>
      <c r="D239" s="218" t="s">
        <v>138</v>
      </c>
      <c r="E239" s="41"/>
      <c r="F239" s="219" t="s">
        <v>962</v>
      </c>
      <c r="G239" s="41"/>
      <c r="H239" s="41"/>
      <c r="I239" s="220"/>
      <c r="J239" s="41"/>
      <c r="K239" s="41"/>
      <c r="L239" s="45"/>
      <c r="M239" s="221"/>
      <c r="N239" s="222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138</v>
      </c>
      <c r="AU239" s="18" t="s">
        <v>83</v>
      </c>
    </row>
    <row r="240" s="2" customFormat="1">
      <c r="A240" s="39"/>
      <c r="B240" s="40"/>
      <c r="C240" s="41"/>
      <c r="D240" s="223" t="s">
        <v>140</v>
      </c>
      <c r="E240" s="41"/>
      <c r="F240" s="224" t="s">
        <v>963</v>
      </c>
      <c r="G240" s="41"/>
      <c r="H240" s="41"/>
      <c r="I240" s="220"/>
      <c r="J240" s="41"/>
      <c r="K240" s="41"/>
      <c r="L240" s="45"/>
      <c r="M240" s="221"/>
      <c r="N240" s="222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140</v>
      </c>
      <c r="AU240" s="18" t="s">
        <v>83</v>
      </c>
    </row>
    <row r="241" s="13" customFormat="1">
      <c r="A241" s="13"/>
      <c r="B241" s="225"/>
      <c r="C241" s="226"/>
      <c r="D241" s="218" t="s">
        <v>142</v>
      </c>
      <c r="E241" s="227" t="s">
        <v>19</v>
      </c>
      <c r="F241" s="228" t="s">
        <v>964</v>
      </c>
      <c r="G241" s="226"/>
      <c r="H241" s="227" t="s">
        <v>19</v>
      </c>
      <c r="I241" s="229"/>
      <c r="J241" s="226"/>
      <c r="K241" s="226"/>
      <c r="L241" s="230"/>
      <c r="M241" s="231"/>
      <c r="N241" s="232"/>
      <c r="O241" s="232"/>
      <c r="P241" s="232"/>
      <c r="Q241" s="232"/>
      <c r="R241" s="232"/>
      <c r="S241" s="232"/>
      <c r="T241" s="23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4" t="s">
        <v>142</v>
      </c>
      <c r="AU241" s="234" t="s">
        <v>83</v>
      </c>
      <c r="AV241" s="13" t="s">
        <v>81</v>
      </c>
      <c r="AW241" s="13" t="s">
        <v>34</v>
      </c>
      <c r="AX241" s="13" t="s">
        <v>73</v>
      </c>
      <c r="AY241" s="234" t="s">
        <v>129</v>
      </c>
    </row>
    <row r="242" s="14" customFormat="1">
      <c r="A242" s="14"/>
      <c r="B242" s="235"/>
      <c r="C242" s="236"/>
      <c r="D242" s="218" t="s">
        <v>142</v>
      </c>
      <c r="E242" s="237" t="s">
        <v>19</v>
      </c>
      <c r="F242" s="238" t="s">
        <v>965</v>
      </c>
      <c r="G242" s="236"/>
      <c r="H242" s="239">
        <v>25.649999999999999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5" t="s">
        <v>142</v>
      </c>
      <c r="AU242" s="245" t="s">
        <v>83</v>
      </c>
      <c r="AV242" s="14" t="s">
        <v>83</v>
      </c>
      <c r="AW242" s="14" t="s">
        <v>34</v>
      </c>
      <c r="AX242" s="14" t="s">
        <v>81</v>
      </c>
      <c r="AY242" s="245" t="s">
        <v>129</v>
      </c>
    </row>
    <row r="243" s="2" customFormat="1" ht="16.5" customHeight="1">
      <c r="A243" s="39"/>
      <c r="B243" s="40"/>
      <c r="C243" s="205" t="s">
        <v>378</v>
      </c>
      <c r="D243" s="205" t="s">
        <v>131</v>
      </c>
      <c r="E243" s="206" t="s">
        <v>966</v>
      </c>
      <c r="F243" s="207" t="s">
        <v>967</v>
      </c>
      <c r="G243" s="208" t="s">
        <v>134</v>
      </c>
      <c r="H243" s="209">
        <v>25.649999999999999</v>
      </c>
      <c r="I243" s="210"/>
      <c r="J243" s="211">
        <f>ROUND(I243*H243,2)</f>
        <v>0</v>
      </c>
      <c r="K243" s="207" t="s">
        <v>135</v>
      </c>
      <c r="L243" s="45"/>
      <c r="M243" s="212" t="s">
        <v>19</v>
      </c>
      <c r="N243" s="213" t="s">
        <v>44</v>
      </c>
      <c r="O243" s="85"/>
      <c r="P243" s="214">
        <f>O243*H243</f>
        <v>0</v>
      </c>
      <c r="Q243" s="214">
        <v>0</v>
      </c>
      <c r="R243" s="214">
        <f>Q243*H243</f>
        <v>0</v>
      </c>
      <c r="S243" s="214">
        <v>0</v>
      </c>
      <c r="T243" s="215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16" t="s">
        <v>136</v>
      </c>
      <c r="AT243" s="216" t="s">
        <v>131</v>
      </c>
      <c r="AU243" s="216" t="s">
        <v>83</v>
      </c>
      <c r="AY243" s="18" t="s">
        <v>129</v>
      </c>
      <c r="BE243" s="217">
        <f>IF(N243="základní",J243,0)</f>
        <v>0</v>
      </c>
      <c r="BF243" s="217">
        <f>IF(N243="snížená",J243,0)</f>
        <v>0</v>
      </c>
      <c r="BG243" s="217">
        <f>IF(N243="zákl. přenesená",J243,0)</f>
        <v>0</v>
      </c>
      <c r="BH243" s="217">
        <f>IF(N243="sníž. přenesená",J243,0)</f>
        <v>0</v>
      </c>
      <c r="BI243" s="217">
        <f>IF(N243="nulová",J243,0)</f>
        <v>0</v>
      </c>
      <c r="BJ243" s="18" t="s">
        <v>81</v>
      </c>
      <c r="BK243" s="217">
        <f>ROUND(I243*H243,2)</f>
        <v>0</v>
      </c>
      <c r="BL243" s="18" t="s">
        <v>136</v>
      </c>
      <c r="BM243" s="216" t="s">
        <v>968</v>
      </c>
    </row>
    <row r="244" s="2" customFormat="1">
      <c r="A244" s="39"/>
      <c r="B244" s="40"/>
      <c r="C244" s="41"/>
      <c r="D244" s="218" t="s">
        <v>138</v>
      </c>
      <c r="E244" s="41"/>
      <c r="F244" s="219" t="s">
        <v>969</v>
      </c>
      <c r="G244" s="41"/>
      <c r="H244" s="41"/>
      <c r="I244" s="220"/>
      <c r="J244" s="41"/>
      <c r="K244" s="41"/>
      <c r="L244" s="45"/>
      <c r="M244" s="221"/>
      <c r="N244" s="222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138</v>
      </c>
      <c r="AU244" s="18" t="s">
        <v>83</v>
      </c>
    </row>
    <row r="245" s="2" customFormat="1">
      <c r="A245" s="39"/>
      <c r="B245" s="40"/>
      <c r="C245" s="41"/>
      <c r="D245" s="223" t="s">
        <v>140</v>
      </c>
      <c r="E245" s="41"/>
      <c r="F245" s="224" t="s">
        <v>970</v>
      </c>
      <c r="G245" s="41"/>
      <c r="H245" s="41"/>
      <c r="I245" s="220"/>
      <c r="J245" s="41"/>
      <c r="K245" s="41"/>
      <c r="L245" s="45"/>
      <c r="M245" s="221"/>
      <c r="N245" s="222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140</v>
      </c>
      <c r="AU245" s="18" t="s">
        <v>83</v>
      </c>
    </row>
    <row r="246" s="2" customFormat="1" ht="16.5" customHeight="1">
      <c r="A246" s="39"/>
      <c r="B246" s="40"/>
      <c r="C246" s="205" t="s">
        <v>385</v>
      </c>
      <c r="D246" s="205" t="s">
        <v>131</v>
      </c>
      <c r="E246" s="206" t="s">
        <v>971</v>
      </c>
      <c r="F246" s="207" t="s">
        <v>972</v>
      </c>
      <c r="G246" s="208" t="s">
        <v>225</v>
      </c>
      <c r="H246" s="209">
        <v>0.748</v>
      </c>
      <c r="I246" s="210"/>
      <c r="J246" s="211">
        <f>ROUND(I246*H246,2)</f>
        <v>0</v>
      </c>
      <c r="K246" s="207" t="s">
        <v>135</v>
      </c>
      <c r="L246" s="45"/>
      <c r="M246" s="212" t="s">
        <v>19</v>
      </c>
      <c r="N246" s="213" t="s">
        <v>44</v>
      </c>
      <c r="O246" s="85"/>
      <c r="P246" s="214">
        <f>O246*H246</f>
        <v>0</v>
      </c>
      <c r="Q246" s="214">
        <v>1.04741</v>
      </c>
      <c r="R246" s="214">
        <f>Q246*H246</f>
        <v>0.78346267999999997</v>
      </c>
      <c r="S246" s="214">
        <v>0</v>
      </c>
      <c r="T246" s="215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16" t="s">
        <v>136</v>
      </c>
      <c r="AT246" s="216" t="s">
        <v>131</v>
      </c>
      <c r="AU246" s="216" t="s">
        <v>83</v>
      </c>
      <c r="AY246" s="18" t="s">
        <v>129</v>
      </c>
      <c r="BE246" s="217">
        <f>IF(N246="základní",J246,0)</f>
        <v>0</v>
      </c>
      <c r="BF246" s="217">
        <f>IF(N246="snížená",J246,0)</f>
        <v>0</v>
      </c>
      <c r="BG246" s="217">
        <f>IF(N246="zákl. přenesená",J246,0)</f>
        <v>0</v>
      </c>
      <c r="BH246" s="217">
        <f>IF(N246="sníž. přenesená",J246,0)</f>
        <v>0</v>
      </c>
      <c r="BI246" s="217">
        <f>IF(N246="nulová",J246,0)</f>
        <v>0</v>
      </c>
      <c r="BJ246" s="18" t="s">
        <v>81</v>
      </c>
      <c r="BK246" s="217">
        <f>ROUND(I246*H246,2)</f>
        <v>0</v>
      </c>
      <c r="BL246" s="18" t="s">
        <v>136</v>
      </c>
      <c r="BM246" s="216" t="s">
        <v>973</v>
      </c>
    </row>
    <row r="247" s="2" customFormat="1">
      <c r="A247" s="39"/>
      <c r="B247" s="40"/>
      <c r="C247" s="41"/>
      <c r="D247" s="218" t="s">
        <v>138</v>
      </c>
      <c r="E247" s="41"/>
      <c r="F247" s="219" t="s">
        <v>974</v>
      </c>
      <c r="G247" s="41"/>
      <c r="H247" s="41"/>
      <c r="I247" s="220"/>
      <c r="J247" s="41"/>
      <c r="K247" s="41"/>
      <c r="L247" s="45"/>
      <c r="M247" s="221"/>
      <c r="N247" s="222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138</v>
      </c>
      <c r="AU247" s="18" t="s">
        <v>83</v>
      </c>
    </row>
    <row r="248" s="2" customFormat="1">
      <c r="A248" s="39"/>
      <c r="B248" s="40"/>
      <c r="C248" s="41"/>
      <c r="D248" s="223" t="s">
        <v>140</v>
      </c>
      <c r="E248" s="41"/>
      <c r="F248" s="224" t="s">
        <v>975</v>
      </c>
      <c r="G248" s="41"/>
      <c r="H248" s="41"/>
      <c r="I248" s="220"/>
      <c r="J248" s="41"/>
      <c r="K248" s="41"/>
      <c r="L248" s="45"/>
      <c r="M248" s="221"/>
      <c r="N248" s="222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140</v>
      </c>
      <c r="AU248" s="18" t="s">
        <v>83</v>
      </c>
    </row>
    <row r="249" s="13" customFormat="1">
      <c r="A249" s="13"/>
      <c r="B249" s="225"/>
      <c r="C249" s="226"/>
      <c r="D249" s="218" t="s">
        <v>142</v>
      </c>
      <c r="E249" s="227" t="s">
        <v>19</v>
      </c>
      <c r="F249" s="228" t="s">
        <v>976</v>
      </c>
      <c r="G249" s="226"/>
      <c r="H249" s="227" t="s">
        <v>19</v>
      </c>
      <c r="I249" s="229"/>
      <c r="J249" s="226"/>
      <c r="K249" s="226"/>
      <c r="L249" s="230"/>
      <c r="M249" s="231"/>
      <c r="N249" s="232"/>
      <c r="O249" s="232"/>
      <c r="P249" s="232"/>
      <c r="Q249" s="232"/>
      <c r="R249" s="232"/>
      <c r="S249" s="232"/>
      <c r="T249" s="23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4" t="s">
        <v>142</v>
      </c>
      <c r="AU249" s="234" t="s">
        <v>83</v>
      </c>
      <c r="AV249" s="13" t="s">
        <v>81</v>
      </c>
      <c r="AW249" s="13" t="s">
        <v>34</v>
      </c>
      <c r="AX249" s="13" t="s">
        <v>73</v>
      </c>
      <c r="AY249" s="234" t="s">
        <v>129</v>
      </c>
    </row>
    <row r="250" s="14" customFormat="1">
      <c r="A250" s="14"/>
      <c r="B250" s="235"/>
      <c r="C250" s="236"/>
      <c r="D250" s="218" t="s">
        <v>142</v>
      </c>
      <c r="E250" s="237" t="s">
        <v>19</v>
      </c>
      <c r="F250" s="238" t="s">
        <v>977</v>
      </c>
      <c r="G250" s="236"/>
      <c r="H250" s="239">
        <v>0.748</v>
      </c>
      <c r="I250" s="240"/>
      <c r="J250" s="236"/>
      <c r="K250" s="236"/>
      <c r="L250" s="241"/>
      <c r="M250" s="242"/>
      <c r="N250" s="243"/>
      <c r="O250" s="243"/>
      <c r="P250" s="243"/>
      <c r="Q250" s="243"/>
      <c r="R250" s="243"/>
      <c r="S250" s="243"/>
      <c r="T250" s="24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5" t="s">
        <v>142</v>
      </c>
      <c r="AU250" s="245" t="s">
        <v>83</v>
      </c>
      <c r="AV250" s="14" t="s">
        <v>83</v>
      </c>
      <c r="AW250" s="14" t="s">
        <v>34</v>
      </c>
      <c r="AX250" s="14" t="s">
        <v>81</v>
      </c>
      <c r="AY250" s="245" t="s">
        <v>129</v>
      </c>
    </row>
    <row r="251" s="2" customFormat="1" ht="16.5" customHeight="1">
      <c r="A251" s="39"/>
      <c r="B251" s="40"/>
      <c r="C251" s="205" t="s">
        <v>395</v>
      </c>
      <c r="D251" s="205" t="s">
        <v>131</v>
      </c>
      <c r="E251" s="206" t="s">
        <v>978</v>
      </c>
      <c r="F251" s="207" t="s">
        <v>979</v>
      </c>
      <c r="G251" s="208" t="s">
        <v>154</v>
      </c>
      <c r="H251" s="209">
        <v>30.780000000000001</v>
      </c>
      <c r="I251" s="210"/>
      <c r="J251" s="211">
        <f>ROUND(I251*H251,2)</f>
        <v>0</v>
      </c>
      <c r="K251" s="207" t="s">
        <v>135</v>
      </c>
      <c r="L251" s="45"/>
      <c r="M251" s="212" t="s">
        <v>19</v>
      </c>
      <c r="N251" s="213" t="s">
        <v>44</v>
      </c>
      <c r="O251" s="85"/>
      <c r="P251" s="214">
        <f>O251*H251</f>
        <v>0</v>
      </c>
      <c r="Q251" s="214">
        <v>2.0874999999999999</v>
      </c>
      <c r="R251" s="214">
        <f>Q251*H251</f>
        <v>64.253249999999994</v>
      </c>
      <c r="S251" s="214">
        <v>0</v>
      </c>
      <c r="T251" s="215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6" t="s">
        <v>136</v>
      </c>
      <c r="AT251" s="216" t="s">
        <v>131</v>
      </c>
      <c r="AU251" s="216" t="s">
        <v>83</v>
      </c>
      <c r="AY251" s="18" t="s">
        <v>129</v>
      </c>
      <c r="BE251" s="217">
        <f>IF(N251="základní",J251,0)</f>
        <v>0</v>
      </c>
      <c r="BF251" s="217">
        <f>IF(N251="snížená",J251,0)</f>
        <v>0</v>
      </c>
      <c r="BG251" s="217">
        <f>IF(N251="zákl. přenesená",J251,0)</f>
        <v>0</v>
      </c>
      <c r="BH251" s="217">
        <f>IF(N251="sníž. přenesená",J251,0)</f>
        <v>0</v>
      </c>
      <c r="BI251" s="217">
        <f>IF(N251="nulová",J251,0)</f>
        <v>0</v>
      </c>
      <c r="BJ251" s="18" t="s">
        <v>81</v>
      </c>
      <c r="BK251" s="217">
        <f>ROUND(I251*H251,2)</f>
        <v>0</v>
      </c>
      <c r="BL251" s="18" t="s">
        <v>136</v>
      </c>
      <c r="BM251" s="216" t="s">
        <v>980</v>
      </c>
    </row>
    <row r="252" s="2" customFormat="1">
      <c r="A252" s="39"/>
      <c r="B252" s="40"/>
      <c r="C252" s="41"/>
      <c r="D252" s="218" t="s">
        <v>138</v>
      </c>
      <c r="E252" s="41"/>
      <c r="F252" s="219" t="s">
        <v>981</v>
      </c>
      <c r="G252" s="41"/>
      <c r="H252" s="41"/>
      <c r="I252" s="220"/>
      <c r="J252" s="41"/>
      <c r="K252" s="41"/>
      <c r="L252" s="45"/>
      <c r="M252" s="221"/>
      <c r="N252" s="222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138</v>
      </c>
      <c r="AU252" s="18" t="s">
        <v>83</v>
      </c>
    </row>
    <row r="253" s="2" customFormat="1">
      <c r="A253" s="39"/>
      <c r="B253" s="40"/>
      <c r="C253" s="41"/>
      <c r="D253" s="223" t="s">
        <v>140</v>
      </c>
      <c r="E253" s="41"/>
      <c r="F253" s="224" t="s">
        <v>982</v>
      </c>
      <c r="G253" s="41"/>
      <c r="H253" s="41"/>
      <c r="I253" s="220"/>
      <c r="J253" s="41"/>
      <c r="K253" s="41"/>
      <c r="L253" s="45"/>
      <c r="M253" s="221"/>
      <c r="N253" s="222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140</v>
      </c>
      <c r="AU253" s="18" t="s">
        <v>83</v>
      </c>
    </row>
    <row r="254" s="13" customFormat="1">
      <c r="A254" s="13"/>
      <c r="B254" s="225"/>
      <c r="C254" s="226"/>
      <c r="D254" s="218" t="s">
        <v>142</v>
      </c>
      <c r="E254" s="227" t="s">
        <v>19</v>
      </c>
      <c r="F254" s="228" t="s">
        <v>983</v>
      </c>
      <c r="G254" s="226"/>
      <c r="H254" s="227" t="s">
        <v>19</v>
      </c>
      <c r="I254" s="229"/>
      <c r="J254" s="226"/>
      <c r="K254" s="226"/>
      <c r="L254" s="230"/>
      <c r="M254" s="231"/>
      <c r="N254" s="232"/>
      <c r="O254" s="232"/>
      <c r="P254" s="232"/>
      <c r="Q254" s="232"/>
      <c r="R254" s="232"/>
      <c r="S254" s="232"/>
      <c r="T254" s="23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4" t="s">
        <v>142</v>
      </c>
      <c r="AU254" s="234" t="s">
        <v>83</v>
      </c>
      <c r="AV254" s="13" t="s">
        <v>81</v>
      </c>
      <c r="AW254" s="13" t="s">
        <v>34</v>
      </c>
      <c r="AX254" s="13" t="s">
        <v>73</v>
      </c>
      <c r="AY254" s="234" t="s">
        <v>129</v>
      </c>
    </row>
    <row r="255" s="14" customFormat="1">
      <c r="A255" s="14"/>
      <c r="B255" s="235"/>
      <c r="C255" s="236"/>
      <c r="D255" s="218" t="s">
        <v>142</v>
      </c>
      <c r="E255" s="237" t="s">
        <v>19</v>
      </c>
      <c r="F255" s="238" t="s">
        <v>984</v>
      </c>
      <c r="G255" s="236"/>
      <c r="H255" s="239">
        <v>30.780000000000001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5" t="s">
        <v>142</v>
      </c>
      <c r="AU255" s="245" t="s">
        <v>83</v>
      </c>
      <c r="AV255" s="14" t="s">
        <v>83</v>
      </c>
      <c r="AW255" s="14" t="s">
        <v>34</v>
      </c>
      <c r="AX255" s="14" t="s">
        <v>81</v>
      </c>
      <c r="AY255" s="245" t="s">
        <v>129</v>
      </c>
    </row>
    <row r="256" s="12" customFormat="1" ht="22.8" customHeight="1">
      <c r="A256" s="12"/>
      <c r="B256" s="189"/>
      <c r="C256" s="190"/>
      <c r="D256" s="191" t="s">
        <v>72</v>
      </c>
      <c r="E256" s="203" t="s">
        <v>136</v>
      </c>
      <c r="F256" s="203" t="s">
        <v>303</v>
      </c>
      <c r="G256" s="190"/>
      <c r="H256" s="190"/>
      <c r="I256" s="193"/>
      <c r="J256" s="204">
        <f>BK256</f>
        <v>0</v>
      </c>
      <c r="K256" s="190"/>
      <c r="L256" s="195"/>
      <c r="M256" s="196"/>
      <c r="N256" s="197"/>
      <c r="O256" s="197"/>
      <c r="P256" s="198">
        <f>SUM(P257:P261)</f>
        <v>0</v>
      </c>
      <c r="Q256" s="197"/>
      <c r="R256" s="198">
        <f>SUM(R257:R261)</f>
        <v>33.264000000000003</v>
      </c>
      <c r="S256" s="197"/>
      <c r="T256" s="199">
        <f>SUM(T257:T261)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00" t="s">
        <v>81</v>
      </c>
      <c r="AT256" s="201" t="s">
        <v>72</v>
      </c>
      <c r="AU256" s="201" t="s">
        <v>81</v>
      </c>
      <c r="AY256" s="200" t="s">
        <v>129</v>
      </c>
      <c r="BK256" s="202">
        <f>SUM(BK257:BK261)</f>
        <v>0</v>
      </c>
    </row>
    <row r="257" s="2" customFormat="1" ht="21.75" customHeight="1">
      <c r="A257" s="39"/>
      <c r="B257" s="40"/>
      <c r="C257" s="205" t="s">
        <v>403</v>
      </c>
      <c r="D257" s="205" t="s">
        <v>131</v>
      </c>
      <c r="E257" s="206" t="s">
        <v>985</v>
      </c>
      <c r="F257" s="207" t="s">
        <v>986</v>
      </c>
      <c r="G257" s="208" t="s">
        <v>154</v>
      </c>
      <c r="H257" s="209">
        <v>18</v>
      </c>
      <c r="I257" s="210"/>
      <c r="J257" s="211">
        <f>ROUND(I257*H257,2)</f>
        <v>0</v>
      </c>
      <c r="K257" s="207" t="s">
        <v>135</v>
      </c>
      <c r="L257" s="45"/>
      <c r="M257" s="212" t="s">
        <v>19</v>
      </c>
      <c r="N257" s="213" t="s">
        <v>44</v>
      </c>
      <c r="O257" s="85"/>
      <c r="P257" s="214">
        <f>O257*H257</f>
        <v>0</v>
      </c>
      <c r="Q257" s="214">
        <v>1.8480000000000001</v>
      </c>
      <c r="R257" s="214">
        <f>Q257*H257</f>
        <v>33.264000000000003</v>
      </c>
      <c r="S257" s="214">
        <v>0</v>
      </c>
      <c r="T257" s="215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16" t="s">
        <v>136</v>
      </c>
      <c r="AT257" s="216" t="s">
        <v>131</v>
      </c>
      <c r="AU257" s="216" t="s">
        <v>83</v>
      </c>
      <c r="AY257" s="18" t="s">
        <v>129</v>
      </c>
      <c r="BE257" s="217">
        <f>IF(N257="základní",J257,0)</f>
        <v>0</v>
      </c>
      <c r="BF257" s="217">
        <f>IF(N257="snížená",J257,0)</f>
        <v>0</v>
      </c>
      <c r="BG257" s="217">
        <f>IF(N257="zákl. přenesená",J257,0)</f>
        <v>0</v>
      </c>
      <c r="BH257" s="217">
        <f>IF(N257="sníž. přenesená",J257,0)</f>
        <v>0</v>
      </c>
      <c r="BI257" s="217">
        <f>IF(N257="nulová",J257,0)</f>
        <v>0</v>
      </c>
      <c r="BJ257" s="18" t="s">
        <v>81</v>
      </c>
      <c r="BK257" s="217">
        <f>ROUND(I257*H257,2)</f>
        <v>0</v>
      </c>
      <c r="BL257" s="18" t="s">
        <v>136</v>
      </c>
      <c r="BM257" s="216" t="s">
        <v>987</v>
      </c>
    </row>
    <row r="258" s="2" customFormat="1">
      <c r="A258" s="39"/>
      <c r="B258" s="40"/>
      <c r="C258" s="41"/>
      <c r="D258" s="218" t="s">
        <v>138</v>
      </c>
      <c r="E258" s="41"/>
      <c r="F258" s="219" t="s">
        <v>988</v>
      </c>
      <c r="G258" s="41"/>
      <c r="H258" s="41"/>
      <c r="I258" s="220"/>
      <c r="J258" s="41"/>
      <c r="K258" s="41"/>
      <c r="L258" s="45"/>
      <c r="M258" s="221"/>
      <c r="N258" s="222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138</v>
      </c>
      <c r="AU258" s="18" t="s">
        <v>83</v>
      </c>
    </row>
    <row r="259" s="2" customFormat="1">
      <c r="A259" s="39"/>
      <c r="B259" s="40"/>
      <c r="C259" s="41"/>
      <c r="D259" s="223" t="s">
        <v>140</v>
      </c>
      <c r="E259" s="41"/>
      <c r="F259" s="224" t="s">
        <v>989</v>
      </c>
      <c r="G259" s="41"/>
      <c r="H259" s="41"/>
      <c r="I259" s="220"/>
      <c r="J259" s="41"/>
      <c r="K259" s="41"/>
      <c r="L259" s="45"/>
      <c r="M259" s="221"/>
      <c r="N259" s="222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140</v>
      </c>
      <c r="AU259" s="18" t="s">
        <v>83</v>
      </c>
    </row>
    <row r="260" s="13" customFormat="1">
      <c r="A260" s="13"/>
      <c r="B260" s="225"/>
      <c r="C260" s="226"/>
      <c r="D260" s="218" t="s">
        <v>142</v>
      </c>
      <c r="E260" s="227" t="s">
        <v>19</v>
      </c>
      <c r="F260" s="228" t="s">
        <v>990</v>
      </c>
      <c r="G260" s="226"/>
      <c r="H260" s="227" t="s">
        <v>19</v>
      </c>
      <c r="I260" s="229"/>
      <c r="J260" s="226"/>
      <c r="K260" s="226"/>
      <c r="L260" s="230"/>
      <c r="M260" s="231"/>
      <c r="N260" s="232"/>
      <c r="O260" s="232"/>
      <c r="P260" s="232"/>
      <c r="Q260" s="232"/>
      <c r="R260" s="232"/>
      <c r="S260" s="232"/>
      <c r="T260" s="23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4" t="s">
        <v>142</v>
      </c>
      <c r="AU260" s="234" t="s">
        <v>83</v>
      </c>
      <c r="AV260" s="13" t="s">
        <v>81</v>
      </c>
      <c r="AW260" s="13" t="s">
        <v>34</v>
      </c>
      <c r="AX260" s="13" t="s">
        <v>73</v>
      </c>
      <c r="AY260" s="234" t="s">
        <v>129</v>
      </c>
    </row>
    <row r="261" s="14" customFormat="1">
      <c r="A261" s="14"/>
      <c r="B261" s="235"/>
      <c r="C261" s="236"/>
      <c r="D261" s="218" t="s">
        <v>142</v>
      </c>
      <c r="E261" s="237" t="s">
        <v>19</v>
      </c>
      <c r="F261" s="238" t="s">
        <v>991</v>
      </c>
      <c r="G261" s="236"/>
      <c r="H261" s="239">
        <v>18</v>
      </c>
      <c r="I261" s="240"/>
      <c r="J261" s="236"/>
      <c r="K261" s="236"/>
      <c r="L261" s="241"/>
      <c r="M261" s="242"/>
      <c r="N261" s="243"/>
      <c r="O261" s="243"/>
      <c r="P261" s="243"/>
      <c r="Q261" s="243"/>
      <c r="R261" s="243"/>
      <c r="S261" s="243"/>
      <c r="T261" s="24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5" t="s">
        <v>142</v>
      </c>
      <c r="AU261" s="245" t="s">
        <v>83</v>
      </c>
      <c r="AV261" s="14" t="s">
        <v>83</v>
      </c>
      <c r="AW261" s="14" t="s">
        <v>34</v>
      </c>
      <c r="AX261" s="14" t="s">
        <v>81</v>
      </c>
      <c r="AY261" s="245" t="s">
        <v>129</v>
      </c>
    </row>
    <row r="262" s="12" customFormat="1" ht="22.8" customHeight="1">
      <c r="A262" s="12"/>
      <c r="B262" s="189"/>
      <c r="C262" s="190"/>
      <c r="D262" s="191" t="s">
        <v>72</v>
      </c>
      <c r="E262" s="203" t="s">
        <v>167</v>
      </c>
      <c r="F262" s="203" t="s">
        <v>326</v>
      </c>
      <c r="G262" s="190"/>
      <c r="H262" s="190"/>
      <c r="I262" s="193"/>
      <c r="J262" s="204">
        <f>BK262</f>
        <v>0</v>
      </c>
      <c r="K262" s="190"/>
      <c r="L262" s="195"/>
      <c r="M262" s="196"/>
      <c r="N262" s="197"/>
      <c r="O262" s="197"/>
      <c r="P262" s="198">
        <f>SUM(P263:P267)</f>
        <v>0</v>
      </c>
      <c r="Q262" s="197"/>
      <c r="R262" s="198">
        <f>SUM(R263:R267)</f>
        <v>59.400000000000006</v>
      </c>
      <c r="S262" s="197"/>
      <c r="T262" s="199">
        <f>SUM(T263:T267)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00" t="s">
        <v>81</v>
      </c>
      <c r="AT262" s="201" t="s">
        <v>72</v>
      </c>
      <c r="AU262" s="201" t="s">
        <v>81</v>
      </c>
      <c r="AY262" s="200" t="s">
        <v>129</v>
      </c>
      <c r="BK262" s="202">
        <f>SUM(BK263:BK267)</f>
        <v>0</v>
      </c>
    </row>
    <row r="263" s="2" customFormat="1" ht="16.5" customHeight="1">
      <c r="A263" s="39"/>
      <c r="B263" s="40"/>
      <c r="C263" s="205" t="s">
        <v>411</v>
      </c>
      <c r="D263" s="205" t="s">
        <v>131</v>
      </c>
      <c r="E263" s="206" t="s">
        <v>992</v>
      </c>
      <c r="F263" s="207" t="s">
        <v>993</v>
      </c>
      <c r="G263" s="208" t="s">
        <v>134</v>
      </c>
      <c r="H263" s="209">
        <v>150</v>
      </c>
      <c r="I263" s="210"/>
      <c r="J263" s="211">
        <f>ROUND(I263*H263,2)</f>
        <v>0</v>
      </c>
      <c r="K263" s="207" t="s">
        <v>135</v>
      </c>
      <c r="L263" s="45"/>
      <c r="M263" s="212" t="s">
        <v>19</v>
      </c>
      <c r="N263" s="213" t="s">
        <v>44</v>
      </c>
      <c r="O263" s="85"/>
      <c r="P263" s="214">
        <f>O263*H263</f>
        <v>0</v>
      </c>
      <c r="Q263" s="214">
        <v>0.39600000000000002</v>
      </c>
      <c r="R263" s="214">
        <f>Q263*H263</f>
        <v>59.400000000000006</v>
      </c>
      <c r="S263" s="214">
        <v>0</v>
      </c>
      <c r="T263" s="215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16" t="s">
        <v>136</v>
      </c>
      <c r="AT263" s="216" t="s">
        <v>131</v>
      </c>
      <c r="AU263" s="216" t="s">
        <v>83</v>
      </c>
      <c r="AY263" s="18" t="s">
        <v>129</v>
      </c>
      <c r="BE263" s="217">
        <f>IF(N263="základní",J263,0)</f>
        <v>0</v>
      </c>
      <c r="BF263" s="217">
        <f>IF(N263="snížená",J263,0)</f>
        <v>0</v>
      </c>
      <c r="BG263" s="217">
        <f>IF(N263="zákl. přenesená",J263,0)</f>
        <v>0</v>
      </c>
      <c r="BH263" s="217">
        <f>IF(N263="sníž. přenesená",J263,0)</f>
        <v>0</v>
      </c>
      <c r="BI263" s="217">
        <f>IF(N263="nulová",J263,0)</f>
        <v>0</v>
      </c>
      <c r="BJ263" s="18" t="s">
        <v>81</v>
      </c>
      <c r="BK263" s="217">
        <f>ROUND(I263*H263,2)</f>
        <v>0</v>
      </c>
      <c r="BL263" s="18" t="s">
        <v>136</v>
      </c>
      <c r="BM263" s="216" t="s">
        <v>994</v>
      </c>
    </row>
    <row r="264" s="2" customFormat="1">
      <c r="A264" s="39"/>
      <c r="B264" s="40"/>
      <c r="C264" s="41"/>
      <c r="D264" s="218" t="s">
        <v>138</v>
      </c>
      <c r="E264" s="41"/>
      <c r="F264" s="219" t="s">
        <v>995</v>
      </c>
      <c r="G264" s="41"/>
      <c r="H264" s="41"/>
      <c r="I264" s="220"/>
      <c r="J264" s="41"/>
      <c r="K264" s="41"/>
      <c r="L264" s="45"/>
      <c r="M264" s="221"/>
      <c r="N264" s="222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138</v>
      </c>
      <c r="AU264" s="18" t="s">
        <v>83</v>
      </c>
    </row>
    <row r="265" s="2" customFormat="1">
      <c r="A265" s="39"/>
      <c r="B265" s="40"/>
      <c r="C265" s="41"/>
      <c r="D265" s="223" t="s">
        <v>140</v>
      </c>
      <c r="E265" s="41"/>
      <c r="F265" s="224" t="s">
        <v>996</v>
      </c>
      <c r="G265" s="41"/>
      <c r="H265" s="41"/>
      <c r="I265" s="220"/>
      <c r="J265" s="41"/>
      <c r="K265" s="41"/>
      <c r="L265" s="45"/>
      <c r="M265" s="221"/>
      <c r="N265" s="222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140</v>
      </c>
      <c r="AU265" s="18" t="s">
        <v>83</v>
      </c>
    </row>
    <row r="266" s="13" customFormat="1">
      <c r="A266" s="13"/>
      <c r="B266" s="225"/>
      <c r="C266" s="226"/>
      <c r="D266" s="218" t="s">
        <v>142</v>
      </c>
      <c r="E266" s="227" t="s">
        <v>19</v>
      </c>
      <c r="F266" s="228" t="s">
        <v>997</v>
      </c>
      <c r="G266" s="226"/>
      <c r="H266" s="227" t="s">
        <v>19</v>
      </c>
      <c r="I266" s="229"/>
      <c r="J266" s="226"/>
      <c r="K266" s="226"/>
      <c r="L266" s="230"/>
      <c r="M266" s="231"/>
      <c r="N266" s="232"/>
      <c r="O266" s="232"/>
      <c r="P266" s="232"/>
      <c r="Q266" s="232"/>
      <c r="R266" s="232"/>
      <c r="S266" s="232"/>
      <c r="T266" s="23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4" t="s">
        <v>142</v>
      </c>
      <c r="AU266" s="234" t="s">
        <v>83</v>
      </c>
      <c r="AV266" s="13" t="s">
        <v>81</v>
      </c>
      <c r="AW266" s="13" t="s">
        <v>34</v>
      </c>
      <c r="AX266" s="13" t="s">
        <v>73</v>
      </c>
      <c r="AY266" s="234" t="s">
        <v>129</v>
      </c>
    </row>
    <row r="267" s="14" customFormat="1">
      <c r="A267" s="14"/>
      <c r="B267" s="235"/>
      <c r="C267" s="236"/>
      <c r="D267" s="218" t="s">
        <v>142</v>
      </c>
      <c r="E267" s="237" t="s">
        <v>19</v>
      </c>
      <c r="F267" s="238" t="s">
        <v>998</v>
      </c>
      <c r="G267" s="236"/>
      <c r="H267" s="239">
        <v>150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5" t="s">
        <v>142</v>
      </c>
      <c r="AU267" s="245" t="s">
        <v>83</v>
      </c>
      <c r="AV267" s="14" t="s">
        <v>83</v>
      </c>
      <c r="AW267" s="14" t="s">
        <v>34</v>
      </c>
      <c r="AX267" s="14" t="s">
        <v>81</v>
      </c>
      <c r="AY267" s="245" t="s">
        <v>129</v>
      </c>
    </row>
    <row r="268" s="12" customFormat="1" ht="22.8" customHeight="1">
      <c r="A268" s="12"/>
      <c r="B268" s="189"/>
      <c r="C268" s="190"/>
      <c r="D268" s="191" t="s">
        <v>72</v>
      </c>
      <c r="E268" s="203" t="s">
        <v>175</v>
      </c>
      <c r="F268" s="203" t="s">
        <v>999</v>
      </c>
      <c r="G268" s="190"/>
      <c r="H268" s="190"/>
      <c r="I268" s="193"/>
      <c r="J268" s="204">
        <f>BK268</f>
        <v>0</v>
      </c>
      <c r="K268" s="190"/>
      <c r="L268" s="195"/>
      <c r="M268" s="196"/>
      <c r="N268" s="197"/>
      <c r="O268" s="197"/>
      <c r="P268" s="198">
        <f>SUM(P269:P278)</f>
        <v>0</v>
      </c>
      <c r="Q268" s="197"/>
      <c r="R268" s="198">
        <f>SUM(R269:R278)</f>
        <v>0.012007260000000001</v>
      </c>
      <c r="S268" s="197"/>
      <c r="T268" s="199">
        <f>SUM(T269:T278)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00" t="s">
        <v>81</v>
      </c>
      <c r="AT268" s="201" t="s">
        <v>72</v>
      </c>
      <c r="AU268" s="201" t="s">
        <v>81</v>
      </c>
      <c r="AY268" s="200" t="s">
        <v>129</v>
      </c>
      <c r="BK268" s="202">
        <f>SUM(BK269:BK278)</f>
        <v>0</v>
      </c>
    </row>
    <row r="269" s="2" customFormat="1" ht="16.5" customHeight="1">
      <c r="A269" s="39"/>
      <c r="B269" s="40"/>
      <c r="C269" s="205" t="s">
        <v>419</v>
      </c>
      <c r="D269" s="205" t="s">
        <v>131</v>
      </c>
      <c r="E269" s="206" t="s">
        <v>1000</v>
      </c>
      <c r="F269" s="207" t="s">
        <v>1001</v>
      </c>
      <c r="G269" s="208" t="s">
        <v>134</v>
      </c>
      <c r="H269" s="209">
        <v>1.764</v>
      </c>
      <c r="I269" s="210"/>
      <c r="J269" s="211">
        <f>ROUND(I269*H269,2)</f>
        <v>0</v>
      </c>
      <c r="K269" s="207" t="s">
        <v>135</v>
      </c>
      <c r="L269" s="45"/>
      <c r="M269" s="212" t="s">
        <v>19</v>
      </c>
      <c r="N269" s="213" t="s">
        <v>44</v>
      </c>
      <c r="O269" s="85"/>
      <c r="P269" s="214">
        <f>O269*H269</f>
        <v>0</v>
      </c>
      <c r="Q269" s="214">
        <v>0.00051999999999999995</v>
      </c>
      <c r="R269" s="214">
        <f>Q269*H269</f>
        <v>0.00091727999999999992</v>
      </c>
      <c r="S269" s="214">
        <v>0</v>
      </c>
      <c r="T269" s="215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16" t="s">
        <v>136</v>
      </c>
      <c r="AT269" s="216" t="s">
        <v>131</v>
      </c>
      <c r="AU269" s="216" t="s">
        <v>83</v>
      </c>
      <c r="AY269" s="18" t="s">
        <v>129</v>
      </c>
      <c r="BE269" s="217">
        <f>IF(N269="základní",J269,0)</f>
        <v>0</v>
      </c>
      <c r="BF269" s="217">
        <f>IF(N269="snížená",J269,0)</f>
        <v>0</v>
      </c>
      <c r="BG269" s="217">
        <f>IF(N269="zákl. přenesená",J269,0)</f>
        <v>0</v>
      </c>
      <c r="BH269" s="217">
        <f>IF(N269="sníž. přenesená",J269,0)</f>
        <v>0</v>
      </c>
      <c r="BI269" s="217">
        <f>IF(N269="nulová",J269,0)</f>
        <v>0</v>
      </c>
      <c r="BJ269" s="18" t="s">
        <v>81</v>
      </c>
      <c r="BK269" s="217">
        <f>ROUND(I269*H269,2)</f>
        <v>0</v>
      </c>
      <c r="BL269" s="18" t="s">
        <v>136</v>
      </c>
      <c r="BM269" s="216" t="s">
        <v>1002</v>
      </c>
    </row>
    <row r="270" s="2" customFormat="1">
      <c r="A270" s="39"/>
      <c r="B270" s="40"/>
      <c r="C270" s="41"/>
      <c r="D270" s="218" t="s">
        <v>138</v>
      </c>
      <c r="E270" s="41"/>
      <c r="F270" s="219" t="s">
        <v>1003</v>
      </c>
      <c r="G270" s="41"/>
      <c r="H270" s="41"/>
      <c r="I270" s="220"/>
      <c r="J270" s="41"/>
      <c r="K270" s="41"/>
      <c r="L270" s="45"/>
      <c r="M270" s="221"/>
      <c r="N270" s="222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138</v>
      </c>
      <c r="AU270" s="18" t="s">
        <v>83</v>
      </c>
    </row>
    <row r="271" s="2" customFormat="1">
      <c r="A271" s="39"/>
      <c r="B271" s="40"/>
      <c r="C271" s="41"/>
      <c r="D271" s="223" t="s">
        <v>140</v>
      </c>
      <c r="E271" s="41"/>
      <c r="F271" s="224" t="s">
        <v>1004</v>
      </c>
      <c r="G271" s="41"/>
      <c r="H271" s="41"/>
      <c r="I271" s="220"/>
      <c r="J271" s="41"/>
      <c r="K271" s="41"/>
      <c r="L271" s="45"/>
      <c r="M271" s="221"/>
      <c r="N271" s="222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140</v>
      </c>
      <c r="AU271" s="18" t="s">
        <v>83</v>
      </c>
    </row>
    <row r="272" s="13" customFormat="1">
      <c r="A272" s="13"/>
      <c r="B272" s="225"/>
      <c r="C272" s="226"/>
      <c r="D272" s="218" t="s">
        <v>142</v>
      </c>
      <c r="E272" s="227" t="s">
        <v>19</v>
      </c>
      <c r="F272" s="228" t="s">
        <v>1005</v>
      </c>
      <c r="G272" s="226"/>
      <c r="H272" s="227" t="s">
        <v>19</v>
      </c>
      <c r="I272" s="229"/>
      <c r="J272" s="226"/>
      <c r="K272" s="226"/>
      <c r="L272" s="230"/>
      <c r="M272" s="231"/>
      <c r="N272" s="232"/>
      <c r="O272" s="232"/>
      <c r="P272" s="232"/>
      <c r="Q272" s="232"/>
      <c r="R272" s="232"/>
      <c r="S272" s="232"/>
      <c r="T272" s="23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4" t="s">
        <v>142</v>
      </c>
      <c r="AU272" s="234" t="s">
        <v>83</v>
      </c>
      <c r="AV272" s="13" t="s">
        <v>81</v>
      </c>
      <c r="AW272" s="13" t="s">
        <v>34</v>
      </c>
      <c r="AX272" s="13" t="s">
        <v>73</v>
      </c>
      <c r="AY272" s="234" t="s">
        <v>129</v>
      </c>
    </row>
    <row r="273" s="14" customFormat="1">
      <c r="A273" s="14"/>
      <c r="B273" s="235"/>
      <c r="C273" s="236"/>
      <c r="D273" s="218" t="s">
        <v>142</v>
      </c>
      <c r="E273" s="237" t="s">
        <v>19</v>
      </c>
      <c r="F273" s="238" t="s">
        <v>1006</v>
      </c>
      <c r="G273" s="236"/>
      <c r="H273" s="239">
        <v>1.764</v>
      </c>
      <c r="I273" s="240"/>
      <c r="J273" s="236"/>
      <c r="K273" s="236"/>
      <c r="L273" s="241"/>
      <c r="M273" s="242"/>
      <c r="N273" s="243"/>
      <c r="O273" s="243"/>
      <c r="P273" s="243"/>
      <c r="Q273" s="243"/>
      <c r="R273" s="243"/>
      <c r="S273" s="243"/>
      <c r="T273" s="24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5" t="s">
        <v>142</v>
      </c>
      <c r="AU273" s="245" t="s">
        <v>83</v>
      </c>
      <c r="AV273" s="14" t="s">
        <v>83</v>
      </c>
      <c r="AW273" s="14" t="s">
        <v>34</v>
      </c>
      <c r="AX273" s="14" t="s">
        <v>81</v>
      </c>
      <c r="AY273" s="245" t="s">
        <v>129</v>
      </c>
    </row>
    <row r="274" s="2" customFormat="1" ht="16.5" customHeight="1">
      <c r="A274" s="39"/>
      <c r="B274" s="40"/>
      <c r="C274" s="205" t="s">
        <v>427</v>
      </c>
      <c r="D274" s="205" t="s">
        <v>131</v>
      </c>
      <c r="E274" s="206" t="s">
        <v>1007</v>
      </c>
      <c r="F274" s="207" t="s">
        <v>1008</v>
      </c>
      <c r="G274" s="208" t="s">
        <v>134</v>
      </c>
      <c r="H274" s="209">
        <v>33.606000000000002</v>
      </c>
      <c r="I274" s="210"/>
      <c r="J274" s="211">
        <f>ROUND(I274*H274,2)</f>
        <v>0</v>
      </c>
      <c r="K274" s="207" t="s">
        <v>135</v>
      </c>
      <c r="L274" s="45"/>
      <c r="M274" s="212" t="s">
        <v>19</v>
      </c>
      <c r="N274" s="213" t="s">
        <v>44</v>
      </c>
      <c r="O274" s="85"/>
      <c r="P274" s="214">
        <f>O274*H274</f>
        <v>0</v>
      </c>
      <c r="Q274" s="214">
        <v>0.00033</v>
      </c>
      <c r="R274" s="214">
        <f>Q274*H274</f>
        <v>0.011089980000000001</v>
      </c>
      <c r="S274" s="214">
        <v>0</v>
      </c>
      <c r="T274" s="215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6" t="s">
        <v>136</v>
      </c>
      <c r="AT274" s="216" t="s">
        <v>131</v>
      </c>
      <c r="AU274" s="216" t="s">
        <v>83</v>
      </c>
      <c r="AY274" s="18" t="s">
        <v>129</v>
      </c>
      <c r="BE274" s="217">
        <f>IF(N274="základní",J274,0)</f>
        <v>0</v>
      </c>
      <c r="BF274" s="217">
        <f>IF(N274="snížená",J274,0)</f>
        <v>0</v>
      </c>
      <c r="BG274" s="217">
        <f>IF(N274="zákl. přenesená",J274,0)</f>
        <v>0</v>
      </c>
      <c r="BH274" s="217">
        <f>IF(N274="sníž. přenesená",J274,0)</f>
        <v>0</v>
      </c>
      <c r="BI274" s="217">
        <f>IF(N274="nulová",J274,0)</f>
        <v>0</v>
      </c>
      <c r="BJ274" s="18" t="s">
        <v>81</v>
      </c>
      <c r="BK274" s="217">
        <f>ROUND(I274*H274,2)</f>
        <v>0</v>
      </c>
      <c r="BL274" s="18" t="s">
        <v>136</v>
      </c>
      <c r="BM274" s="216" t="s">
        <v>1009</v>
      </c>
    </row>
    <row r="275" s="2" customFormat="1">
      <c r="A275" s="39"/>
      <c r="B275" s="40"/>
      <c r="C275" s="41"/>
      <c r="D275" s="218" t="s">
        <v>138</v>
      </c>
      <c r="E275" s="41"/>
      <c r="F275" s="219" t="s">
        <v>1010</v>
      </c>
      <c r="G275" s="41"/>
      <c r="H275" s="41"/>
      <c r="I275" s="220"/>
      <c r="J275" s="41"/>
      <c r="K275" s="41"/>
      <c r="L275" s="45"/>
      <c r="M275" s="221"/>
      <c r="N275" s="222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138</v>
      </c>
      <c r="AU275" s="18" t="s">
        <v>83</v>
      </c>
    </row>
    <row r="276" s="2" customFormat="1">
      <c r="A276" s="39"/>
      <c r="B276" s="40"/>
      <c r="C276" s="41"/>
      <c r="D276" s="223" t="s">
        <v>140</v>
      </c>
      <c r="E276" s="41"/>
      <c r="F276" s="224" t="s">
        <v>1011</v>
      </c>
      <c r="G276" s="41"/>
      <c r="H276" s="41"/>
      <c r="I276" s="220"/>
      <c r="J276" s="41"/>
      <c r="K276" s="41"/>
      <c r="L276" s="45"/>
      <c r="M276" s="221"/>
      <c r="N276" s="222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140</v>
      </c>
      <c r="AU276" s="18" t="s">
        <v>83</v>
      </c>
    </row>
    <row r="277" s="13" customFormat="1">
      <c r="A277" s="13"/>
      <c r="B277" s="225"/>
      <c r="C277" s="226"/>
      <c r="D277" s="218" t="s">
        <v>142</v>
      </c>
      <c r="E277" s="227" t="s">
        <v>19</v>
      </c>
      <c r="F277" s="228" t="s">
        <v>1012</v>
      </c>
      <c r="G277" s="226"/>
      <c r="H277" s="227" t="s">
        <v>19</v>
      </c>
      <c r="I277" s="229"/>
      <c r="J277" s="226"/>
      <c r="K277" s="226"/>
      <c r="L277" s="230"/>
      <c r="M277" s="231"/>
      <c r="N277" s="232"/>
      <c r="O277" s="232"/>
      <c r="P277" s="232"/>
      <c r="Q277" s="232"/>
      <c r="R277" s="232"/>
      <c r="S277" s="232"/>
      <c r="T277" s="23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4" t="s">
        <v>142</v>
      </c>
      <c r="AU277" s="234" t="s">
        <v>83</v>
      </c>
      <c r="AV277" s="13" t="s">
        <v>81</v>
      </c>
      <c r="AW277" s="13" t="s">
        <v>34</v>
      </c>
      <c r="AX277" s="13" t="s">
        <v>73</v>
      </c>
      <c r="AY277" s="234" t="s">
        <v>129</v>
      </c>
    </row>
    <row r="278" s="14" customFormat="1">
      <c r="A278" s="14"/>
      <c r="B278" s="235"/>
      <c r="C278" s="236"/>
      <c r="D278" s="218" t="s">
        <v>142</v>
      </c>
      <c r="E278" s="237" t="s">
        <v>19</v>
      </c>
      <c r="F278" s="238" t="s">
        <v>1013</v>
      </c>
      <c r="G278" s="236"/>
      <c r="H278" s="239">
        <v>33.606000000000002</v>
      </c>
      <c r="I278" s="240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5" t="s">
        <v>142</v>
      </c>
      <c r="AU278" s="245" t="s">
        <v>83</v>
      </c>
      <c r="AV278" s="14" t="s">
        <v>83</v>
      </c>
      <c r="AW278" s="14" t="s">
        <v>34</v>
      </c>
      <c r="AX278" s="14" t="s">
        <v>81</v>
      </c>
      <c r="AY278" s="245" t="s">
        <v>129</v>
      </c>
    </row>
    <row r="279" s="12" customFormat="1" ht="22.8" customHeight="1">
      <c r="A279" s="12"/>
      <c r="B279" s="189"/>
      <c r="C279" s="190"/>
      <c r="D279" s="191" t="s">
        <v>72</v>
      </c>
      <c r="E279" s="203" t="s">
        <v>191</v>
      </c>
      <c r="F279" s="203" t="s">
        <v>402</v>
      </c>
      <c r="G279" s="190"/>
      <c r="H279" s="190"/>
      <c r="I279" s="193"/>
      <c r="J279" s="204">
        <f>BK279</f>
        <v>0</v>
      </c>
      <c r="K279" s="190"/>
      <c r="L279" s="195"/>
      <c r="M279" s="196"/>
      <c r="N279" s="197"/>
      <c r="O279" s="197"/>
      <c r="P279" s="198">
        <f>SUM(P280:P284)</f>
        <v>0</v>
      </c>
      <c r="Q279" s="197"/>
      <c r="R279" s="198">
        <f>SUM(R280:R284)</f>
        <v>31.639024999999997</v>
      </c>
      <c r="S279" s="197"/>
      <c r="T279" s="199">
        <f>SUM(T280:T284)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00" t="s">
        <v>81</v>
      </c>
      <c r="AT279" s="201" t="s">
        <v>72</v>
      </c>
      <c r="AU279" s="201" t="s">
        <v>81</v>
      </c>
      <c r="AY279" s="200" t="s">
        <v>129</v>
      </c>
      <c r="BK279" s="202">
        <f>SUM(BK280:BK284)</f>
        <v>0</v>
      </c>
    </row>
    <row r="280" s="2" customFormat="1" ht="16.5" customHeight="1">
      <c r="A280" s="39"/>
      <c r="B280" s="40"/>
      <c r="C280" s="205" t="s">
        <v>435</v>
      </c>
      <c r="D280" s="205" t="s">
        <v>131</v>
      </c>
      <c r="E280" s="206" t="s">
        <v>1014</v>
      </c>
      <c r="F280" s="207" t="s">
        <v>1015</v>
      </c>
      <c r="G280" s="208" t="s">
        <v>154</v>
      </c>
      <c r="H280" s="209">
        <v>13.75</v>
      </c>
      <c r="I280" s="210"/>
      <c r="J280" s="211">
        <f>ROUND(I280*H280,2)</f>
        <v>0</v>
      </c>
      <c r="K280" s="207" t="s">
        <v>135</v>
      </c>
      <c r="L280" s="45"/>
      <c r="M280" s="212" t="s">
        <v>19</v>
      </c>
      <c r="N280" s="213" t="s">
        <v>44</v>
      </c>
      <c r="O280" s="85"/>
      <c r="P280" s="214">
        <f>O280*H280</f>
        <v>0</v>
      </c>
      <c r="Q280" s="214">
        <v>2.3010199999999998</v>
      </c>
      <c r="R280" s="214">
        <f>Q280*H280</f>
        <v>31.639024999999997</v>
      </c>
      <c r="S280" s="214">
        <v>0</v>
      </c>
      <c r="T280" s="215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16" t="s">
        <v>136</v>
      </c>
      <c r="AT280" s="216" t="s">
        <v>131</v>
      </c>
      <c r="AU280" s="216" t="s">
        <v>83</v>
      </c>
      <c r="AY280" s="18" t="s">
        <v>129</v>
      </c>
      <c r="BE280" s="217">
        <f>IF(N280="základní",J280,0)</f>
        <v>0</v>
      </c>
      <c r="BF280" s="217">
        <f>IF(N280="snížená",J280,0)</f>
        <v>0</v>
      </c>
      <c r="BG280" s="217">
        <f>IF(N280="zákl. přenesená",J280,0)</f>
        <v>0</v>
      </c>
      <c r="BH280" s="217">
        <f>IF(N280="sníž. přenesená",J280,0)</f>
        <v>0</v>
      </c>
      <c r="BI280" s="217">
        <f>IF(N280="nulová",J280,0)</f>
        <v>0</v>
      </c>
      <c r="BJ280" s="18" t="s">
        <v>81</v>
      </c>
      <c r="BK280" s="217">
        <f>ROUND(I280*H280,2)</f>
        <v>0</v>
      </c>
      <c r="BL280" s="18" t="s">
        <v>136</v>
      </c>
      <c r="BM280" s="216" t="s">
        <v>1016</v>
      </c>
    </row>
    <row r="281" s="2" customFormat="1">
      <c r="A281" s="39"/>
      <c r="B281" s="40"/>
      <c r="C281" s="41"/>
      <c r="D281" s="218" t="s">
        <v>138</v>
      </c>
      <c r="E281" s="41"/>
      <c r="F281" s="219" t="s">
        <v>1017</v>
      </c>
      <c r="G281" s="41"/>
      <c r="H281" s="41"/>
      <c r="I281" s="220"/>
      <c r="J281" s="41"/>
      <c r="K281" s="41"/>
      <c r="L281" s="45"/>
      <c r="M281" s="221"/>
      <c r="N281" s="222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138</v>
      </c>
      <c r="AU281" s="18" t="s">
        <v>83</v>
      </c>
    </row>
    <row r="282" s="2" customFormat="1">
      <c r="A282" s="39"/>
      <c r="B282" s="40"/>
      <c r="C282" s="41"/>
      <c r="D282" s="223" t="s">
        <v>140</v>
      </c>
      <c r="E282" s="41"/>
      <c r="F282" s="224" t="s">
        <v>1018</v>
      </c>
      <c r="G282" s="41"/>
      <c r="H282" s="41"/>
      <c r="I282" s="220"/>
      <c r="J282" s="41"/>
      <c r="K282" s="41"/>
      <c r="L282" s="45"/>
      <c r="M282" s="221"/>
      <c r="N282" s="222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140</v>
      </c>
      <c r="AU282" s="18" t="s">
        <v>83</v>
      </c>
    </row>
    <row r="283" s="13" customFormat="1">
      <c r="A283" s="13"/>
      <c r="B283" s="225"/>
      <c r="C283" s="226"/>
      <c r="D283" s="218" t="s">
        <v>142</v>
      </c>
      <c r="E283" s="227" t="s">
        <v>19</v>
      </c>
      <c r="F283" s="228" t="s">
        <v>1019</v>
      </c>
      <c r="G283" s="226"/>
      <c r="H283" s="227" t="s">
        <v>19</v>
      </c>
      <c r="I283" s="229"/>
      <c r="J283" s="226"/>
      <c r="K283" s="226"/>
      <c r="L283" s="230"/>
      <c r="M283" s="231"/>
      <c r="N283" s="232"/>
      <c r="O283" s="232"/>
      <c r="P283" s="232"/>
      <c r="Q283" s="232"/>
      <c r="R283" s="232"/>
      <c r="S283" s="232"/>
      <c r="T283" s="23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4" t="s">
        <v>142</v>
      </c>
      <c r="AU283" s="234" t="s">
        <v>83</v>
      </c>
      <c r="AV283" s="13" t="s">
        <v>81</v>
      </c>
      <c r="AW283" s="13" t="s">
        <v>34</v>
      </c>
      <c r="AX283" s="13" t="s">
        <v>73</v>
      </c>
      <c r="AY283" s="234" t="s">
        <v>129</v>
      </c>
    </row>
    <row r="284" s="14" customFormat="1">
      <c r="A284" s="14"/>
      <c r="B284" s="235"/>
      <c r="C284" s="236"/>
      <c r="D284" s="218" t="s">
        <v>142</v>
      </c>
      <c r="E284" s="237" t="s">
        <v>19</v>
      </c>
      <c r="F284" s="238" t="s">
        <v>1020</v>
      </c>
      <c r="G284" s="236"/>
      <c r="H284" s="239">
        <v>13.75</v>
      </c>
      <c r="I284" s="240"/>
      <c r="J284" s="236"/>
      <c r="K284" s="236"/>
      <c r="L284" s="241"/>
      <c r="M284" s="242"/>
      <c r="N284" s="243"/>
      <c r="O284" s="243"/>
      <c r="P284" s="243"/>
      <c r="Q284" s="243"/>
      <c r="R284" s="243"/>
      <c r="S284" s="243"/>
      <c r="T284" s="24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5" t="s">
        <v>142</v>
      </c>
      <c r="AU284" s="245" t="s">
        <v>83</v>
      </c>
      <c r="AV284" s="14" t="s">
        <v>83</v>
      </c>
      <c r="AW284" s="14" t="s">
        <v>34</v>
      </c>
      <c r="AX284" s="14" t="s">
        <v>81</v>
      </c>
      <c r="AY284" s="245" t="s">
        <v>129</v>
      </c>
    </row>
    <row r="285" s="12" customFormat="1" ht="22.8" customHeight="1">
      <c r="A285" s="12"/>
      <c r="B285" s="189"/>
      <c r="C285" s="190"/>
      <c r="D285" s="191" t="s">
        <v>72</v>
      </c>
      <c r="E285" s="203" t="s">
        <v>199</v>
      </c>
      <c r="F285" s="203" t="s">
        <v>462</v>
      </c>
      <c r="G285" s="190"/>
      <c r="H285" s="190"/>
      <c r="I285" s="193"/>
      <c r="J285" s="204">
        <f>BK285</f>
        <v>0</v>
      </c>
      <c r="K285" s="190"/>
      <c r="L285" s="195"/>
      <c r="M285" s="196"/>
      <c r="N285" s="197"/>
      <c r="O285" s="197"/>
      <c r="P285" s="198">
        <f>SUM(P286:P345)</f>
        <v>0</v>
      </c>
      <c r="Q285" s="197"/>
      <c r="R285" s="198">
        <f>SUM(R286:R345)</f>
        <v>3.3780736000000005</v>
      </c>
      <c r="S285" s="197"/>
      <c r="T285" s="199">
        <f>SUM(T286:T345)</f>
        <v>13.4054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00" t="s">
        <v>81</v>
      </c>
      <c r="AT285" s="201" t="s">
        <v>72</v>
      </c>
      <c r="AU285" s="201" t="s">
        <v>81</v>
      </c>
      <c r="AY285" s="200" t="s">
        <v>129</v>
      </c>
      <c r="BK285" s="202">
        <f>SUM(BK286:BK345)</f>
        <v>0</v>
      </c>
    </row>
    <row r="286" s="2" customFormat="1" ht="16.5" customHeight="1">
      <c r="A286" s="39"/>
      <c r="B286" s="40"/>
      <c r="C286" s="205" t="s">
        <v>445</v>
      </c>
      <c r="D286" s="205" t="s">
        <v>131</v>
      </c>
      <c r="E286" s="206" t="s">
        <v>1021</v>
      </c>
      <c r="F286" s="207" t="s">
        <v>1022</v>
      </c>
      <c r="G286" s="208" t="s">
        <v>466</v>
      </c>
      <c r="H286" s="209">
        <v>13</v>
      </c>
      <c r="I286" s="210"/>
      <c r="J286" s="211">
        <f>ROUND(I286*H286,2)</f>
        <v>0</v>
      </c>
      <c r="K286" s="207" t="s">
        <v>135</v>
      </c>
      <c r="L286" s="45"/>
      <c r="M286" s="212" t="s">
        <v>19</v>
      </c>
      <c r="N286" s="213" t="s">
        <v>44</v>
      </c>
      <c r="O286" s="85"/>
      <c r="P286" s="214">
        <f>O286*H286</f>
        <v>0</v>
      </c>
      <c r="Q286" s="214">
        <v>0.029999999999999999</v>
      </c>
      <c r="R286" s="214">
        <f>Q286*H286</f>
        <v>0.39000000000000001</v>
      </c>
      <c r="S286" s="214">
        <v>0</v>
      </c>
      <c r="T286" s="215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16" t="s">
        <v>136</v>
      </c>
      <c r="AT286" s="216" t="s">
        <v>131</v>
      </c>
      <c r="AU286" s="216" t="s">
        <v>83</v>
      </c>
      <c r="AY286" s="18" t="s">
        <v>129</v>
      </c>
      <c r="BE286" s="217">
        <f>IF(N286="základní",J286,0)</f>
        <v>0</v>
      </c>
      <c r="BF286" s="217">
        <f>IF(N286="snížená",J286,0)</f>
        <v>0</v>
      </c>
      <c r="BG286" s="217">
        <f>IF(N286="zákl. přenesená",J286,0)</f>
        <v>0</v>
      </c>
      <c r="BH286" s="217">
        <f>IF(N286="sníž. přenesená",J286,0)</f>
        <v>0</v>
      </c>
      <c r="BI286" s="217">
        <f>IF(N286="nulová",J286,0)</f>
        <v>0</v>
      </c>
      <c r="BJ286" s="18" t="s">
        <v>81</v>
      </c>
      <c r="BK286" s="217">
        <f>ROUND(I286*H286,2)</f>
        <v>0</v>
      </c>
      <c r="BL286" s="18" t="s">
        <v>136</v>
      </c>
      <c r="BM286" s="216" t="s">
        <v>1023</v>
      </c>
    </row>
    <row r="287" s="2" customFormat="1">
      <c r="A287" s="39"/>
      <c r="B287" s="40"/>
      <c r="C287" s="41"/>
      <c r="D287" s="218" t="s">
        <v>138</v>
      </c>
      <c r="E287" s="41"/>
      <c r="F287" s="219" t="s">
        <v>1024</v>
      </c>
      <c r="G287" s="41"/>
      <c r="H287" s="41"/>
      <c r="I287" s="220"/>
      <c r="J287" s="41"/>
      <c r="K287" s="41"/>
      <c r="L287" s="45"/>
      <c r="M287" s="221"/>
      <c r="N287" s="222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138</v>
      </c>
      <c r="AU287" s="18" t="s">
        <v>83</v>
      </c>
    </row>
    <row r="288" s="2" customFormat="1">
      <c r="A288" s="39"/>
      <c r="B288" s="40"/>
      <c r="C288" s="41"/>
      <c r="D288" s="223" t="s">
        <v>140</v>
      </c>
      <c r="E288" s="41"/>
      <c r="F288" s="224" t="s">
        <v>1025</v>
      </c>
      <c r="G288" s="41"/>
      <c r="H288" s="41"/>
      <c r="I288" s="220"/>
      <c r="J288" s="41"/>
      <c r="K288" s="41"/>
      <c r="L288" s="45"/>
      <c r="M288" s="221"/>
      <c r="N288" s="222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140</v>
      </c>
      <c r="AU288" s="18" t="s">
        <v>83</v>
      </c>
    </row>
    <row r="289" s="13" customFormat="1">
      <c r="A289" s="13"/>
      <c r="B289" s="225"/>
      <c r="C289" s="226"/>
      <c r="D289" s="218" t="s">
        <v>142</v>
      </c>
      <c r="E289" s="227" t="s">
        <v>19</v>
      </c>
      <c r="F289" s="228" t="s">
        <v>1026</v>
      </c>
      <c r="G289" s="226"/>
      <c r="H289" s="227" t="s">
        <v>19</v>
      </c>
      <c r="I289" s="229"/>
      <c r="J289" s="226"/>
      <c r="K289" s="226"/>
      <c r="L289" s="230"/>
      <c r="M289" s="231"/>
      <c r="N289" s="232"/>
      <c r="O289" s="232"/>
      <c r="P289" s="232"/>
      <c r="Q289" s="232"/>
      <c r="R289" s="232"/>
      <c r="S289" s="232"/>
      <c r="T289" s="23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4" t="s">
        <v>142</v>
      </c>
      <c r="AU289" s="234" t="s">
        <v>83</v>
      </c>
      <c r="AV289" s="13" t="s">
        <v>81</v>
      </c>
      <c r="AW289" s="13" t="s">
        <v>34</v>
      </c>
      <c r="AX289" s="13" t="s">
        <v>73</v>
      </c>
      <c r="AY289" s="234" t="s">
        <v>129</v>
      </c>
    </row>
    <row r="290" s="14" customFormat="1">
      <c r="A290" s="14"/>
      <c r="B290" s="235"/>
      <c r="C290" s="236"/>
      <c r="D290" s="218" t="s">
        <v>142</v>
      </c>
      <c r="E290" s="237" t="s">
        <v>19</v>
      </c>
      <c r="F290" s="238" t="s">
        <v>1027</v>
      </c>
      <c r="G290" s="236"/>
      <c r="H290" s="239">
        <v>13</v>
      </c>
      <c r="I290" s="240"/>
      <c r="J290" s="236"/>
      <c r="K290" s="236"/>
      <c r="L290" s="241"/>
      <c r="M290" s="242"/>
      <c r="N290" s="243"/>
      <c r="O290" s="243"/>
      <c r="P290" s="243"/>
      <c r="Q290" s="243"/>
      <c r="R290" s="243"/>
      <c r="S290" s="243"/>
      <c r="T290" s="24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5" t="s">
        <v>142</v>
      </c>
      <c r="AU290" s="245" t="s">
        <v>83</v>
      </c>
      <c r="AV290" s="14" t="s">
        <v>83</v>
      </c>
      <c r="AW290" s="14" t="s">
        <v>34</v>
      </c>
      <c r="AX290" s="14" t="s">
        <v>81</v>
      </c>
      <c r="AY290" s="245" t="s">
        <v>129</v>
      </c>
    </row>
    <row r="291" s="2" customFormat="1" ht="21.75" customHeight="1">
      <c r="A291" s="39"/>
      <c r="B291" s="40"/>
      <c r="C291" s="205" t="s">
        <v>453</v>
      </c>
      <c r="D291" s="205" t="s">
        <v>131</v>
      </c>
      <c r="E291" s="206" t="s">
        <v>1028</v>
      </c>
      <c r="F291" s="207" t="s">
        <v>1029</v>
      </c>
      <c r="G291" s="208" t="s">
        <v>466</v>
      </c>
      <c r="H291" s="209">
        <v>2</v>
      </c>
      <c r="I291" s="210"/>
      <c r="J291" s="211">
        <f>ROUND(I291*H291,2)</f>
        <v>0</v>
      </c>
      <c r="K291" s="207" t="s">
        <v>789</v>
      </c>
      <c r="L291" s="45"/>
      <c r="M291" s="212" t="s">
        <v>19</v>
      </c>
      <c r="N291" s="213" t="s">
        <v>44</v>
      </c>
      <c r="O291" s="85"/>
      <c r="P291" s="214">
        <f>O291*H291</f>
        <v>0</v>
      </c>
      <c r="Q291" s="214">
        <v>0.039600000000000003</v>
      </c>
      <c r="R291" s="214">
        <f>Q291*H291</f>
        <v>0.079200000000000007</v>
      </c>
      <c r="S291" s="214">
        <v>0</v>
      </c>
      <c r="T291" s="215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16" t="s">
        <v>136</v>
      </c>
      <c r="AT291" s="216" t="s">
        <v>131</v>
      </c>
      <c r="AU291" s="216" t="s">
        <v>83</v>
      </c>
      <c r="AY291" s="18" t="s">
        <v>129</v>
      </c>
      <c r="BE291" s="217">
        <f>IF(N291="základní",J291,0)</f>
        <v>0</v>
      </c>
      <c r="BF291" s="217">
        <f>IF(N291="snížená",J291,0)</f>
        <v>0</v>
      </c>
      <c r="BG291" s="217">
        <f>IF(N291="zákl. přenesená",J291,0)</f>
        <v>0</v>
      </c>
      <c r="BH291" s="217">
        <f>IF(N291="sníž. přenesená",J291,0)</f>
        <v>0</v>
      </c>
      <c r="BI291" s="217">
        <f>IF(N291="nulová",J291,0)</f>
        <v>0</v>
      </c>
      <c r="BJ291" s="18" t="s">
        <v>81</v>
      </c>
      <c r="BK291" s="217">
        <f>ROUND(I291*H291,2)</f>
        <v>0</v>
      </c>
      <c r="BL291" s="18" t="s">
        <v>136</v>
      </c>
      <c r="BM291" s="216" t="s">
        <v>1030</v>
      </c>
    </row>
    <row r="292" s="2" customFormat="1">
      <c r="A292" s="39"/>
      <c r="B292" s="40"/>
      <c r="C292" s="41"/>
      <c r="D292" s="218" t="s">
        <v>138</v>
      </c>
      <c r="E292" s="41"/>
      <c r="F292" s="219" t="s">
        <v>1031</v>
      </c>
      <c r="G292" s="41"/>
      <c r="H292" s="41"/>
      <c r="I292" s="220"/>
      <c r="J292" s="41"/>
      <c r="K292" s="41"/>
      <c r="L292" s="45"/>
      <c r="M292" s="221"/>
      <c r="N292" s="222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138</v>
      </c>
      <c r="AU292" s="18" t="s">
        <v>83</v>
      </c>
    </row>
    <row r="293" s="2" customFormat="1">
      <c r="A293" s="39"/>
      <c r="B293" s="40"/>
      <c r="C293" s="41"/>
      <c r="D293" s="223" t="s">
        <v>140</v>
      </c>
      <c r="E293" s="41"/>
      <c r="F293" s="224" t="s">
        <v>1032</v>
      </c>
      <c r="G293" s="41"/>
      <c r="H293" s="41"/>
      <c r="I293" s="220"/>
      <c r="J293" s="41"/>
      <c r="K293" s="41"/>
      <c r="L293" s="45"/>
      <c r="M293" s="221"/>
      <c r="N293" s="222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140</v>
      </c>
      <c r="AU293" s="18" t="s">
        <v>83</v>
      </c>
    </row>
    <row r="294" s="13" customFormat="1">
      <c r="A294" s="13"/>
      <c r="B294" s="225"/>
      <c r="C294" s="226"/>
      <c r="D294" s="218" t="s">
        <v>142</v>
      </c>
      <c r="E294" s="227" t="s">
        <v>19</v>
      </c>
      <c r="F294" s="228" t="s">
        <v>1033</v>
      </c>
      <c r="G294" s="226"/>
      <c r="H294" s="227" t="s">
        <v>19</v>
      </c>
      <c r="I294" s="229"/>
      <c r="J294" s="226"/>
      <c r="K294" s="226"/>
      <c r="L294" s="230"/>
      <c r="M294" s="231"/>
      <c r="N294" s="232"/>
      <c r="O294" s="232"/>
      <c r="P294" s="232"/>
      <c r="Q294" s="232"/>
      <c r="R294" s="232"/>
      <c r="S294" s="232"/>
      <c r="T294" s="23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4" t="s">
        <v>142</v>
      </c>
      <c r="AU294" s="234" t="s">
        <v>83</v>
      </c>
      <c r="AV294" s="13" t="s">
        <v>81</v>
      </c>
      <c r="AW294" s="13" t="s">
        <v>34</v>
      </c>
      <c r="AX294" s="13" t="s">
        <v>73</v>
      </c>
      <c r="AY294" s="234" t="s">
        <v>129</v>
      </c>
    </row>
    <row r="295" s="14" customFormat="1">
      <c r="A295" s="14"/>
      <c r="B295" s="235"/>
      <c r="C295" s="236"/>
      <c r="D295" s="218" t="s">
        <v>142</v>
      </c>
      <c r="E295" s="237" t="s">
        <v>19</v>
      </c>
      <c r="F295" s="238" t="s">
        <v>83</v>
      </c>
      <c r="G295" s="236"/>
      <c r="H295" s="239">
        <v>2</v>
      </c>
      <c r="I295" s="240"/>
      <c r="J295" s="236"/>
      <c r="K295" s="236"/>
      <c r="L295" s="241"/>
      <c r="M295" s="242"/>
      <c r="N295" s="243"/>
      <c r="O295" s="243"/>
      <c r="P295" s="243"/>
      <c r="Q295" s="243"/>
      <c r="R295" s="243"/>
      <c r="S295" s="243"/>
      <c r="T295" s="24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5" t="s">
        <v>142</v>
      </c>
      <c r="AU295" s="245" t="s">
        <v>83</v>
      </c>
      <c r="AV295" s="14" t="s">
        <v>83</v>
      </c>
      <c r="AW295" s="14" t="s">
        <v>34</v>
      </c>
      <c r="AX295" s="14" t="s">
        <v>81</v>
      </c>
      <c r="AY295" s="245" t="s">
        <v>129</v>
      </c>
    </row>
    <row r="296" s="2" customFormat="1" ht="16.5" customHeight="1">
      <c r="A296" s="39"/>
      <c r="B296" s="40"/>
      <c r="C296" s="205" t="s">
        <v>463</v>
      </c>
      <c r="D296" s="205" t="s">
        <v>131</v>
      </c>
      <c r="E296" s="206" t="s">
        <v>1034</v>
      </c>
      <c r="F296" s="207" t="s">
        <v>1035</v>
      </c>
      <c r="G296" s="208" t="s">
        <v>466</v>
      </c>
      <c r="H296" s="209">
        <v>27</v>
      </c>
      <c r="I296" s="210"/>
      <c r="J296" s="211">
        <f>ROUND(I296*H296,2)</f>
        <v>0</v>
      </c>
      <c r="K296" s="207" t="s">
        <v>135</v>
      </c>
      <c r="L296" s="45"/>
      <c r="M296" s="212" t="s">
        <v>19</v>
      </c>
      <c r="N296" s="213" t="s">
        <v>44</v>
      </c>
      <c r="O296" s="85"/>
      <c r="P296" s="214">
        <f>O296*H296</f>
        <v>0</v>
      </c>
      <c r="Q296" s="214">
        <v>0.072109999999999994</v>
      </c>
      <c r="R296" s="214">
        <f>Q296*H296</f>
        <v>1.9469699999999999</v>
      </c>
      <c r="S296" s="214">
        <v>0</v>
      </c>
      <c r="T296" s="215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16" t="s">
        <v>136</v>
      </c>
      <c r="AT296" s="216" t="s">
        <v>131</v>
      </c>
      <c r="AU296" s="216" t="s">
        <v>83</v>
      </c>
      <c r="AY296" s="18" t="s">
        <v>129</v>
      </c>
      <c r="BE296" s="217">
        <f>IF(N296="základní",J296,0)</f>
        <v>0</v>
      </c>
      <c r="BF296" s="217">
        <f>IF(N296="snížená",J296,0)</f>
        <v>0</v>
      </c>
      <c r="BG296" s="217">
        <f>IF(N296="zákl. přenesená",J296,0)</f>
        <v>0</v>
      </c>
      <c r="BH296" s="217">
        <f>IF(N296="sníž. přenesená",J296,0)</f>
        <v>0</v>
      </c>
      <c r="BI296" s="217">
        <f>IF(N296="nulová",J296,0)</f>
        <v>0</v>
      </c>
      <c r="BJ296" s="18" t="s">
        <v>81</v>
      </c>
      <c r="BK296" s="217">
        <f>ROUND(I296*H296,2)</f>
        <v>0</v>
      </c>
      <c r="BL296" s="18" t="s">
        <v>136</v>
      </c>
      <c r="BM296" s="216" t="s">
        <v>1036</v>
      </c>
    </row>
    <row r="297" s="2" customFormat="1">
      <c r="A297" s="39"/>
      <c r="B297" s="40"/>
      <c r="C297" s="41"/>
      <c r="D297" s="218" t="s">
        <v>138</v>
      </c>
      <c r="E297" s="41"/>
      <c r="F297" s="219" t="s">
        <v>1037</v>
      </c>
      <c r="G297" s="41"/>
      <c r="H297" s="41"/>
      <c r="I297" s="220"/>
      <c r="J297" s="41"/>
      <c r="K297" s="41"/>
      <c r="L297" s="45"/>
      <c r="M297" s="221"/>
      <c r="N297" s="222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138</v>
      </c>
      <c r="AU297" s="18" t="s">
        <v>83</v>
      </c>
    </row>
    <row r="298" s="2" customFormat="1">
      <c r="A298" s="39"/>
      <c r="B298" s="40"/>
      <c r="C298" s="41"/>
      <c r="D298" s="223" t="s">
        <v>140</v>
      </c>
      <c r="E298" s="41"/>
      <c r="F298" s="224" t="s">
        <v>1038</v>
      </c>
      <c r="G298" s="41"/>
      <c r="H298" s="41"/>
      <c r="I298" s="220"/>
      <c r="J298" s="41"/>
      <c r="K298" s="41"/>
      <c r="L298" s="45"/>
      <c r="M298" s="221"/>
      <c r="N298" s="222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140</v>
      </c>
      <c r="AU298" s="18" t="s">
        <v>83</v>
      </c>
    </row>
    <row r="299" s="13" customFormat="1">
      <c r="A299" s="13"/>
      <c r="B299" s="225"/>
      <c r="C299" s="226"/>
      <c r="D299" s="218" t="s">
        <v>142</v>
      </c>
      <c r="E299" s="227" t="s">
        <v>19</v>
      </c>
      <c r="F299" s="228" t="s">
        <v>1039</v>
      </c>
      <c r="G299" s="226"/>
      <c r="H299" s="227" t="s">
        <v>19</v>
      </c>
      <c r="I299" s="229"/>
      <c r="J299" s="226"/>
      <c r="K299" s="226"/>
      <c r="L299" s="230"/>
      <c r="M299" s="231"/>
      <c r="N299" s="232"/>
      <c r="O299" s="232"/>
      <c r="P299" s="232"/>
      <c r="Q299" s="232"/>
      <c r="R299" s="232"/>
      <c r="S299" s="232"/>
      <c r="T299" s="23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4" t="s">
        <v>142</v>
      </c>
      <c r="AU299" s="234" t="s">
        <v>83</v>
      </c>
      <c r="AV299" s="13" t="s">
        <v>81</v>
      </c>
      <c r="AW299" s="13" t="s">
        <v>34</v>
      </c>
      <c r="AX299" s="13" t="s">
        <v>73</v>
      </c>
      <c r="AY299" s="234" t="s">
        <v>129</v>
      </c>
    </row>
    <row r="300" s="14" customFormat="1">
      <c r="A300" s="14"/>
      <c r="B300" s="235"/>
      <c r="C300" s="236"/>
      <c r="D300" s="218" t="s">
        <v>142</v>
      </c>
      <c r="E300" s="237" t="s">
        <v>19</v>
      </c>
      <c r="F300" s="238" t="s">
        <v>356</v>
      </c>
      <c r="G300" s="236"/>
      <c r="H300" s="239">
        <v>27</v>
      </c>
      <c r="I300" s="240"/>
      <c r="J300" s="236"/>
      <c r="K300" s="236"/>
      <c r="L300" s="241"/>
      <c r="M300" s="242"/>
      <c r="N300" s="243"/>
      <c r="O300" s="243"/>
      <c r="P300" s="243"/>
      <c r="Q300" s="243"/>
      <c r="R300" s="243"/>
      <c r="S300" s="243"/>
      <c r="T300" s="24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5" t="s">
        <v>142</v>
      </c>
      <c r="AU300" s="245" t="s">
        <v>83</v>
      </c>
      <c r="AV300" s="14" t="s">
        <v>83</v>
      </c>
      <c r="AW300" s="14" t="s">
        <v>34</v>
      </c>
      <c r="AX300" s="14" t="s">
        <v>81</v>
      </c>
      <c r="AY300" s="245" t="s">
        <v>129</v>
      </c>
    </row>
    <row r="301" s="2" customFormat="1" ht="16.5" customHeight="1">
      <c r="A301" s="39"/>
      <c r="B301" s="40"/>
      <c r="C301" s="205" t="s">
        <v>472</v>
      </c>
      <c r="D301" s="205" t="s">
        <v>131</v>
      </c>
      <c r="E301" s="206" t="s">
        <v>1040</v>
      </c>
      <c r="F301" s="207" t="s">
        <v>1041</v>
      </c>
      <c r="G301" s="208" t="s">
        <v>456</v>
      </c>
      <c r="H301" s="209">
        <v>10</v>
      </c>
      <c r="I301" s="210"/>
      <c r="J301" s="211">
        <f>ROUND(I301*H301,2)</f>
        <v>0</v>
      </c>
      <c r="K301" s="207" t="s">
        <v>135</v>
      </c>
      <c r="L301" s="45"/>
      <c r="M301" s="212" t="s">
        <v>19</v>
      </c>
      <c r="N301" s="213" t="s">
        <v>44</v>
      </c>
      <c r="O301" s="85"/>
      <c r="P301" s="214">
        <f>O301*H301</f>
        <v>0</v>
      </c>
      <c r="Q301" s="214">
        <v>0.00018000000000000001</v>
      </c>
      <c r="R301" s="214">
        <f>Q301*H301</f>
        <v>0.0018000000000000002</v>
      </c>
      <c r="S301" s="214">
        <v>0</v>
      </c>
      <c r="T301" s="215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16" t="s">
        <v>136</v>
      </c>
      <c r="AT301" s="216" t="s">
        <v>131</v>
      </c>
      <c r="AU301" s="216" t="s">
        <v>83</v>
      </c>
      <c r="AY301" s="18" t="s">
        <v>129</v>
      </c>
      <c r="BE301" s="217">
        <f>IF(N301="základní",J301,0)</f>
        <v>0</v>
      </c>
      <c r="BF301" s="217">
        <f>IF(N301="snížená",J301,0)</f>
        <v>0</v>
      </c>
      <c r="BG301" s="217">
        <f>IF(N301="zákl. přenesená",J301,0)</f>
        <v>0</v>
      </c>
      <c r="BH301" s="217">
        <f>IF(N301="sníž. přenesená",J301,0)</f>
        <v>0</v>
      </c>
      <c r="BI301" s="217">
        <f>IF(N301="nulová",J301,0)</f>
        <v>0</v>
      </c>
      <c r="BJ301" s="18" t="s">
        <v>81</v>
      </c>
      <c r="BK301" s="217">
        <f>ROUND(I301*H301,2)</f>
        <v>0</v>
      </c>
      <c r="BL301" s="18" t="s">
        <v>136</v>
      </c>
      <c r="BM301" s="216" t="s">
        <v>1042</v>
      </c>
    </row>
    <row r="302" s="2" customFormat="1">
      <c r="A302" s="39"/>
      <c r="B302" s="40"/>
      <c r="C302" s="41"/>
      <c r="D302" s="218" t="s">
        <v>138</v>
      </c>
      <c r="E302" s="41"/>
      <c r="F302" s="219" t="s">
        <v>1043</v>
      </c>
      <c r="G302" s="41"/>
      <c r="H302" s="41"/>
      <c r="I302" s="220"/>
      <c r="J302" s="41"/>
      <c r="K302" s="41"/>
      <c r="L302" s="45"/>
      <c r="M302" s="221"/>
      <c r="N302" s="222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138</v>
      </c>
      <c r="AU302" s="18" t="s">
        <v>83</v>
      </c>
    </row>
    <row r="303" s="2" customFormat="1">
      <c r="A303" s="39"/>
      <c r="B303" s="40"/>
      <c r="C303" s="41"/>
      <c r="D303" s="223" t="s">
        <v>140</v>
      </c>
      <c r="E303" s="41"/>
      <c r="F303" s="224" t="s">
        <v>1044</v>
      </c>
      <c r="G303" s="41"/>
      <c r="H303" s="41"/>
      <c r="I303" s="220"/>
      <c r="J303" s="41"/>
      <c r="K303" s="41"/>
      <c r="L303" s="45"/>
      <c r="M303" s="221"/>
      <c r="N303" s="222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140</v>
      </c>
      <c r="AU303" s="18" t="s">
        <v>83</v>
      </c>
    </row>
    <row r="304" s="2" customFormat="1" ht="16.5" customHeight="1">
      <c r="A304" s="39"/>
      <c r="B304" s="40"/>
      <c r="C304" s="246" t="s">
        <v>479</v>
      </c>
      <c r="D304" s="246" t="s">
        <v>222</v>
      </c>
      <c r="E304" s="247" t="s">
        <v>1045</v>
      </c>
      <c r="F304" s="248" t="s">
        <v>1046</v>
      </c>
      <c r="G304" s="249" t="s">
        <v>456</v>
      </c>
      <c r="H304" s="250">
        <v>10</v>
      </c>
      <c r="I304" s="251"/>
      <c r="J304" s="252">
        <f>ROUND(I304*H304,2)</f>
        <v>0</v>
      </c>
      <c r="K304" s="248" t="s">
        <v>135</v>
      </c>
      <c r="L304" s="253"/>
      <c r="M304" s="254" t="s">
        <v>19</v>
      </c>
      <c r="N304" s="255" t="s">
        <v>44</v>
      </c>
      <c r="O304" s="85"/>
      <c r="P304" s="214">
        <f>O304*H304</f>
        <v>0</v>
      </c>
      <c r="Q304" s="214">
        <v>0.00040000000000000002</v>
      </c>
      <c r="R304" s="214">
        <f>Q304*H304</f>
        <v>0.0040000000000000001</v>
      </c>
      <c r="S304" s="214">
        <v>0</v>
      </c>
      <c r="T304" s="215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16" t="s">
        <v>191</v>
      </c>
      <c r="AT304" s="216" t="s">
        <v>222</v>
      </c>
      <c r="AU304" s="216" t="s">
        <v>83</v>
      </c>
      <c r="AY304" s="18" t="s">
        <v>129</v>
      </c>
      <c r="BE304" s="217">
        <f>IF(N304="základní",J304,0)</f>
        <v>0</v>
      </c>
      <c r="BF304" s="217">
        <f>IF(N304="snížená",J304,0)</f>
        <v>0</v>
      </c>
      <c r="BG304" s="217">
        <f>IF(N304="zákl. přenesená",J304,0)</f>
        <v>0</v>
      </c>
      <c r="BH304" s="217">
        <f>IF(N304="sníž. přenesená",J304,0)</f>
        <v>0</v>
      </c>
      <c r="BI304" s="217">
        <f>IF(N304="nulová",J304,0)</f>
        <v>0</v>
      </c>
      <c r="BJ304" s="18" t="s">
        <v>81</v>
      </c>
      <c r="BK304" s="217">
        <f>ROUND(I304*H304,2)</f>
        <v>0</v>
      </c>
      <c r="BL304" s="18" t="s">
        <v>136</v>
      </c>
      <c r="BM304" s="216" t="s">
        <v>1047</v>
      </c>
    </row>
    <row r="305" s="2" customFormat="1">
      <c r="A305" s="39"/>
      <c r="B305" s="40"/>
      <c r="C305" s="41"/>
      <c r="D305" s="218" t="s">
        <v>138</v>
      </c>
      <c r="E305" s="41"/>
      <c r="F305" s="219" t="s">
        <v>1046</v>
      </c>
      <c r="G305" s="41"/>
      <c r="H305" s="41"/>
      <c r="I305" s="220"/>
      <c r="J305" s="41"/>
      <c r="K305" s="41"/>
      <c r="L305" s="45"/>
      <c r="M305" s="221"/>
      <c r="N305" s="222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138</v>
      </c>
      <c r="AU305" s="18" t="s">
        <v>83</v>
      </c>
    </row>
    <row r="306" s="2" customFormat="1" ht="16.5" customHeight="1">
      <c r="A306" s="39"/>
      <c r="B306" s="40"/>
      <c r="C306" s="205" t="s">
        <v>483</v>
      </c>
      <c r="D306" s="205" t="s">
        <v>131</v>
      </c>
      <c r="E306" s="206" t="s">
        <v>1048</v>
      </c>
      <c r="F306" s="207" t="s">
        <v>1049</v>
      </c>
      <c r="G306" s="208" t="s">
        <v>134</v>
      </c>
      <c r="H306" s="209">
        <v>150</v>
      </c>
      <c r="I306" s="210"/>
      <c r="J306" s="211">
        <f>ROUND(I306*H306,2)</f>
        <v>0</v>
      </c>
      <c r="K306" s="207" t="s">
        <v>135</v>
      </c>
      <c r="L306" s="45"/>
      <c r="M306" s="212" t="s">
        <v>19</v>
      </c>
      <c r="N306" s="213" t="s">
        <v>44</v>
      </c>
      <c r="O306" s="85"/>
      <c r="P306" s="214">
        <f>O306*H306</f>
        <v>0</v>
      </c>
      <c r="Q306" s="214">
        <v>0.0038800000000000002</v>
      </c>
      <c r="R306" s="214">
        <f>Q306*H306</f>
        <v>0.58200000000000007</v>
      </c>
      <c r="S306" s="214">
        <v>0</v>
      </c>
      <c r="T306" s="215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16" t="s">
        <v>136</v>
      </c>
      <c r="AT306" s="216" t="s">
        <v>131</v>
      </c>
      <c r="AU306" s="216" t="s">
        <v>83</v>
      </c>
      <c r="AY306" s="18" t="s">
        <v>129</v>
      </c>
      <c r="BE306" s="217">
        <f>IF(N306="základní",J306,0)</f>
        <v>0</v>
      </c>
      <c r="BF306" s="217">
        <f>IF(N306="snížená",J306,0)</f>
        <v>0</v>
      </c>
      <c r="BG306" s="217">
        <f>IF(N306="zákl. přenesená",J306,0)</f>
        <v>0</v>
      </c>
      <c r="BH306" s="217">
        <f>IF(N306="sníž. přenesená",J306,0)</f>
        <v>0</v>
      </c>
      <c r="BI306" s="217">
        <f>IF(N306="nulová",J306,0)</f>
        <v>0</v>
      </c>
      <c r="BJ306" s="18" t="s">
        <v>81</v>
      </c>
      <c r="BK306" s="217">
        <f>ROUND(I306*H306,2)</f>
        <v>0</v>
      </c>
      <c r="BL306" s="18" t="s">
        <v>136</v>
      </c>
      <c r="BM306" s="216" t="s">
        <v>1050</v>
      </c>
    </row>
    <row r="307" s="2" customFormat="1">
      <c r="A307" s="39"/>
      <c r="B307" s="40"/>
      <c r="C307" s="41"/>
      <c r="D307" s="218" t="s">
        <v>138</v>
      </c>
      <c r="E307" s="41"/>
      <c r="F307" s="219" t="s">
        <v>1051</v>
      </c>
      <c r="G307" s="41"/>
      <c r="H307" s="41"/>
      <c r="I307" s="220"/>
      <c r="J307" s="41"/>
      <c r="K307" s="41"/>
      <c r="L307" s="45"/>
      <c r="M307" s="221"/>
      <c r="N307" s="222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138</v>
      </c>
      <c r="AU307" s="18" t="s">
        <v>83</v>
      </c>
    </row>
    <row r="308" s="2" customFormat="1">
      <c r="A308" s="39"/>
      <c r="B308" s="40"/>
      <c r="C308" s="41"/>
      <c r="D308" s="223" t="s">
        <v>140</v>
      </c>
      <c r="E308" s="41"/>
      <c r="F308" s="224" t="s">
        <v>1052</v>
      </c>
      <c r="G308" s="41"/>
      <c r="H308" s="41"/>
      <c r="I308" s="220"/>
      <c r="J308" s="41"/>
      <c r="K308" s="41"/>
      <c r="L308" s="45"/>
      <c r="M308" s="221"/>
      <c r="N308" s="222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140</v>
      </c>
      <c r="AU308" s="18" t="s">
        <v>83</v>
      </c>
    </row>
    <row r="309" s="13" customFormat="1">
      <c r="A309" s="13"/>
      <c r="B309" s="225"/>
      <c r="C309" s="226"/>
      <c r="D309" s="218" t="s">
        <v>142</v>
      </c>
      <c r="E309" s="227" t="s">
        <v>19</v>
      </c>
      <c r="F309" s="228" t="s">
        <v>1053</v>
      </c>
      <c r="G309" s="226"/>
      <c r="H309" s="227" t="s">
        <v>19</v>
      </c>
      <c r="I309" s="229"/>
      <c r="J309" s="226"/>
      <c r="K309" s="226"/>
      <c r="L309" s="230"/>
      <c r="M309" s="231"/>
      <c r="N309" s="232"/>
      <c r="O309" s="232"/>
      <c r="P309" s="232"/>
      <c r="Q309" s="232"/>
      <c r="R309" s="232"/>
      <c r="S309" s="232"/>
      <c r="T309" s="23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4" t="s">
        <v>142</v>
      </c>
      <c r="AU309" s="234" t="s">
        <v>83</v>
      </c>
      <c r="AV309" s="13" t="s">
        <v>81</v>
      </c>
      <c r="AW309" s="13" t="s">
        <v>34</v>
      </c>
      <c r="AX309" s="13" t="s">
        <v>73</v>
      </c>
      <c r="AY309" s="234" t="s">
        <v>129</v>
      </c>
    </row>
    <row r="310" s="14" customFormat="1">
      <c r="A310" s="14"/>
      <c r="B310" s="235"/>
      <c r="C310" s="236"/>
      <c r="D310" s="218" t="s">
        <v>142</v>
      </c>
      <c r="E310" s="237" t="s">
        <v>19</v>
      </c>
      <c r="F310" s="238" t="s">
        <v>998</v>
      </c>
      <c r="G310" s="236"/>
      <c r="H310" s="239">
        <v>150</v>
      </c>
      <c r="I310" s="240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5" t="s">
        <v>142</v>
      </c>
      <c r="AU310" s="245" t="s">
        <v>83</v>
      </c>
      <c r="AV310" s="14" t="s">
        <v>83</v>
      </c>
      <c r="AW310" s="14" t="s">
        <v>34</v>
      </c>
      <c r="AX310" s="14" t="s">
        <v>81</v>
      </c>
      <c r="AY310" s="245" t="s">
        <v>129</v>
      </c>
    </row>
    <row r="311" s="2" customFormat="1" ht="16.5" customHeight="1">
      <c r="A311" s="39"/>
      <c r="B311" s="40"/>
      <c r="C311" s="205" t="s">
        <v>487</v>
      </c>
      <c r="D311" s="205" t="s">
        <v>131</v>
      </c>
      <c r="E311" s="206" t="s">
        <v>1054</v>
      </c>
      <c r="F311" s="207" t="s">
        <v>1055</v>
      </c>
      <c r="G311" s="208" t="s">
        <v>134</v>
      </c>
      <c r="H311" s="209">
        <v>0.92000000000000004</v>
      </c>
      <c r="I311" s="210"/>
      <c r="J311" s="211">
        <f>ROUND(I311*H311,2)</f>
        <v>0</v>
      </c>
      <c r="K311" s="207" t="s">
        <v>135</v>
      </c>
      <c r="L311" s="45"/>
      <c r="M311" s="212" t="s">
        <v>19</v>
      </c>
      <c r="N311" s="213" t="s">
        <v>44</v>
      </c>
      <c r="O311" s="85"/>
      <c r="P311" s="214">
        <f>O311*H311</f>
        <v>0</v>
      </c>
      <c r="Q311" s="214">
        <v>0.00063000000000000003</v>
      </c>
      <c r="R311" s="214">
        <f>Q311*H311</f>
        <v>0.0005796000000000001</v>
      </c>
      <c r="S311" s="214">
        <v>0</v>
      </c>
      <c r="T311" s="215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16" t="s">
        <v>136</v>
      </c>
      <c r="AT311" s="216" t="s">
        <v>131</v>
      </c>
      <c r="AU311" s="216" t="s">
        <v>83</v>
      </c>
      <c r="AY311" s="18" t="s">
        <v>129</v>
      </c>
      <c r="BE311" s="217">
        <f>IF(N311="základní",J311,0)</f>
        <v>0</v>
      </c>
      <c r="BF311" s="217">
        <f>IF(N311="snížená",J311,0)</f>
        <v>0</v>
      </c>
      <c r="BG311" s="217">
        <f>IF(N311="zákl. přenesená",J311,0)</f>
        <v>0</v>
      </c>
      <c r="BH311" s="217">
        <f>IF(N311="sníž. přenesená",J311,0)</f>
        <v>0</v>
      </c>
      <c r="BI311" s="217">
        <f>IF(N311="nulová",J311,0)</f>
        <v>0</v>
      </c>
      <c r="BJ311" s="18" t="s">
        <v>81</v>
      </c>
      <c r="BK311" s="217">
        <f>ROUND(I311*H311,2)</f>
        <v>0</v>
      </c>
      <c r="BL311" s="18" t="s">
        <v>136</v>
      </c>
      <c r="BM311" s="216" t="s">
        <v>1056</v>
      </c>
    </row>
    <row r="312" s="2" customFormat="1">
      <c r="A312" s="39"/>
      <c r="B312" s="40"/>
      <c r="C312" s="41"/>
      <c r="D312" s="218" t="s">
        <v>138</v>
      </c>
      <c r="E312" s="41"/>
      <c r="F312" s="219" t="s">
        <v>1057</v>
      </c>
      <c r="G312" s="41"/>
      <c r="H312" s="41"/>
      <c r="I312" s="220"/>
      <c r="J312" s="41"/>
      <c r="K312" s="41"/>
      <c r="L312" s="45"/>
      <c r="M312" s="221"/>
      <c r="N312" s="222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138</v>
      </c>
      <c r="AU312" s="18" t="s">
        <v>83</v>
      </c>
    </row>
    <row r="313" s="2" customFormat="1">
      <c r="A313" s="39"/>
      <c r="B313" s="40"/>
      <c r="C313" s="41"/>
      <c r="D313" s="223" t="s">
        <v>140</v>
      </c>
      <c r="E313" s="41"/>
      <c r="F313" s="224" t="s">
        <v>1058</v>
      </c>
      <c r="G313" s="41"/>
      <c r="H313" s="41"/>
      <c r="I313" s="220"/>
      <c r="J313" s="41"/>
      <c r="K313" s="41"/>
      <c r="L313" s="45"/>
      <c r="M313" s="221"/>
      <c r="N313" s="222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140</v>
      </c>
      <c r="AU313" s="18" t="s">
        <v>83</v>
      </c>
    </row>
    <row r="314" s="13" customFormat="1">
      <c r="A314" s="13"/>
      <c r="B314" s="225"/>
      <c r="C314" s="226"/>
      <c r="D314" s="218" t="s">
        <v>142</v>
      </c>
      <c r="E314" s="227" t="s">
        <v>19</v>
      </c>
      <c r="F314" s="228" t="s">
        <v>1059</v>
      </c>
      <c r="G314" s="226"/>
      <c r="H314" s="227" t="s">
        <v>19</v>
      </c>
      <c r="I314" s="229"/>
      <c r="J314" s="226"/>
      <c r="K314" s="226"/>
      <c r="L314" s="230"/>
      <c r="M314" s="231"/>
      <c r="N314" s="232"/>
      <c r="O314" s="232"/>
      <c r="P314" s="232"/>
      <c r="Q314" s="232"/>
      <c r="R314" s="232"/>
      <c r="S314" s="232"/>
      <c r="T314" s="23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4" t="s">
        <v>142</v>
      </c>
      <c r="AU314" s="234" t="s">
        <v>83</v>
      </c>
      <c r="AV314" s="13" t="s">
        <v>81</v>
      </c>
      <c r="AW314" s="13" t="s">
        <v>34</v>
      </c>
      <c r="AX314" s="13" t="s">
        <v>73</v>
      </c>
      <c r="AY314" s="234" t="s">
        <v>129</v>
      </c>
    </row>
    <row r="315" s="14" customFormat="1">
      <c r="A315" s="14"/>
      <c r="B315" s="235"/>
      <c r="C315" s="236"/>
      <c r="D315" s="218" t="s">
        <v>142</v>
      </c>
      <c r="E315" s="237" t="s">
        <v>19</v>
      </c>
      <c r="F315" s="238" t="s">
        <v>1060</v>
      </c>
      <c r="G315" s="236"/>
      <c r="H315" s="239">
        <v>0.92000000000000004</v>
      </c>
      <c r="I315" s="240"/>
      <c r="J315" s="236"/>
      <c r="K315" s="236"/>
      <c r="L315" s="241"/>
      <c r="M315" s="242"/>
      <c r="N315" s="243"/>
      <c r="O315" s="243"/>
      <c r="P315" s="243"/>
      <c r="Q315" s="243"/>
      <c r="R315" s="243"/>
      <c r="S315" s="243"/>
      <c r="T315" s="24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5" t="s">
        <v>142</v>
      </c>
      <c r="AU315" s="245" t="s">
        <v>83</v>
      </c>
      <c r="AV315" s="14" t="s">
        <v>83</v>
      </c>
      <c r="AW315" s="14" t="s">
        <v>34</v>
      </c>
      <c r="AX315" s="14" t="s">
        <v>81</v>
      </c>
      <c r="AY315" s="245" t="s">
        <v>129</v>
      </c>
    </row>
    <row r="316" s="2" customFormat="1" ht="16.5" customHeight="1">
      <c r="A316" s="39"/>
      <c r="B316" s="40"/>
      <c r="C316" s="205" t="s">
        <v>494</v>
      </c>
      <c r="D316" s="205" t="s">
        <v>131</v>
      </c>
      <c r="E316" s="206" t="s">
        <v>1061</v>
      </c>
      <c r="F316" s="207" t="s">
        <v>1062</v>
      </c>
      <c r="G316" s="208" t="s">
        <v>466</v>
      </c>
      <c r="H316" s="209">
        <v>9.1999999999999993</v>
      </c>
      <c r="I316" s="210"/>
      <c r="J316" s="211">
        <f>ROUND(I316*H316,2)</f>
        <v>0</v>
      </c>
      <c r="K316" s="207" t="s">
        <v>135</v>
      </c>
      <c r="L316" s="45"/>
      <c r="M316" s="212" t="s">
        <v>19</v>
      </c>
      <c r="N316" s="213" t="s">
        <v>44</v>
      </c>
      <c r="O316" s="85"/>
      <c r="P316" s="214">
        <f>O316*H316</f>
        <v>0</v>
      </c>
      <c r="Q316" s="214">
        <v>0.00017000000000000001</v>
      </c>
      <c r="R316" s="214">
        <f>Q316*H316</f>
        <v>0.0015640000000000001</v>
      </c>
      <c r="S316" s="214">
        <v>0</v>
      </c>
      <c r="T316" s="215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16" t="s">
        <v>136</v>
      </c>
      <c r="AT316" s="216" t="s">
        <v>131</v>
      </c>
      <c r="AU316" s="216" t="s">
        <v>83</v>
      </c>
      <c r="AY316" s="18" t="s">
        <v>129</v>
      </c>
      <c r="BE316" s="217">
        <f>IF(N316="základní",J316,0)</f>
        <v>0</v>
      </c>
      <c r="BF316" s="217">
        <f>IF(N316="snížená",J316,0)</f>
        <v>0</v>
      </c>
      <c r="BG316" s="217">
        <f>IF(N316="zákl. přenesená",J316,0)</f>
        <v>0</v>
      </c>
      <c r="BH316" s="217">
        <f>IF(N316="sníž. přenesená",J316,0)</f>
        <v>0</v>
      </c>
      <c r="BI316" s="217">
        <f>IF(N316="nulová",J316,0)</f>
        <v>0</v>
      </c>
      <c r="BJ316" s="18" t="s">
        <v>81</v>
      </c>
      <c r="BK316" s="217">
        <f>ROUND(I316*H316,2)</f>
        <v>0</v>
      </c>
      <c r="BL316" s="18" t="s">
        <v>136</v>
      </c>
      <c r="BM316" s="216" t="s">
        <v>1063</v>
      </c>
    </row>
    <row r="317" s="2" customFormat="1">
      <c r="A317" s="39"/>
      <c r="B317" s="40"/>
      <c r="C317" s="41"/>
      <c r="D317" s="218" t="s">
        <v>138</v>
      </c>
      <c r="E317" s="41"/>
      <c r="F317" s="219" t="s">
        <v>1064</v>
      </c>
      <c r="G317" s="41"/>
      <c r="H317" s="41"/>
      <c r="I317" s="220"/>
      <c r="J317" s="41"/>
      <c r="K317" s="41"/>
      <c r="L317" s="45"/>
      <c r="M317" s="221"/>
      <c r="N317" s="222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138</v>
      </c>
      <c r="AU317" s="18" t="s">
        <v>83</v>
      </c>
    </row>
    <row r="318" s="2" customFormat="1">
      <c r="A318" s="39"/>
      <c r="B318" s="40"/>
      <c r="C318" s="41"/>
      <c r="D318" s="223" t="s">
        <v>140</v>
      </c>
      <c r="E318" s="41"/>
      <c r="F318" s="224" t="s">
        <v>1065</v>
      </c>
      <c r="G318" s="41"/>
      <c r="H318" s="41"/>
      <c r="I318" s="220"/>
      <c r="J318" s="41"/>
      <c r="K318" s="41"/>
      <c r="L318" s="45"/>
      <c r="M318" s="221"/>
      <c r="N318" s="222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140</v>
      </c>
      <c r="AU318" s="18" t="s">
        <v>83</v>
      </c>
    </row>
    <row r="319" s="14" customFormat="1">
      <c r="A319" s="14"/>
      <c r="B319" s="235"/>
      <c r="C319" s="236"/>
      <c r="D319" s="218" t="s">
        <v>142</v>
      </c>
      <c r="E319" s="237" t="s">
        <v>19</v>
      </c>
      <c r="F319" s="238" t="s">
        <v>1066</v>
      </c>
      <c r="G319" s="236"/>
      <c r="H319" s="239">
        <v>9.1999999999999993</v>
      </c>
      <c r="I319" s="240"/>
      <c r="J319" s="236"/>
      <c r="K319" s="236"/>
      <c r="L319" s="241"/>
      <c r="M319" s="242"/>
      <c r="N319" s="243"/>
      <c r="O319" s="243"/>
      <c r="P319" s="243"/>
      <c r="Q319" s="243"/>
      <c r="R319" s="243"/>
      <c r="S319" s="243"/>
      <c r="T319" s="24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5" t="s">
        <v>142</v>
      </c>
      <c r="AU319" s="245" t="s">
        <v>83</v>
      </c>
      <c r="AV319" s="14" t="s">
        <v>83</v>
      </c>
      <c r="AW319" s="14" t="s">
        <v>34</v>
      </c>
      <c r="AX319" s="14" t="s">
        <v>81</v>
      </c>
      <c r="AY319" s="245" t="s">
        <v>129</v>
      </c>
    </row>
    <row r="320" s="2" customFormat="1" ht="21.75" customHeight="1">
      <c r="A320" s="39"/>
      <c r="B320" s="40"/>
      <c r="C320" s="205" t="s">
        <v>498</v>
      </c>
      <c r="D320" s="205" t="s">
        <v>131</v>
      </c>
      <c r="E320" s="206" t="s">
        <v>1067</v>
      </c>
      <c r="F320" s="207" t="s">
        <v>1068</v>
      </c>
      <c r="G320" s="208" t="s">
        <v>134</v>
      </c>
      <c r="H320" s="209">
        <v>54</v>
      </c>
      <c r="I320" s="210"/>
      <c r="J320" s="211">
        <f>ROUND(I320*H320,2)</f>
        <v>0</v>
      </c>
      <c r="K320" s="207" t="s">
        <v>135</v>
      </c>
      <c r="L320" s="45"/>
      <c r="M320" s="212" t="s">
        <v>19</v>
      </c>
      <c r="N320" s="213" t="s">
        <v>44</v>
      </c>
      <c r="O320" s="85"/>
      <c r="P320" s="214">
        <f>O320*H320</f>
        <v>0</v>
      </c>
      <c r="Q320" s="214">
        <v>0</v>
      </c>
      <c r="R320" s="214">
        <f>Q320*H320</f>
        <v>0</v>
      </c>
      <c r="S320" s="214">
        <v>0</v>
      </c>
      <c r="T320" s="215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16" t="s">
        <v>136</v>
      </c>
      <c r="AT320" s="216" t="s">
        <v>131</v>
      </c>
      <c r="AU320" s="216" t="s">
        <v>83</v>
      </c>
      <c r="AY320" s="18" t="s">
        <v>129</v>
      </c>
      <c r="BE320" s="217">
        <f>IF(N320="základní",J320,0)</f>
        <v>0</v>
      </c>
      <c r="BF320" s="217">
        <f>IF(N320="snížená",J320,0)</f>
        <v>0</v>
      </c>
      <c r="BG320" s="217">
        <f>IF(N320="zákl. přenesená",J320,0)</f>
        <v>0</v>
      </c>
      <c r="BH320" s="217">
        <f>IF(N320="sníž. přenesená",J320,0)</f>
        <v>0</v>
      </c>
      <c r="BI320" s="217">
        <f>IF(N320="nulová",J320,0)</f>
        <v>0</v>
      </c>
      <c r="BJ320" s="18" t="s">
        <v>81</v>
      </c>
      <c r="BK320" s="217">
        <f>ROUND(I320*H320,2)</f>
        <v>0</v>
      </c>
      <c r="BL320" s="18" t="s">
        <v>136</v>
      </c>
      <c r="BM320" s="216" t="s">
        <v>1069</v>
      </c>
    </row>
    <row r="321" s="2" customFormat="1">
      <c r="A321" s="39"/>
      <c r="B321" s="40"/>
      <c r="C321" s="41"/>
      <c r="D321" s="218" t="s">
        <v>138</v>
      </c>
      <c r="E321" s="41"/>
      <c r="F321" s="219" t="s">
        <v>1070</v>
      </c>
      <c r="G321" s="41"/>
      <c r="H321" s="41"/>
      <c r="I321" s="220"/>
      <c r="J321" s="41"/>
      <c r="K321" s="41"/>
      <c r="L321" s="45"/>
      <c r="M321" s="221"/>
      <c r="N321" s="222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138</v>
      </c>
      <c r="AU321" s="18" t="s">
        <v>83</v>
      </c>
    </row>
    <row r="322" s="2" customFormat="1">
      <c r="A322" s="39"/>
      <c r="B322" s="40"/>
      <c r="C322" s="41"/>
      <c r="D322" s="223" t="s">
        <v>140</v>
      </c>
      <c r="E322" s="41"/>
      <c r="F322" s="224" t="s">
        <v>1071</v>
      </c>
      <c r="G322" s="41"/>
      <c r="H322" s="41"/>
      <c r="I322" s="220"/>
      <c r="J322" s="41"/>
      <c r="K322" s="41"/>
      <c r="L322" s="45"/>
      <c r="M322" s="221"/>
      <c r="N322" s="222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140</v>
      </c>
      <c r="AU322" s="18" t="s">
        <v>83</v>
      </c>
    </row>
    <row r="323" s="14" customFormat="1">
      <c r="A323" s="14"/>
      <c r="B323" s="235"/>
      <c r="C323" s="236"/>
      <c r="D323" s="218" t="s">
        <v>142</v>
      </c>
      <c r="E323" s="237" t="s">
        <v>19</v>
      </c>
      <c r="F323" s="238" t="s">
        <v>1072</v>
      </c>
      <c r="G323" s="236"/>
      <c r="H323" s="239">
        <v>54</v>
      </c>
      <c r="I323" s="240"/>
      <c r="J323" s="236"/>
      <c r="K323" s="236"/>
      <c r="L323" s="241"/>
      <c r="M323" s="242"/>
      <c r="N323" s="243"/>
      <c r="O323" s="243"/>
      <c r="P323" s="243"/>
      <c r="Q323" s="243"/>
      <c r="R323" s="243"/>
      <c r="S323" s="243"/>
      <c r="T323" s="24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5" t="s">
        <v>142</v>
      </c>
      <c r="AU323" s="245" t="s">
        <v>83</v>
      </c>
      <c r="AV323" s="14" t="s">
        <v>83</v>
      </c>
      <c r="AW323" s="14" t="s">
        <v>34</v>
      </c>
      <c r="AX323" s="14" t="s">
        <v>81</v>
      </c>
      <c r="AY323" s="245" t="s">
        <v>129</v>
      </c>
    </row>
    <row r="324" s="2" customFormat="1" ht="21.75" customHeight="1">
      <c r="A324" s="39"/>
      <c r="B324" s="40"/>
      <c r="C324" s="205" t="s">
        <v>505</v>
      </c>
      <c r="D324" s="205" t="s">
        <v>131</v>
      </c>
      <c r="E324" s="206" t="s">
        <v>1073</v>
      </c>
      <c r="F324" s="207" t="s">
        <v>1074</v>
      </c>
      <c r="G324" s="208" t="s">
        <v>134</v>
      </c>
      <c r="H324" s="209">
        <v>3600</v>
      </c>
      <c r="I324" s="210"/>
      <c r="J324" s="211">
        <f>ROUND(I324*H324,2)</f>
        <v>0</v>
      </c>
      <c r="K324" s="207" t="s">
        <v>135</v>
      </c>
      <c r="L324" s="45"/>
      <c r="M324" s="212" t="s">
        <v>19</v>
      </c>
      <c r="N324" s="213" t="s">
        <v>44</v>
      </c>
      <c r="O324" s="85"/>
      <c r="P324" s="214">
        <f>O324*H324</f>
        <v>0</v>
      </c>
      <c r="Q324" s="214">
        <v>0</v>
      </c>
      <c r="R324" s="214">
        <f>Q324*H324</f>
        <v>0</v>
      </c>
      <c r="S324" s="214">
        <v>0</v>
      </c>
      <c r="T324" s="215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16" t="s">
        <v>136</v>
      </c>
      <c r="AT324" s="216" t="s">
        <v>131</v>
      </c>
      <c r="AU324" s="216" t="s">
        <v>83</v>
      </c>
      <c r="AY324" s="18" t="s">
        <v>129</v>
      </c>
      <c r="BE324" s="217">
        <f>IF(N324="základní",J324,0)</f>
        <v>0</v>
      </c>
      <c r="BF324" s="217">
        <f>IF(N324="snížená",J324,0)</f>
        <v>0</v>
      </c>
      <c r="BG324" s="217">
        <f>IF(N324="zákl. přenesená",J324,0)</f>
        <v>0</v>
      </c>
      <c r="BH324" s="217">
        <f>IF(N324="sníž. přenesená",J324,0)</f>
        <v>0</v>
      </c>
      <c r="BI324" s="217">
        <f>IF(N324="nulová",J324,0)</f>
        <v>0</v>
      </c>
      <c r="BJ324" s="18" t="s">
        <v>81</v>
      </c>
      <c r="BK324" s="217">
        <f>ROUND(I324*H324,2)</f>
        <v>0</v>
      </c>
      <c r="BL324" s="18" t="s">
        <v>136</v>
      </c>
      <c r="BM324" s="216" t="s">
        <v>1075</v>
      </c>
    </row>
    <row r="325" s="2" customFormat="1">
      <c r="A325" s="39"/>
      <c r="B325" s="40"/>
      <c r="C325" s="41"/>
      <c r="D325" s="218" t="s">
        <v>138</v>
      </c>
      <c r="E325" s="41"/>
      <c r="F325" s="219" t="s">
        <v>1076</v>
      </c>
      <c r="G325" s="41"/>
      <c r="H325" s="41"/>
      <c r="I325" s="220"/>
      <c r="J325" s="41"/>
      <c r="K325" s="41"/>
      <c r="L325" s="45"/>
      <c r="M325" s="221"/>
      <c r="N325" s="222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138</v>
      </c>
      <c r="AU325" s="18" t="s">
        <v>83</v>
      </c>
    </row>
    <row r="326" s="2" customFormat="1">
      <c r="A326" s="39"/>
      <c r="B326" s="40"/>
      <c r="C326" s="41"/>
      <c r="D326" s="223" t="s">
        <v>140</v>
      </c>
      <c r="E326" s="41"/>
      <c r="F326" s="224" t="s">
        <v>1077</v>
      </c>
      <c r="G326" s="41"/>
      <c r="H326" s="41"/>
      <c r="I326" s="220"/>
      <c r="J326" s="41"/>
      <c r="K326" s="41"/>
      <c r="L326" s="45"/>
      <c r="M326" s="221"/>
      <c r="N326" s="222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140</v>
      </c>
      <c r="AU326" s="18" t="s">
        <v>83</v>
      </c>
    </row>
    <row r="327" s="14" customFormat="1">
      <c r="A327" s="14"/>
      <c r="B327" s="235"/>
      <c r="C327" s="236"/>
      <c r="D327" s="218" t="s">
        <v>142</v>
      </c>
      <c r="E327" s="236"/>
      <c r="F327" s="238" t="s">
        <v>1078</v>
      </c>
      <c r="G327" s="236"/>
      <c r="H327" s="239">
        <v>3600</v>
      </c>
      <c r="I327" s="240"/>
      <c r="J327" s="236"/>
      <c r="K327" s="236"/>
      <c r="L327" s="241"/>
      <c r="M327" s="242"/>
      <c r="N327" s="243"/>
      <c r="O327" s="243"/>
      <c r="P327" s="243"/>
      <c r="Q327" s="243"/>
      <c r="R327" s="243"/>
      <c r="S327" s="243"/>
      <c r="T327" s="24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5" t="s">
        <v>142</v>
      </c>
      <c r="AU327" s="245" t="s">
        <v>83</v>
      </c>
      <c r="AV327" s="14" t="s">
        <v>83</v>
      </c>
      <c r="AW327" s="14" t="s">
        <v>4</v>
      </c>
      <c r="AX327" s="14" t="s">
        <v>81</v>
      </c>
      <c r="AY327" s="245" t="s">
        <v>129</v>
      </c>
    </row>
    <row r="328" s="2" customFormat="1" ht="21.75" customHeight="1">
      <c r="A328" s="39"/>
      <c r="B328" s="40"/>
      <c r="C328" s="205" t="s">
        <v>510</v>
      </c>
      <c r="D328" s="205" t="s">
        <v>131</v>
      </c>
      <c r="E328" s="206" t="s">
        <v>1079</v>
      </c>
      <c r="F328" s="207" t="s">
        <v>1080</v>
      </c>
      <c r="G328" s="208" t="s">
        <v>134</v>
      </c>
      <c r="H328" s="209">
        <v>54</v>
      </c>
      <c r="I328" s="210"/>
      <c r="J328" s="211">
        <f>ROUND(I328*H328,2)</f>
        <v>0</v>
      </c>
      <c r="K328" s="207" t="s">
        <v>135</v>
      </c>
      <c r="L328" s="45"/>
      <c r="M328" s="212" t="s">
        <v>19</v>
      </c>
      <c r="N328" s="213" t="s">
        <v>44</v>
      </c>
      <c r="O328" s="85"/>
      <c r="P328" s="214">
        <f>O328*H328</f>
        <v>0</v>
      </c>
      <c r="Q328" s="214">
        <v>0</v>
      </c>
      <c r="R328" s="214">
        <f>Q328*H328</f>
        <v>0</v>
      </c>
      <c r="S328" s="214">
        <v>0</v>
      </c>
      <c r="T328" s="215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16" t="s">
        <v>136</v>
      </c>
      <c r="AT328" s="216" t="s">
        <v>131</v>
      </c>
      <c r="AU328" s="216" t="s">
        <v>83</v>
      </c>
      <c r="AY328" s="18" t="s">
        <v>129</v>
      </c>
      <c r="BE328" s="217">
        <f>IF(N328="základní",J328,0)</f>
        <v>0</v>
      </c>
      <c r="BF328" s="217">
        <f>IF(N328="snížená",J328,0)</f>
        <v>0</v>
      </c>
      <c r="BG328" s="217">
        <f>IF(N328="zákl. přenesená",J328,0)</f>
        <v>0</v>
      </c>
      <c r="BH328" s="217">
        <f>IF(N328="sníž. přenesená",J328,0)</f>
        <v>0</v>
      </c>
      <c r="BI328" s="217">
        <f>IF(N328="nulová",J328,0)</f>
        <v>0</v>
      </c>
      <c r="BJ328" s="18" t="s">
        <v>81</v>
      </c>
      <c r="BK328" s="217">
        <f>ROUND(I328*H328,2)</f>
        <v>0</v>
      </c>
      <c r="BL328" s="18" t="s">
        <v>136</v>
      </c>
      <c r="BM328" s="216" t="s">
        <v>1081</v>
      </c>
    </row>
    <row r="329" s="2" customFormat="1">
      <c r="A329" s="39"/>
      <c r="B329" s="40"/>
      <c r="C329" s="41"/>
      <c r="D329" s="218" t="s">
        <v>138</v>
      </c>
      <c r="E329" s="41"/>
      <c r="F329" s="219" t="s">
        <v>1082</v>
      </c>
      <c r="G329" s="41"/>
      <c r="H329" s="41"/>
      <c r="I329" s="220"/>
      <c r="J329" s="41"/>
      <c r="K329" s="41"/>
      <c r="L329" s="45"/>
      <c r="M329" s="221"/>
      <c r="N329" s="222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138</v>
      </c>
      <c r="AU329" s="18" t="s">
        <v>83</v>
      </c>
    </row>
    <row r="330" s="2" customFormat="1">
      <c r="A330" s="39"/>
      <c r="B330" s="40"/>
      <c r="C330" s="41"/>
      <c r="D330" s="223" t="s">
        <v>140</v>
      </c>
      <c r="E330" s="41"/>
      <c r="F330" s="224" t="s">
        <v>1083</v>
      </c>
      <c r="G330" s="41"/>
      <c r="H330" s="41"/>
      <c r="I330" s="220"/>
      <c r="J330" s="41"/>
      <c r="K330" s="41"/>
      <c r="L330" s="45"/>
      <c r="M330" s="221"/>
      <c r="N330" s="222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140</v>
      </c>
      <c r="AU330" s="18" t="s">
        <v>83</v>
      </c>
    </row>
    <row r="331" s="14" customFormat="1">
      <c r="A331" s="14"/>
      <c r="B331" s="235"/>
      <c r="C331" s="236"/>
      <c r="D331" s="218" t="s">
        <v>142</v>
      </c>
      <c r="E331" s="237" t="s">
        <v>19</v>
      </c>
      <c r="F331" s="238" t="s">
        <v>1072</v>
      </c>
      <c r="G331" s="236"/>
      <c r="H331" s="239">
        <v>54</v>
      </c>
      <c r="I331" s="240"/>
      <c r="J331" s="236"/>
      <c r="K331" s="236"/>
      <c r="L331" s="241"/>
      <c r="M331" s="242"/>
      <c r="N331" s="243"/>
      <c r="O331" s="243"/>
      <c r="P331" s="243"/>
      <c r="Q331" s="243"/>
      <c r="R331" s="243"/>
      <c r="S331" s="243"/>
      <c r="T331" s="24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5" t="s">
        <v>142</v>
      </c>
      <c r="AU331" s="245" t="s">
        <v>83</v>
      </c>
      <c r="AV331" s="14" t="s">
        <v>83</v>
      </c>
      <c r="AW331" s="14" t="s">
        <v>34</v>
      </c>
      <c r="AX331" s="14" t="s">
        <v>81</v>
      </c>
      <c r="AY331" s="245" t="s">
        <v>129</v>
      </c>
    </row>
    <row r="332" s="2" customFormat="1" ht="16.5" customHeight="1">
      <c r="A332" s="39"/>
      <c r="B332" s="40"/>
      <c r="C332" s="205" t="s">
        <v>518</v>
      </c>
      <c r="D332" s="205" t="s">
        <v>131</v>
      </c>
      <c r="E332" s="206" t="s">
        <v>1084</v>
      </c>
      <c r="F332" s="207" t="s">
        <v>1085</v>
      </c>
      <c r="G332" s="208" t="s">
        <v>466</v>
      </c>
      <c r="H332" s="209">
        <v>28</v>
      </c>
      <c r="I332" s="210"/>
      <c r="J332" s="211">
        <f>ROUND(I332*H332,2)</f>
        <v>0</v>
      </c>
      <c r="K332" s="207" t="s">
        <v>135</v>
      </c>
      <c r="L332" s="45"/>
      <c r="M332" s="212" t="s">
        <v>19</v>
      </c>
      <c r="N332" s="213" t="s">
        <v>44</v>
      </c>
      <c r="O332" s="85"/>
      <c r="P332" s="214">
        <f>O332*H332</f>
        <v>0</v>
      </c>
      <c r="Q332" s="214">
        <v>0</v>
      </c>
      <c r="R332" s="214">
        <f>Q332*H332</f>
        <v>0</v>
      </c>
      <c r="S332" s="214">
        <v>0.47405000000000003</v>
      </c>
      <c r="T332" s="215">
        <f>S332*H332</f>
        <v>13.273400000000001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16" t="s">
        <v>136</v>
      </c>
      <c r="AT332" s="216" t="s">
        <v>131</v>
      </c>
      <c r="AU332" s="216" t="s">
        <v>83</v>
      </c>
      <c r="AY332" s="18" t="s">
        <v>129</v>
      </c>
      <c r="BE332" s="217">
        <f>IF(N332="základní",J332,0)</f>
        <v>0</v>
      </c>
      <c r="BF332" s="217">
        <f>IF(N332="snížená",J332,0)</f>
        <v>0</v>
      </c>
      <c r="BG332" s="217">
        <f>IF(N332="zákl. přenesená",J332,0)</f>
        <v>0</v>
      </c>
      <c r="BH332" s="217">
        <f>IF(N332="sníž. přenesená",J332,0)</f>
        <v>0</v>
      </c>
      <c r="BI332" s="217">
        <f>IF(N332="nulová",J332,0)</f>
        <v>0</v>
      </c>
      <c r="BJ332" s="18" t="s">
        <v>81</v>
      </c>
      <c r="BK332" s="217">
        <f>ROUND(I332*H332,2)</f>
        <v>0</v>
      </c>
      <c r="BL332" s="18" t="s">
        <v>136</v>
      </c>
      <c r="BM332" s="216" t="s">
        <v>1086</v>
      </c>
    </row>
    <row r="333" s="2" customFormat="1">
      <c r="A333" s="39"/>
      <c r="B333" s="40"/>
      <c r="C333" s="41"/>
      <c r="D333" s="218" t="s">
        <v>138</v>
      </c>
      <c r="E333" s="41"/>
      <c r="F333" s="219" t="s">
        <v>1087</v>
      </c>
      <c r="G333" s="41"/>
      <c r="H333" s="41"/>
      <c r="I333" s="220"/>
      <c r="J333" s="41"/>
      <c r="K333" s="41"/>
      <c r="L333" s="45"/>
      <c r="M333" s="221"/>
      <c r="N333" s="222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138</v>
      </c>
      <c r="AU333" s="18" t="s">
        <v>83</v>
      </c>
    </row>
    <row r="334" s="2" customFormat="1">
      <c r="A334" s="39"/>
      <c r="B334" s="40"/>
      <c r="C334" s="41"/>
      <c r="D334" s="223" t="s">
        <v>140</v>
      </c>
      <c r="E334" s="41"/>
      <c r="F334" s="224" t="s">
        <v>1088</v>
      </c>
      <c r="G334" s="41"/>
      <c r="H334" s="41"/>
      <c r="I334" s="220"/>
      <c r="J334" s="41"/>
      <c r="K334" s="41"/>
      <c r="L334" s="45"/>
      <c r="M334" s="221"/>
      <c r="N334" s="222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140</v>
      </c>
      <c r="AU334" s="18" t="s">
        <v>83</v>
      </c>
    </row>
    <row r="335" s="13" customFormat="1">
      <c r="A335" s="13"/>
      <c r="B335" s="225"/>
      <c r="C335" s="226"/>
      <c r="D335" s="218" t="s">
        <v>142</v>
      </c>
      <c r="E335" s="227" t="s">
        <v>19</v>
      </c>
      <c r="F335" s="228" t="s">
        <v>1089</v>
      </c>
      <c r="G335" s="226"/>
      <c r="H335" s="227" t="s">
        <v>19</v>
      </c>
      <c r="I335" s="229"/>
      <c r="J335" s="226"/>
      <c r="K335" s="226"/>
      <c r="L335" s="230"/>
      <c r="M335" s="231"/>
      <c r="N335" s="232"/>
      <c r="O335" s="232"/>
      <c r="P335" s="232"/>
      <c r="Q335" s="232"/>
      <c r="R335" s="232"/>
      <c r="S335" s="232"/>
      <c r="T335" s="23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4" t="s">
        <v>142</v>
      </c>
      <c r="AU335" s="234" t="s">
        <v>83</v>
      </c>
      <c r="AV335" s="13" t="s">
        <v>81</v>
      </c>
      <c r="AW335" s="13" t="s">
        <v>34</v>
      </c>
      <c r="AX335" s="13" t="s">
        <v>73</v>
      </c>
      <c r="AY335" s="234" t="s">
        <v>129</v>
      </c>
    </row>
    <row r="336" s="14" customFormat="1">
      <c r="A336" s="14"/>
      <c r="B336" s="235"/>
      <c r="C336" s="236"/>
      <c r="D336" s="218" t="s">
        <v>142</v>
      </c>
      <c r="E336" s="237" t="s">
        <v>19</v>
      </c>
      <c r="F336" s="238" t="s">
        <v>1090</v>
      </c>
      <c r="G336" s="236"/>
      <c r="H336" s="239">
        <v>28</v>
      </c>
      <c r="I336" s="240"/>
      <c r="J336" s="236"/>
      <c r="K336" s="236"/>
      <c r="L336" s="241"/>
      <c r="M336" s="242"/>
      <c r="N336" s="243"/>
      <c r="O336" s="243"/>
      <c r="P336" s="243"/>
      <c r="Q336" s="243"/>
      <c r="R336" s="243"/>
      <c r="S336" s="243"/>
      <c r="T336" s="24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5" t="s">
        <v>142</v>
      </c>
      <c r="AU336" s="245" t="s">
        <v>83</v>
      </c>
      <c r="AV336" s="14" t="s">
        <v>83</v>
      </c>
      <c r="AW336" s="14" t="s">
        <v>34</v>
      </c>
      <c r="AX336" s="14" t="s">
        <v>81</v>
      </c>
      <c r="AY336" s="245" t="s">
        <v>129</v>
      </c>
    </row>
    <row r="337" s="2" customFormat="1" ht="21.75" customHeight="1">
      <c r="A337" s="39"/>
      <c r="B337" s="40"/>
      <c r="C337" s="205" t="s">
        <v>523</v>
      </c>
      <c r="D337" s="205" t="s">
        <v>131</v>
      </c>
      <c r="E337" s="206" t="s">
        <v>1091</v>
      </c>
      <c r="F337" s="207" t="s">
        <v>1092</v>
      </c>
      <c r="G337" s="208" t="s">
        <v>466</v>
      </c>
      <c r="H337" s="209">
        <v>132</v>
      </c>
      <c r="I337" s="210"/>
      <c r="J337" s="211">
        <f>ROUND(I337*H337,2)</f>
        <v>0</v>
      </c>
      <c r="K337" s="207" t="s">
        <v>135</v>
      </c>
      <c r="L337" s="45"/>
      <c r="M337" s="212" t="s">
        <v>19</v>
      </c>
      <c r="N337" s="213" t="s">
        <v>44</v>
      </c>
      <c r="O337" s="85"/>
      <c r="P337" s="214">
        <f>O337*H337</f>
        <v>0</v>
      </c>
      <c r="Q337" s="214">
        <v>0.00077999999999999999</v>
      </c>
      <c r="R337" s="214">
        <f>Q337*H337</f>
        <v>0.10296</v>
      </c>
      <c r="S337" s="214">
        <v>0.001</v>
      </c>
      <c r="T337" s="215">
        <f>S337*H337</f>
        <v>0.13200000000000001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16" t="s">
        <v>136</v>
      </c>
      <c r="AT337" s="216" t="s">
        <v>131</v>
      </c>
      <c r="AU337" s="216" t="s">
        <v>83</v>
      </c>
      <c r="AY337" s="18" t="s">
        <v>129</v>
      </c>
      <c r="BE337" s="217">
        <f>IF(N337="základní",J337,0)</f>
        <v>0</v>
      </c>
      <c r="BF337" s="217">
        <f>IF(N337="snížená",J337,0)</f>
        <v>0</v>
      </c>
      <c r="BG337" s="217">
        <f>IF(N337="zákl. přenesená",J337,0)</f>
        <v>0</v>
      </c>
      <c r="BH337" s="217">
        <f>IF(N337="sníž. přenesená",J337,0)</f>
        <v>0</v>
      </c>
      <c r="BI337" s="217">
        <f>IF(N337="nulová",J337,0)</f>
        <v>0</v>
      </c>
      <c r="BJ337" s="18" t="s">
        <v>81</v>
      </c>
      <c r="BK337" s="217">
        <f>ROUND(I337*H337,2)</f>
        <v>0</v>
      </c>
      <c r="BL337" s="18" t="s">
        <v>136</v>
      </c>
      <c r="BM337" s="216" t="s">
        <v>1093</v>
      </c>
    </row>
    <row r="338" s="2" customFormat="1">
      <c r="A338" s="39"/>
      <c r="B338" s="40"/>
      <c r="C338" s="41"/>
      <c r="D338" s="218" t="s">
        <v>138</v>
      </c>
      <c r="E338" s="41"/>
      <c r="F338" s="219" t="s">
        <v>1094</v>
      </c>
      <c r="G338" s="41"/>
      <c r="H338" s="41"/>
      <c r="I338" s="220"/>
      <c r="J338" s="41"/>
      <c r="K338" s="41"/>
      <c r="L338" s="45"/>
      <c r="M338" s="221"/>
      <c r="N338" s="222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138</v>
      </c>
      <c r="AU338" s="18" t="s">
        <v>83</v>
      </c>
    </row>
    <row r="339" s="2" customFormat="1">
      <c r="A339" s="39"/>
      <c r="B339" s="40"/>
      <c r="C339" s="41"/>
      <c r="D339" s="223" t="s">
        <v>140</v>
      </c>
      <c r="E339" s="41"/>
      <c r="F339" s="224" t="s">
        <v>1095</v>
      </c>
      <c r="G339" s="41"/>
      <c r="H339" s="41"/>
      <c r="I339" s="220"/>
      <c r="J339" s="41"/>
      <c r="K339" s="41"/>
      <c r="L339" s="45"/>
      <c r="M339" s="221"/>
      <c r="N339" s="222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140</v>
      </c>
      <c r="AU339" s="18" t="s">
        <v>83</v>
      </c>
    </row>
    <row r="340" s="13" customFormat="1">
      <c r="A340" s="13"/>
      <c r="B340" s="225"/>
      <c r="C340" s="226"/>
      <c r="D340" s="218" t="s">
        <v>142</v>
      </c>
      <c r="E340" s="227" t="s">
        <v>19</v>
      </c>
      <c r="F340" s="228" t="s">
        <v>1096</v>
      </c>
      <c r="G340" s="226"/>
      <c r="H340" s="227" t="s">
        <v>19</v>
      </c>
      <c r="I340" s="229"/>
      <c r="J340" s="226"/>
      <c r="K340" s="226"/>
      <c r="L340" s="230"/>
      <c r="M340" s="231"/>
      <c r="N340" s="232"/>
      <c r="O340" s="232"/>
      <c r="P340" s="232"/>
      <c r="Q340" s="232"/>
      <c r="R340" s="232"/>
      <c r="S340" s="232"/>
      <c r="T340" s="23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4" t="s">
        <v>142</v>
      </c>
      <c r="AU340" s="234" t="s">
        <v>83</v>
      </c>
      <c r="AV340" s="13" t="s">
        <v>81</v>
      </c>
      <c r="AW340" s="13" t="s">
        <v>34</v>
      </c>
      <c r="AX340" s="13" t="s">
        <v>73</v>
      </c>
      <c r="AY340" s="234" t="s">
        <v>129</v>
      </c>
    </row>
    <row r="341" s="14" customFormat="1">
      <c r="A341" s="14"/>
      <c r="B341" s="235"/>
      <c r="C341" s="236"/>
      <c r="D341" s="218" t="s">
        <v>142</v>
      </c>
      <c r="E341" s="237" t="s">
        <v>19</v>
      </c>
      <c r="F341" s="238" t="s">
        <v>1097</v>
      </c>
      <c r="G341" s="236"/>
      <c r="H341" s="239">
        <v>132</v>
      </c>
      <c r="I341" s="240"/>
      <c r="J341" s="236"/>
      <c r="K341" s="236"/>
      <c r="L341" s="241"/>
      <c r="M341" s="242"/>
      <c r="N341" s="243"/>
      <c r="O341" s="243"/>
      <c r="P341" s="243"/>
      <c r="Q341" s="243"/>
      <c r="R341" s="243"/>
      <c r="S341" s="243"/>
      <c r="T341" s="24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5" t="s">
        <v>142</v>
      </c>
      <c r="AU341" s="245" t="s">
        <v>83</v>
      </c>
      <c r="AV341" s="14" t="s">
        <v>83</v>
      </c>
      <c r="AW341" s="14" t="s">
        <v>34</v>
      </c>
      <c r="AX341" s="14" t="s">
        <v>81</v>
      </c>
      <c r="AY341" s="245" t="s">
        <v>129</v>
      </c>
    </row>
    <row r="342" s="2" customFormat="1" ht="16.5" customHeight="1">
      <c r="A342" s="39"/>
      <c r="B342" s="40"/>
      <c r="C342" s="246" t="s">
        <v>531</v>
      </c>
      <c r="D342" s="246" t="s">
        <v>222</v>
      </c>
      <c r="E342" s="247" t="s">
        <v>1098</v>
      </c>
      <c r="F342" s="248" t="s">
        <v>1099</v>
      </c>
      <c r="G342" s="249" t="s">
        <v>225</v>
      </c>
      <c r="H342" s="250">
        <v>0.26900000000000002</v>
      </c>
      <c r="I342" s="251"/>
      <c r="J342" s="252">
        <f>ROUND(I342*H342,2)</f>
        <v>0</v>
      </c>
      <c r="K342" s="248" t="s">
        <v>135</v>
      </c>
      <c r="L342" s="253"/>
      <c r="M342" s="254" t="s">
        <v>19</v>
      </c>
      <c r="N342" s="255" t="s">
        <v>44</v>
      </c>
      <c r="O342" s="85"/>
      <c r="P342" s="214">
        <f>O342*H342</f>
        <v>0</v>
      </c>
      <c r="Q342" s="214">
        <v>1</v>
      </c>
      <c r="R342" s="214">
        <f>Q342*H342</f>
        <v>0.26900000000000002</v>
      </c>
      <c r="S342" s="214">
        <v>0</v>
      </c>
      <c r="T342" s="215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16" t="s">
        <v>191</v>
      </c>
      <c r="AT342" s="216" t="s">
        <v>222</v>
      </c>
      <c r="AU342" s="216" t="s">
        <v>83</v>
      </c>
      <c r="AY342" s="18" t="s">
        <v>129</v>
      </c>
      <c r="BE342" s="217">
        <f>IF(N342="základní",J342,0)</f>
        <v>0</v>
      </c>
      <c r="BF342" s="217">
        <f>IF(N342="snížená",J342,0)</f>
        <v>0</v>
      </c>
      <c r="BG342" s="217">
        <f>IF(N342="zákl. přenesená",J342,0)</f>
        <v>0</v>
      </c>
      <c r="BH342" s="217">
        <f>IF(N342="sníž. přenesená",J342,0)</f>
        <v>0</v>
      </c>
      <c r="BI342" s="217">
        <f>IF(N342="nulová",J342,0)</f>
        <v>0</v>
      </c>
      <c r="BJ342" s="18" t="s">
        <v>81</v>
      </c>
      <c r="BK342" s="217">
        <f>ROUND(I342*H342,2)</f>
        <v>0</v>
      </c>
      <c r="BL342" s="18" t="s">
        <v>136</v>
      </c>
      <c r="BM342" s="216" t="s">
        <v>1100</v>
      </c>
    </row>
    <row r="343" s="2" customFormat="1">
      <c r="A343" s="39"/>
      <c r="B343" s="40"/>
      <c r="C343" s="41"/>
      <c r="D343" s="218" t="s">
        <v>138</v>
      </c>
      <c r="E343" s="41"/>
      <c r="F343" s="219" t="s">
        <v>1099</v>
      </c>
      <c r="G343" s="41"/>
      <c r="H343" s="41"/>
      <c r="I343" s="220"/>
      <c r="J343" s="41"/>
      <c r="K343" s="41"/>
      <c r="L343" s="45"/>
      <c r="M343" s="221"/>
      <c r="N343" s="222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138</v>
      </c>
      <c r="AU343" s="18" t="s">
        <v>83</v>
      </c>
    </row>
    <row r="344" s="13" customFormat="1">
      <c r="A344" s="13"/>
      <c r="B344" s="225"/>
      <c r="C344" s="226"/>
      <c r="D344" s="218" t="s">
        <v>142</v>
      </c>
      <c r="E344" s="227" t="s">
        <v>19</v>
      </c>
      <c r="F344" s="228" t="s">
        <v>1101</v>
      </c>
      <c r="G344" s="226"/>
      <c r="H344" s="227" t="s">
        <v>19</v>
      </c>
      <c r="I344" s="229"/>
      <c r="J344" s="226"/>
      <c r="K344" s="226"/>
      <c r="L344" s="230"/>
      <c r="M344" s="231"/>
      <c r="N344" s="232"/>
      <c r="O344" s="232"/>
      <c r="P344" s="232"/>
      <c r="Q344" s="232"/>
      <c r="R344" s="232"/>
      <c r="S344" s="232"/>
      <c r="T344" s="23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4" t="s">
        <v>142</v>
      </c>
      <c r="AU344" s="234" t="s">
        <v>83</v>
      </c>
      <c r="AV344" s="13" t="s">
        <v>81</v>
      </c>
      <c r="AW344" s="13" t="s">
        <v>34</v>
      </c>
      <c r="AX344" s="13" t="s">
        <v>73</v>
      </c>
      <c r="AY344" s="234" t="s">
        <v>129</v>
      </c>
    </row>
    <row r="345" s="14" customFormat="1">
      <c r="A345" s="14"/>
      <c r="B345" s="235"/>
      <c r="C345" s="236"/>
      <c r="D345" s="218" t="s">
        <v>142</v>
      </c>
      <c r="E345" s="237" t="s">
        <v>19</v>
      </c>
      <c r="F345" s="238" t="s">
        <v>1102</v>
      </c>
      <c r="G345" s="236"/>
      <c r="H345" s="239">
        <v>0.26900000000000002</v>
      </c>
      <c r="I345" s="240"/>
      <c r="J345" s="236"/>
      <c r="K345" s="236"/>
      <c r="L345" s="241"/>
      <c r="M345" s="242"/>
      <c r="N345" s="243"/>
      <c r="O345" s="243"/>
      <c r="P345" s="243"/>
      <c r="Q345" s="243"/>
      <c r="R345" s="243"/>
      <c r="S345" s="243"/>
      <c r="T345" s="24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5" t="s">
        <v>142</v>
      </c>
      <c r="AU345" s="245" t="s">
        <v>83</v>
      </c>
      <c r="AV345" s="14" t="s">
        <v>83</v>
      </c>
      <c r="AW345" s="14" t="s">
        <v>34</v>
      </c>
      <c r="AX345" s="14" t="s">
        <v>81</v>
      </c>
      <c r="AY345" s="245" t="s">
        <v>129</v>
      </c>
    </row>
    <row r="346" s="12" customFormat="1" ht="22.8" customHeight="1">
      <c r="A346" s="12"/>
      <c r="B346" s="189"/>
      <c r="C346" s="190"/>
      <c r="D346" s="191" t="s">
        <v>72</v>
      </c>
      <c r="E346" s="203" t="s">
        <v>592</v>
      </c>
      <c r="F346" s="203" t="s">
        <v>593</v>
      </c>
      <c r="G346" s="190"/>
      <c r="H346" s="190"/>
      <c r="I346" s="193"/>
      <c r="J346" s="204">
        <f>BK346</f>
        <v>0</v>
      </c>
      <c r="K346" s="190"/>
      <c r="L346" s="195"/>
      <c r="M346" s="196"/>
      <c r="N346" s="197"/>
      <c r="O346" s="197"/>
      <c r="P346" s="198">
        <f>SUM(P347:P353)</f>
        <v>0</v>
      </c>
      <c r="Q346" s="197"/>
      <c r="R346" s="198">
        <f>SUM(R347:R353)</f>
        <v>0</v>
      </c>
      <c r="S346" s="197"/>
      <c r="T346" s="199">
        <f>SUM(T347:T353)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00" t="s">
        <v>81</v>
      </c>
      <c r="AT346" s="201" t="s">
        <v>72</v>
      </c>
      <c r="AU346" s="201" t="s">
        <v>81</v>
      </c>
      <c r="AY346" s="200" t="s">
        <v>129</v>
      </c>
      <c r="BK346" s="202">
        <f>SUM(BK347:BK353)</f>
        <v>0</v>
      </c>
    </row>
    <row r="347" s="2" customFormat="1" ht="16.5" customHeight="1">
      <c r="A347" s="39"/>
      <c r="B347" s="40"/>
      <c r="C347" s="205" t="s">
        <v>538</v>
      </c>
      <c r="D347" s="205" t="s">
        <v>131</v>
      </c>
      <c r="E347" s="206" t="s">
        <v>595</v>
      </c>
      <c r="F347" s="207" t="s">
        <v>596</v>
      </c>
      <c r="G347" s="208" t="s">
        <v>225</v>
      </c>
      <c r="H347" s="209">
        <v>13.404999999999999</v>
      </c>
      <c r="I347" s="210"/>
      <c r="J347" s="211">
        <f>ROUND(I347*H347,2)</f>
        <v>0</v>
      </c>
      <c r="K347" s="207" t="s">
        <v>135</v>
      </c>
      <c r="L347" s="45"/>
      <c r="M347" s="212" t="s">
        <v>19</v>
      </c>
      <c r="N347" s="213" t="s">
        <v>44</v>
      </c>
      <c r="O347" s="85"/>
      <c r="P347" s="214">
        <f>O347*H347</f>
        <v>0</v>
      </c>
      <c r="Q347" s="214">
        <v>0</v>
      </c>
      <c r="R347" s="214">
        <f>Q347*H347</f>
        <v>0</v>
      </c>
      <c r="S347" s="214">
        <v>0</v>
      </c>
      <c r="T347" s="215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16" t="s">
        <v>136</v>
      </c>
      <c r="AT347" s="216" t="s">
        <v>131</v>
      </c>
      <c r="AU347" s="216" t="s">
        <v>83</v>
      </c>
      <c r="AY347" s="18" t="s">
        <v>129</v>
      </c>
      <c r="BE347" s="217">
        <f>IF(N347="základní",J347,0)</f>
        <v>0</v>
      </c>
      <c r="BF347" s="217">
        <f>IF(N347="snížená",J347,0)</f>
        <v>0</v>
      </c>
      <c r="BG347" s="217">
        <f>IF(N347="zákl. přenesená",J347,0)</f>
        <v>0</v>
      </c>
      <c r="BH347" s="217">
        <f>IF(N347="sníž. přenesená",J347,0)</f>
        <v>0</v>
      </c>
      <c r="BI347" s="217">
        <f>IF(N347="nulová",J347,0)</f>
        <v>0</v>
      </c>
      <c r="BJ347" s="18" t="s">
        <v>81</v>
      </c>
      <c r="BK347" s="217">
        <f>ROUND(I347*H347,2)</f>
        <v>0</v>
      </c>
      <c r="BL347" s="18" t="s">
        <v>136</v>
      </c>
      <c r="BM347" s="216" t="s">
        <v>1103</v>
      </c>
    </row>
    <row r="348" s="2" customFormat="1">
      <c r="A348" s="39"/>
      <c r="B348" s="40"/>
      <c r="C348" s="41"/>
      <c r="D348" s="218" t="s">
        <v>138</v>
      </c>
      <c r="E348" s="41"/>
      <c r="F348" s="219" t="s">
        <v>598</v>
      </c>
      <c r="G348" s="41"/>
      <c r="H348" s="41"/>
      <c r="I348" s="220"/>
      <c r="J348" s="41"/>
      <c r="K348" s="41"/>
      <c r="L348" s="45"/>
      <c r="M348" s="221"/>
      <c r="N348" s="222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138</v>
      </c>
      <c r="AU348" s="18" t="s">
        <v>83</v>
      </c>
    </row>
    <row r="349" s="2" customFormat="1">
      <c r="A349" s="39"/>
      <c r="B349" s="40"/>
      <c r="C349" s="41"/>
      <c r="D349" s="223" t="s">
        <v>140</v>
      </c>
      <c r="E349" s="41"/>
      <c r="F349" s="224" t="s">
        <v>599</v>
      </c>
      <c r="G349" s="41"/>
      <c r="H349" s="41"/>
      <c r="I349" s="220"/>
      <c r="J349" s="41"/>
      <c r="K349" s="41"/>
      <c r="L349" s="45"/>
      <c r="M349" s="221"/>
      <c r="N349" s="222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140</v>
      </c>
      <c r="AU349" s="18" t="s">
        <v>83</v>
      </c>
    </row>
    <row r="350" s="2" customFormat="1" ht="16.5" customHeight="1">
      <c r="A350" s="39"/>
      <c r="B350" s="40"/>
      <c r="C350" s="205" t="s">
        <v>545</v>
      </c>
      <c r="D350" s="205" t="s">
        <v>131</v>
      </c>
      <c r="E350" s="206" t="s">
        <v>601</v>
      </c>
      <c r="F350" s="207" t="s">
        <v>602</v>
      </c>
      <c r="G350" s="208" t="s">
        <v>225</v>
      </c>
      <c r="H350" s="209">
        <v>201.07499999999999</v>
      </c>
      <c r="I350" s="210"/>
      <c r="J350" s="211">
        <f>ROUND(I350*H350,2)</f>
        <v>0</v>
      </c>
      <c r="K350" s="207" t="s">
        <v>135</v>
      </c>
      <c r="L350" s="45"/>
      <c r="M350" s="212" t="s">
        <v>19</v>
      </c>
      <c r="N350" s="213" t="s">
        <v>44</v>
      </c>
      <c r="O350" s="85"/>
      <c r="P350" s="214">
        <f>O350*H350</f>
        <v>0</v>
      </c>
      <c r="Q350" s="214">
        <v>0</v>
      </c>
      <c r="R350" s="214">
        <f>Q350*H350</f>
        <v>0</v>
      </c>
      <c r="S350" s="214">
        <v>0</v>
      </c>
      <c r="T350" s="215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16" t="s">
        <v>136</v>
      </c>
      <c r="AT350" s="216" t="s">
        <v>131</v>
      </c>
      <c r="AU350" s="216" t="s">
        <v>83</v>
      </c>
      <c r="AY350" s="18" t="s">
        <v>129</v>
      </c>
      <c r="BE350" s="217">
        <f>IF(N350="základní",J350,0)</f>
        <v>0</v>
      </c>
      <c r="BF350" s="217">
        <f>IF(N350="snížená",J350,0)</f>
        <v>0</v>
      </c>
      <c r="BG350" s="217">
        <f>IF(N350="zákl. přenesená",J350,0)</f>
        <v>0</v>
      </c>
      <c r="BH350" s="217">
        <f>IF(N350="sníž. přenesená",J350,0)</f>
        <v>0</v>
      </c>
      <c r="BI350" s="217">
        <f>IF(N350="nulová",J350,0)</f>
        <v>0</v>
      </c>
      <c r="BJ350" s="18" t="s">
        <v>81</v>
      </c>
      <c r="BK350" s="217">
        <f>ROUND(I350*H350,2)</f>
        <v>0</v>
      </c>
      <c r="BL350" s="18" t="s">
        <v>136</v>
      </c>
      <c r="BM350" s="216" t="s">
        <v>1104</v>
      </c>
    </row>
    <row r="351" s="2" customFormat="1">
      <c r="A351" s="39"/>
      <c r="B351" s="40"/>
      <c r="C351" s="41"/>
      <c r="D351" s="218" t="s">
        <v>138</v>
      </c>
      <c r="E351" s="41"/>
      <c r="F351" s="219" t="s">
        <v>604</v>
      </c>
      <c r="G351" s="41"/>
      <c r="H351" s="41"/>
      <c r="I351" s="220"/>
      <c r="J351" s="41"/>
      <c r="K351" s="41"/>
      <c r="L351" s="45"/>
      <c r="M351" s="221"/>
      <c r="N351" s="222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138</v>
      </c>
      <c r="AU351" s="18" t="s">
        <v>83</v>
      </c>
    </row>
    <row r="352" s="2" customFormat="1">
      <c r="A352" s="39"/>
      <c r="B352" s="40"/>
      <c r="C352" s="41"/>
      <c r="D352" s="223" t="s">
        <v>140</v>
      </c>
      <c r="E352" s="41"/>
      <c r="F352" s="224" t="s">
        <v>605</v>
      </c>
      <c r="G352" s="41"/>
      <c r="H352" s="41"/>
      <c r="I352" s="220"/>
      <c r="J352" s="41"/>
      <c r="K352" s="41"/>
      <c r="L352" s="45"/>
      <c r="M352" s="221"/>
      <c r="N352" s="222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140</v>
      </c>
      <c r="AU352" s="18" t="s">
        <v>83</v>
      </c>
    </row>
    <row r="353" s="14" customFormat="1">
      <c r="A353" s="14"/>
      <c r="B353" s="235"/>
      <c r="C353" s="236"/>
      <c r="D353" s="218" t="s">
        <v>142</v>
      </c>
      <c r="E353" s="236"/>
      <c r="F353" s="238" t="s">
        <v>1105</v>
      </c>
      <c r="G353" s="236"/>
      <c r="H353" s="239">
        <v>201.07499999999999</v>
      </c>
      <c r="I353" s="240"/>
      <c r="J353" s="236"/>
      <c r="K353" s="236"/>
      <c r="L353" s="241"/>
      <c r="M353" s="242"/>
      <c r="N353" s="243"/>
      <c r="O353" s="243"/>
      <c r="P353" s="243"/>
      <c r="Q353" s="243"/>
      <c r="R353" s="243"/>
      <c r="S353" s="243"/>
      <c r="T353" s="24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5" t="s">
        <v>142</v>
      </c>
      <c r="AU353" s="245" t="s">
        <v>83</v>
      </c>
      <c r="AV353" s="14" t="s">
        <v>83</v>
      </c>
      <c r="AW353" s="14" t="s">
        <v>4</v>
      </c>
      <c r="AX353" s="14" t="s">
        <v>81</v>
      </c>
      <c r="AY353" s="245" t="s">
        <v>129</v>
      </c>
    </row>
    <row r="354" s="12" customFormat="1" ht="22.8" customHeight="1">
      <c r="A354" s="12"/>
      <c r="B354" s="189"/>
      <c r="C354" s="190"/>
      <c r="D354" s="191" t="s">
        <v>72</v>
      </c>
      <c r="E354" s="203" t="s">
        <v>639</v>
      </c>
      <c r="F354" s="203" t="s">
        <v>640</v>
      </c>
      <c r="G354" s="190"/>
      <c r="H354" s="190"/>
      <c r="I354" s="193"/>
      <c r="J354" s="204">
        <f>BK354</f>
        <v>0</v>
      </c>
      <c r="K354" s="190"/>
      <c r="L354" s="195"/>
      <c r="M354" s="196"/>
      <c r="N354" s="197"/>
      <c r="O354" s="197"/>
      <c r="P354" s="198">
        <f>SUM(P355:P357)</f>
        <v>0</v>
      </c>
      <c r="Q354" s="197"/>
      <c r="R354" s="198">
        <f>SUM(R355:R357)</f>
        <v>0</v>
      </c>
      <c r="S354" s="197"/>
      <c r="T354" s="199">
        <f>SUM(T355:T357)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00" t="s">
        <v>81</v>
      </c>
      <c r="AT354" s="201" t="s">
        <v>72</v>
      </c>
      <c r="AU354" s="201" t="s">
        <v>81</v>
      </c>
      <c r="AY354" s="200" t="s">
        <v>129</v>
      </c>
      <c r="BK354" s="202">
        <f>SUM(BK355:BK357)</f>
        <v>0</v>
      </c>
    </row>
    <row r="355" s="2" customFormat="1" ht="21.75" customHeight="1">
      <c r="A355" s="39"/>
      <c r="B355" s="40"/>
      <c r="C355" s="205" t="s">
        <v>549</v>
      </c>
      <c r="D355" s="205" t="s">
        <v>131</v>
      </c>
      <c r="E355" s="206" t="s">
        <v>1106</v>
      </c>
      <c r="F355" s="207" t="s">
        <v>1107</v>
      </c>
      <c r="G355" s="208" t="s">
        <v>225</v>
      </c>
      <c r="H355" s="209">
        <v>363.72699999999998</v>
      </c>
      <c r="I355" s="210"/>
      <c r="J355" s="211">
        <f>ROUND(I355*H355,2)</f>
        <v>0</v>
      </c>
      <c r="K355" s="207" t="s">
        <v>135</v>
      </c>
      <c r="L355" s="45"/>
      <c r="M355" s="212" t="s">
        <v>19</v>
      </c>
      <c r="N355" s="213" t="s">
        <v>44</v>
      </c>
      <c r="O355" s="85"/>
      <c r="P355" s="214">
        <f>O355*H355</f>
        <v>0</v>
      </c>
      <c r="Q355" s="214">
        <v>0</v>
      </c>
      <c r="R355" s="214">
        <f>Q355*H355</f>
        <v>0</v>
      </c>
      <c r="S355" s="214">
        <v>0</v>
      </c>
      <c r="T355" s="215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16" t="s">
        <v>136</v>
      </c>
      <c r="AT355" s="216" t="s">
        <v>131</v>
      </c>
      <c r="AU355" s="216" t="s">
        <v>83</v>
      </c>
      <c r="AY355" s="18" t="s">
        <v>129</v>
      </c>
      <c r="BE355" s="217">
        <f>IF(N355="základní",J355,0)</f>
        <v>0</v>
      </c>
      <c r="BF355" s="217">
        <f>IF(N355="snížená",J355,0)</f>
        <v>0</v>
      </c>
      <c r="BG355" s="217">
        <f>IF(N355="zákl. přenesená",J355,0)</f>
        <v>0</v>
      </c>
      <c r="BH355" s="217">
        <f>IF(N355="sníž. přenesená",J355,0)</f>
        <v>0</v>
      </c>
      <c r="BI355" s="217">
        <f>IF(N355="nulová",J355,0)</f>
        <v>0</v>
      </c>
      <c r="BJ355" s="18" t="s">
        <v>81</v>
      </c>
      <c r="BK355" s="217">
        <f>ROUND(I355*H355,2)</f>
        <v>0</v>
      </c>
      <c r="BL355" s="18" t="s">
        <v>136</v>
      </c>
      <c r="BM355" s="216" t="s">
        <v>1108</v>
      </c>
    </row>
    <row r="356" s="2" customFormat="1">
      <c r="A356" s="39"/>
      <c r="B356" s="40"/>
      <c r="C356" s="41"/>
      <c r="D356" s="218" t="s">
        <v>138</v>
      </c>
      <c r="E356" s="41"/>
      <c r="F356" s="219" t="s">
        <v>1109</v>
      </c>
      <c r="G356" s="41"/>
      <c r="H356" s="41"/>
      <c r="I356" s="220"/>
      <c r="J356" s="41"/>
      <c r="K356" s="41"/>
      <c r="L356" s="45"/>
      <c r="M356" s="221"/>
      <c r="N356" s="222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138</v>
      </c>
      <c r="AU356" s="18" t="s">
        <v>83</v>
      </c>
    </row>
    <row r="357" s="2" customFormat="1">
      <c r="A357" s="39"/>
      <c r="B357" s="40"/>
      <c r="C357" s="41"/>
      <c r="D357" s="223" t="s">
        <v>140</v>
      </c>
      <c r="E357" s="41"/>
      <c r="F357" s="224" t="s">
        <v>1110</v>
      </c>
      <c r="G357" s="41"/>
      <c r="H357" s="41"/>
      <c r="I357" s="220"/>
      <c r="J357" s="41"/>
      <c r="K357" s="41"/>
      <c r="L357" s="45"/>
      <c r="M357" s="221"/>
      <c r="N357" s="222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140</v>
      </c>
      <c r="AU357" s="18" t="s">
        <v>83</v>
      </c>
    </row>
    <row r="358" s="12" customFormat="1" ht="25.92" customHeight="1">
      <c r="A358" s="12"/>
      <c r="B358" s="189"/>
      <c r="C358" s="190"/>
      <c r="D358" s="191" t="s">
        <v>72</v>
      </c>
      <c r="E358" s="192" t="s">
        <v>647</v>
      </c>
      <c r="F358" s="192" t="s">
        <v>648</v>
      </c>
      <c r="G358" s="190"/>
      <c r="H358" s="190"/>
      <c r="I358" s="193"/>
      <c r="J358" s="194">
        <f>BK358</f>
        <v>0</v>
      </c>
      <c r="K358" s="190"/>
      <c r="L358" s="195"/>
      <c r="M358" s="196"/>
      <c r="N358" s="197"/>
      <c r="O358" s="197"/>
      <c r="P358" s="198">
        <f>P359+P376</f>
        <v>0</v>
      </c>
      <c r="Q358" s="197"/>
      <c r="R358" s="198">
        <f>R359+R376</f>
        <v>0.098058999999999993</v>
      </c>
      <c r="S358" s="197"/>
      <c r="T358" s="199">
        <f>T359+T376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00" t="s">
        <v>83</v>
      </c>
      <c r="AT358" s="201" t="s">
        <v>72</v>
      </c>
      <c r="AU358" s="201" t="s">
        <v>73</v>
      </c>
      <c r="AY358" s="200" t="s">
        <v>129</v>
      </c>
      <c r="BK358" s="202">
        <f>BK359+BK376</f>
        <v>0</v>
      </c>
    </row>
    <row r="359" s="12" customFormat="1" ht="22.8" customHeight="1">
      <c r="A359" s="12"/>
      <c r="B359" s="189"/>
      <c r="C359" s="190"/>
      <c r="D359" s="191" t="s">
        <v>72</v>
      </c>
      <c r="E359" s="203" t="s">
        <v>649</v>
      </c>
      <c r="F359" s="203" t="s">
        <v>650</v>
      </c>
      <c r="G359" s="190"/>
      <c r="H359" s="190"/>
      <c r="I359" s="193"/>
      <c r="J359" s="204">
        <f>BK359</f>
        <v>0</v>
      </c>
      <c r="K359" s="190"/>
      <c r="L359" s="195"/>
      <c r="M359" s="196"/>
      <c r="N359" s="197"/>
      <c r="O359" s="197"/>
      <c r="P359" s="198">
        <f>SUM(P360:P375)</f>
        <v>0</v>
      </c>
      <c r="Q359" s="197"/>
      <c r="R359" s="198">
        <f>SUM(R360:R375)</f>
        <v>0.084999999999999992</v>
      </c>
      <c r="S359" s="197"/>
      <c r="T359" s="199">
        <f>SUM(T360:T375)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00" t="s">
        <v>83</v>
      </c>
      <c r="AT359" s="201" t="s">
        <v>72</v>
      </c>
      <c r="AU359" s="201" t="s">
        <v>81</v>
      </c>
      <c r="AY359" s="200" t="s">
        <v>129</v>
      </c>
      <c r="BK359" s="202">
        <f>SUM(BK360:BK375)</f>
        <v>0</v>
      </c>
    </row>
    <row r="360" s="2" customFormat="1" ht="16.5" customHeight="1">
      <c r="A360" s="39"/>
      <c r="B360" s="40"/>
      <c r="C360" s="205" t="s">
        <v>556</v>
      </c>
      <c r="D360" s="205" t="s">
        <v>131</v>
      </c>
      <c r="E360" s="206" t="s">
        <v>652</v>
      </c>
      <c r="F360" s="207" t="s">
        <v>653</v>
      </c>
      <c r="G360" s="208" t="s">
        <v>134</v>
      </c>
      <c r="H360" s="209">
        <v>113.26000000000001</v>
      </c>
      <c r="I360" s="210"/>
      <c r="J360" s="211">
        <f>ROUND(I360*H360,2)</f>
        <v>0</v>
      </c>
      <c r="K360" s="207" t="s">
        <v>135</v>
      </c>
      <c r="L360" s="45"/>
      <c r="M360" s="212" t="s">
        <v>19</v>
      </c>
      <c r="N360" s="213" t="s">
        <v>44</v>
      </c>
      <c r="O360" s="85"/>
      <c r="P360" s="214">
        <f>O360*H360</f>
        <v>0</v>
      </c>
      <c r="Q360" s="214">
        <v>0</v>
      </c>
      <c r="R360" s="214">
        <f>Q360*H360</f>
        <v>0</v>
      </c>
      <c r="S360" s="214">
        <v>0</v>
      </c>
      <c r="T360" s="215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16" t="s">
        <v>274</v>
      </c>
      <c r="AT360" s="216" t="s">
        <v>131</v>
      </c>
      <c r="AU360" s="216" t="s">
        <v>83</v>
      </c>
      <c r="AY360" s="18" t="s">
        <v>129</v>
      </c>
      <c r="BE360" s="217">
        <f>IF(N360="základní",J360,0)</f>
        <v>0</v>
      </c>
      <c r="BF360" s="217">
        <f>IF(N360="snížená",J360,0)</f>
        <v>0</v>
      </c>
      <c r="BG360" s="217">
        <f>IF(N360="zákl. přenesená",J360,0)</f>
        <v>0</v>
      </c>
      <c r="BH360" s="217">
        <f>IF(N360="sníž. přenesená",J360,0)</f>
        <v>0</v>
      </c>
      <c r="BI360" s="217">
        <f>IF(N360="nulová",J360,0)</f>
        <v>0</v>
      </c>
      <c r="BJ360" s="18" t="s">
        <v>81</v>
      </c>
      <c r="BK360" s="217">
        <f>ROUND(I360*H360,2)</f>
        <v>0</v>
      </c>
      <c r="BL360" s="18" t="s">
        <v>274</v>
      </c>
      <c r="BM360" s="216" t="s">
        <v>1111</v>
      </c>
    </row>
    <row r="361" s="2" customFormat="1">
      <c r="A361" s="39"/>
      <c r="B361" s="40"/>
      <c r="C361" s="41"/>
      <c r="D361" s="218" t="s">
        <v>138</v>
      </c>
      <c r="E361" s="41"/>
      <c r="F361" s="219" t="s">
        <v>655</v>
      </c>
      <c r="G361" s="41"/>
      <c r="H361" s="41"/>
      <c r="I361" s="220"/>
      <c r="J361" s="41"/>
      <c r="K361" s="41"/>
      <c r="L361" s="45"/>
      <c r="M361" s="221"/>
      <c r="N361" s="222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138</v>
      </c>
      <c r="AU361" s="18" t="s">
        <v>83</v>
      </c>
    </row>
    <row r="362" s="2" customFormat="1">
      <c r="A362" s="39"/>
      <c r="B362" s="40"/>
      <c r="C362" s="41"/>
      <c r="D362" s="223" t="s">
        <v>140</v>
      </c>
      <c r="E362" s="41"/>
      <c r="F362" s="224" t="s">
        <v>656</v>
      </c>
      <c r="G362" s="41"/>
      <c r="H362" s="41"/>
      <c r="I362" s="220"/>
      <c r="J362" s="41"/>
      <c r="K362" s="41"/>
      <c r="L362" s="45"/>
      <c r="M362" s="221"/>
      <c r="N362" s="222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140</v>
      </c>
      <c r="AU362" s="18" t="s">
        <v>83</v>
      </c>
    </row>
    <row r="363" s="13" customFormat="1">
      <c r="A363" s="13"/>
      <c r="B363" s="225"/>
      <c r="C363" s="226"/>
      <c r="D363" s="218" t="s">
        <v>142</v>
      </c>
      <c r="E363" s="227" t="s">
        <v>19</v>
      </c>
      <c r="F363" s="228" t="s">
        <v>1112</v>
      </c>
      <c r="G363" s="226"/>
      <c r="H363" s="227" t="s">
        <v>19</v>
      </c>
      <c r="I363" s="229"/>
      <c r="J363" s="226"/>
      <c r="K363" s="226"/>
      <c r="L363" s="230"/>
      <c r="M363" s="231"/>
      <c r="N363" s="232"/>
      <c r="O363" s="232"/>
      <c r="P363" s="232"/>
      <c r="Q363" s="232"/>
      <c r="R363" s="232"/>
      <c r="S363" s="232"/>
      <c r="T363" s="23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4" t="s">
        <v>142</v>
      </c>
      <c r="AU363" s="234" t="s">
        <v>83</v>
      </c>
      <c r="AV363" s="13" t="s">
        <v>81</v>
      </c>
      <c r="AW363" s="13" t="s">
        <v>34</v>
      </c>
      <c r="AX363" s="13" t="s">
        <v>73</v>
      </c>
      <c r="AY363" s="234" t="s">
        <v>129</v>
      </c>
    </row>
    <row r="364" s="14" customFormat="1">
      <c r="A364" s="14"/>
      <c r="B364" s="235"/>
      <c r="C364" s="236"/>
      <c r="D364" s="218" t="s">
        <v>142</v>
      </c>
      <c r="E364" s="237" t="s">
        <v>19</v>
      </c>
      <c r="F364" s="238" t="s">
        <v>1113</v>
      </c>
      <c r="G364" s="236"/>
      <c r="H364" s="239">
        <v>113.26000000000001</v>
      </c>
      <c r="I364" s="240"/>
      <c r="J364" s="236"/>
      <c r="K364" s="236"/>
      <c r="L364" s="241"/>
      <c r="M364" s="242"/>
      <c r="N364" s="243"/>
      <c r="O364" s="243"/>
      <c r="P364" s="243"/>
      <c r="Q364" s="243"/>
      <c r="R364" s="243"/>
      <c r="S364" s="243"/>
      <c r="T364" s="24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5" t="s">
        <v>142</v>
      </c>
      <c r="AU364" s="245" t="s">
        <v>83</v>
      </c>
      <c r="AV364" s="14" t="s">
        <v>83</v>
      </c>
      <c r="AW364" s="14" t="s">
        <v>34</v>
      </c>
      <c r="AX364" s="14" t="s">
        <v>81</v>
      </c>
      <c r="AY364" s="245" t="s">
        <v>129</v>
      </c>
    </row>
    <row r="365" s="2" customFormat="1" ht="16.5" customHeight="1">
      <c r="A365" s="39"/>
      <c r="B365" s="40"/>
      <c r="C365" s="246" t="s">
        <v>564</v>
      </c>
      <c r="D365" s="246" t="s">
        <v>222</v>
      </c>
      <c r="E365" s="247" t="s">
        <v>660</v>
      </c>
      <c r="F365" s="248" t="s">
        <v>661</v>
      </c>
      <c r="G365" s="249" t="s">
        <v>225</v>
      </c>
      <c r="H365" s="250">
        <v>0.039</v>
      </c>
      <c r="I365" s="251"/>
      <c r="J365" s="252">
        <f>ROUND(I365*H365,2)</f>
        <v>0</v>
      </c>
      <c r="K365" s="248" t="s">
        <v>135</v>
      </c>
      <c r="L365" s="253"/>
      <c r="M365" s="254" t="s">
        <v>19</v>
      </c>
      <c r="N365" s="255" t="s">
        <v>44</v>
      </c>
      <c r="O365" s="85"/>
      <c r="P365" s="214">
        <f>O365*H365</f>
        <v>0</v>
      </c>
      <c r="Q365" s="214">
        <v>1</v>
      </c>
      <c r="R365" s="214">
        <f>Q365*H365</f>
        <v>0.039</v>
      </c>
      <c r="S365" s="214">
        <v>0</v>
      </c>
      <c r="T365" s="215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16" t="s">
        <v>395</v>
      </c>
      <c r="AT365" s="216" t="s">
        <v>222</v>
      </c>
      <c r="AU365" s="216" t="s">
        <v>83</v>
      </c>
      <c r="AY365" s="18" t="s">
        <v>129</v>
      </c>
      <c r="BE365" s="217">
        <f>IF(N365="základní",J365,0)</f>
        <v>0</v>
      </c>
      <c r="BF365" s="217">
        <f>IF(N365="snížená",J365,0)</f>
        <v>0</v>
      </c>
      <c r="BG365" s="217">
        <f>IF(N365="zákl. přenesená",J365,0)</f>
        <v>0</v>
      </c>
      <c r="BH365" s="217">
        <f>IF(N365="sníž. přenesená",J365,0)</f>
        <v>0</v>
      </c>
      <c r="BI365" s="217">
        <f>IF(N365="nulová",J365,0)</f>
        <v>0</v>
      </c>
      <c r="BJ365" s="18" t="s">
        <v>81</v>
      </c>
      <c r="BK365" s="217">
        <f>ROUND(I365*H365,2)</f>
        <v>0</v>
      </c>
      <c r="BL365" s="18" t="s">
        <v>274</v>
      </c>
      <c r="BM365" s="216" t="s">
        <v>1114</v>
      </c>
    </row>
    <row r="366" s="2" customFormat="1">
      <c r="A366" s="39"/>
      <c r="B366" s="40"/>
      <c r="C366" s="41"/>
      <c r="D366" s="218" t="s">
        <v>138</v>
      </c>
      <c r="E366" s="41"/>
      <c r="F366" s="219" t="s">
        <v>661</v>
      </c>
      <c r="G366" s="41"/>
      <c r="H366" s="41"/>
      <c r="I366" s="220"/>
      <c r="J366" s="41"/>
      <c r="K366" s="41"/>
      <c r="L366" s="45"/>
      <c r="M366" s="221"/>
      <c r="N366" s="222"/>
      <c r="O366" s="85"/>
      <c r="P366" s="85"/>
      <c r="Q366" s="85"/>
      <c r="R366" s="85"/>
      <c r="S366" s="85"/>
      <c r="T366" s="86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138</v>
      </c>
      <c r="AU366" s="18" t="s">
        <v>83</v>
      </c>
    </row>
    <row r="367" s="14" customFormat="1">
      <c r="A367" s="14"/>
      <c r="B367" s="235"/>
      <c r="C367" s="236"/>
      <c r="D367" s="218" t="s">
        <v>142</v>
      </c>
      <c r="E367" s="236"/>
      <c r="F367" s="238" t="s">
        <v>1115</v>
      </c>
      <c r="G367" s="236"/>
      <c r="H367" s="239">
        <v>0.039</v>
      </c>
      <c r="I367" s="240"/>
      <c r="J367" s="236"/>
      <c r="K367" s="236"/>
      <c r="L367" s="241"/>
      <c r="M367" s="242"/>
      <c r="N367" s="243"/>
      <c r="O367" s="243"/>
      <c r="P367" s="243"/>
      <c r="Q367" s="243"/>
      <c r="R367" s="243"/>
      <c r="S367" s="243"/>
      <c r="T367" s="24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5" t="s">
        <v>142</v>
      </c>
      <c r="AU367" s="245" t="s">
        <v>83</v>
      </c>
      <c r="AV367" s="14" t="s">
        <v>83</v>
      </c>
      <c r="AW367" s="14" t="s">
        <v>4</v>
      </c>
      <c r="AX367" s="14" t="s">
        <v>81</v>
      </c>
      <c r="AY367" s="245" t="s">
        <v>129</v>
      </c>
    </row>
    <row r="368" s="2" customFormat="1" ht="16.5" customHeight="1">
      <c r="A368" s="39"/>
      <c r="B368" s="40"/>
      <c r="C368" s="205" t="s">
        <v>570</v>
      </c>
      <c r="D368" s="205" t="s">
        <v>131</v>
      </c>
      <c r="E368" s="206" t="s">
        <v>665</v>
      </c>
      <c r="F368" s="207" t="s">
        <v>666</v>
      </c>
      <c r="G368" s="208" t="s">
        <v>134</v>
      </c>
      <c r="H368" s="209">
        <v>113.26000000000001</v>
      </c>
      <c r="I368" s="210"/>
      <c r="J368" s="211">
        <f>ROUND(I368*H368,2)</f>
        <v>0</v>
      </c>
      <c r="K368" s="207" t="s">
        <v>135</v>
      </c>
      <c r="L368" s="45"/>
      <c r="M368" s="212" t="s">
        <v>19</v>
      </c>
      <c r="N368" s="213" t="s">
        <v>44</v>
      </c>
      <c r="O368" s="85"/>
      <c r="P368" s="214">
        <f>O368*H368</f>
        <v>0</v>
      </c>
      <c r="Q368" s="214">
        <v>0</v>
      </c>
      <c r="R368" s="214">
        <f>Q368*H368</f>
        <v>0</v>
      </c>
      <c r="S368" s="214">
        <v>0</v>
      </c>
      <c r="T368" s="215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16" t="s">
        <v>274</v>
      </c>
      <c r="AT368" s="216" t="s">
        <v>131</v>
      </c>
      <c r="AU368" s="216" t="s">
        <v>83</v>
      </c>
      <c r="AY368" s="18" t="s">
        <v>129</v>
      </c>
      <c r="BE368" s="217">
        <f>IF(N368="základní",J368,0)</f>
        <v>0</v>
      </c>
      <c r="BF368" s="217">
        <f>IF(N368="snížená",J368,0)</f>
        <v>0</v>
      </c>
      <c r="BG368" s="217">
        <f>IF(N368="zákl. přenesená",J368,0)</f>
        <v>0</v>
      </c>
      <c r="BH368" s="217">
        <f>IF(N368="sníž. přenesená",J368,0)</f>
        <v>0</v>
      </c>
      <c r="BI368" s="217">
        <f>IF(N368="nulová",J368,0)</f>
        <v>0</v>
      </c>
      <c r="BJ368" s="18" t="s">
        <v>81</v>
      </c>
      <c r="BK368" s="217">
        <f>ROUND(I368*H368,2)</f>
        <v>0</v>
      </c>
      <c r="BL368" s="18" t="s">
        <v>274</v>
      </c>
      <c r="BM368" s="216" t="s">
        <v>1116</v>
      </c>
    </row>
    <row r="369" s="2" customFormat="1">
      <c r="A369" s="39"/>
      <c r="B369" s="40"/>
      <c r="C369" s="41"/>
      <c r="D369" s="218" t="s">
        <v>138</v>
      </c>
      <c r="E369" s="41"/>
      <c r="F369" s="219" t="s">
        <v>668</v>
      </c>
      <c r="G369" s="41"/>
      <c r="H369" s="41"/>
      <c r="I369" s="220"/>
      <c r="J369" s="41"/>
      <c r="K369" s="41"/>
      <c r="L369" s="45"/>
      <c r="M369" s="221"/>
      <c r="N369" s="222"/>
      <c r="O369" s="85"/>
      <c r="P369" s="85"/>
      <c r="Q369" s="85"/>
      <c r="R369" s="85"/>
      <c r="S369" s="85"/>
      <c r="T369" s="86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138</v>
      </c>
      <c r="AU369" s="18" t="s">
        <v>83</v>
      </c>
    </row>
    <row r="370" s="2" customFormat="1">
      <c r="A370" s="39"/>
      <c r="B370" s="40"/>
      <c r="C370" s="41"/>
      <c r="D370" s="223" t="s">
        <v>140</v>
      </c>
      <c r="E370" s="41"/>
      <c r="F370" s="224" t="s">
        <v>669</v>
      </c>
      <c r="G370" s="41"/>
      <c r="H370" s="41"/>
      <c r="I370" s="220"/>
      <c r="J370" s="41"/>
      <c r="K370" s="41"/>
      <c r="L370" s="45"/>
      <c r="M370" s="221"/>
      <c r="N370" s="222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140</v>
      </c>
      <c r="AU370" s="18" t="s">
        <v>83</v>
      </c>
    </row>
    <row r="371" s="13" customFormat="1">
      <c r="A371" s="13"/>
      <c r="B371" s="225"/>
      <c r="C371" s="226"/>
      <c r="D371" s="218" t="s">
        <v>142</v>
      </c>
      <c r="E371" s="227" t="s">
        <v>19</v>
      </c>
      <c r="F371" s="228" t="s">
        <v>1117</v>
      </c>
      <c r="G371" s="226"/>
      <c r="H371" s="227" t="s">
        <v>19</v>
      </c>
      <c r="I371" s="229"/>
      <c r="J371" s="226"/>
      <c r="K371" s="226"/>
      <c r="L371" s="230"/>
      <c r="M371" s="231"/>
      <c r="N371" s="232"/>
      <c r="O371" s="232"/>
      <c r="P371" s="232"/>
      <c r="Q371" s="232"/>
      <c r="R371" s="232"/>
      <c r="S371" s="232"/>
      <c r="T371" s="23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4" t="s">
        <v>142</v>
      </c>
      <c r="AU371" s="234" t="s">
        <v>83</v>
      </c>
      <c r="AV371" s="13" t="s">
        <v>81</v>
      </c>
      <c r="AW371" s="13" t="s">
        <v>34</v>
      </c>
      <c r="AX371" s="13" t="s">
        <v>73</v>
      </c>
      <c r="AY371" s="234" t="s">
        <v>129</v>
      </c>
    </row>
    <row r="372" s="14" customFormat="1">
      <c r="A372" s="14"/>
      <c r="B372" s="235"/>
      <c r="C372" s="236"/>
      <c r="D372" s="218" t="s">
        <v>142</v>
      </c>
      <c r="E372" s="237" t="s">
        <v>19</v>
      </c>
      <c r="F372" s="238" t="s">
        <v>1118</v>
      </c>
      <c r="G372" s="236"/>
      <c r="H372" s="239">
        <v>113.26000000000001</v>
      </c>
      <c r="I372" s="240"/>
      <c r="J372" s="236"/>
      <c r="K372" s="236"/>
      <c r="L372" s="241"/>
      <c r="M372" s="242"/>
      <c r="N372" s="243"/>
      <c r="O372" s="243"/>
      <c r="P372" s="243"/>
      <c r="Q372" s="243"/>
      <c r="R372" s="243"/>
      <c r="S372" s="243"/>
      <c r="T372" s="24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5" t="s">
        <v>142</v>
      </c>
      <c r="AU372" s="245" t="s">
        <v>83</v>
      </c>
      <c r="AV372" s="14" t="s">
        <v>83</v>
      </c>
      <c r="AW372" s="14" t="s">
        <v>34</v>
      </c>
      <c r="AX372" s="14" t="s">
        <v>81</v>
      </c>
      <c r="AY372" s="245" t="s">
        <v>129</v>
      </c>
    </row>
    <row r="373" s="2" customFormat="1" ht="16.5" customHeight="1">
      <c r="A373" s="39"/>
      <c r="B373" s="40"/>
      <c r="C373" s="246" t="s">
        <v>577</v>
      </c>
      <c r="D373" s="246" t="s">
        <v>222</v>
      </c>
      <c r="E373" s="247" t="s">
        <v>672</v>
      </c>
      <c r="F373" s="248" t="s">
        <v>673</v>
      </c>
      <c r="G373" s="249" t="s">
        <v>225</v>
      </c>
      <c r="H373" s="250">
        <v>0.045999999999999999</v>
      </c>
      <c r="I373" s="251"/>
      <c r="J373" s="252">
        <f>ROUND(I373*H373,2)</f>
        <v>0</v>
      </c>
      <c r="K373" s="248" t="s">
        <v>135</v>
      </c>
      <c r="L373" s="253"/>
      <c r="M373" s="254" t="s">
        <v>19</v>
      </c>
      <c r="N373" s="255" t="s">
        <v>44</v>
      </c>
      <c r="O373" s="85"/>
      <c r="P373" s="214">
        <f>O373*H373</f>
        <v>0</v>
      </c>
      <c r="Q373" s="214">
        <v>1</v>
      </c>
      <c r="R373" s="214">
        <f>Q373*H373</f>
        <v>0.045999999999999999</v>
      </c>
      <c r="S373" s="214">
        <v>0</v>
      </c>
      <c r="T373" s="215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16" t="s">
        <v>395</v>
      </c>
      <c r="AT373" s="216" t="s">
        <v>222</v>
      </c>
      <c r="AU373" s="216" t="s">
        <v>83</v>
      </c>
      <c r="AY373" s="18" t="s">
        <v>129</v>
      </c>
      <c r="BE373" s="217">
        <f>IF(N373="základní",J373,0)</f>
        <v>0</v>
      </c>
      <c r="BF373" s="217">
        <f>IF(N373="snížená",J373,0)</f>
        <v>0</v>
      </c>
      <c r="BG373" s="217">
        <f>IF(N373="zákl. přenesená",J373,0)</f>
        <v>0</v>
      </c>
      <c r="BH373" s="217">
        <f>IF(N373="sníž. přenesená",J373,0)</f>
        <v>0</v>
      </c>
      <c r="BI373" s="217">
        <f>IF(N373="nulová",J373,0)</f>
        <v>0</v>
      </c>
      <c r="BJ373" s="18" t="s">
        <v>81</v>
      </c>
      <c r="BK373" s="217">
        <f>ROUND(I373*H373,2)</f>
        <v>0</v>
      </c>
      <c r="BL373" s="18" t="s">
        <v>274</v>
      </c>
      <c r="BM373" s="216" t="s">
        <v>1119</v>
      </c>
    </row>
    <row r="374" s="2" customFormat="1">
      <c r="A374" s="39"/>
      <c r="B374" s="40"/>
      <c r="C374" s="41"/>
      <c r="D374" s="218" t="s">
        <v>138</v>
      </c>
      <c r="E374" s="41"/>
      <c r="F374" s="219" t="s">
        <v>673</v>
      </c>
      <c r="G374" s="41"/>
      <c r="H374" s="41"/>
      <c r="I374" s="220"/>
      <c r="J374" s="41"/>
      <c r="K374" s="41"/>
      <c r="L374" s="45"/>
      <c r="M374" s="221"/>
      <c r="N374" s="222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138</v>
      </c>
      <c r="AU374" s="18" t="s">
        <v>83</v>
      </c>
    </row>
    <row r="375" s="14" customFormat="1">
      <c r="A375" s="14"/>
      <c r="B375" s="235"/>
      <c r="C375" s="236"/>
      <c r="D375" s="218" t="s">
        <v>142</v>
      </c>
      <c r="E375" s="236"/>
      <c r="F375" s="238" t="s">
        <v>1120</v>
      </c>
      <c r="G375" s="236"/>
      <c r="H375" s="239">
        <v>0.045999999999999999</v>
      </c>
      <c r="I375" s="240"/>
      <c r="J375" s="236"/>
      <c r="K375" s="236"/>
      <c r="L375" s="241"/>
      <c r="M375" s="242"/>
      <c r="N375" s="243"/>
      <c r="O375" s="243"/>
      <c r="P375" s="243"/>
      <c r="Q375" s="243"/>
      <c r="R375" s="243"/>
      <c r="S375" s="243"/>
      <c r="T375" s="24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5" t="s">
        <v>142</v>
      </c>
      <c r="AU375" s="245" t="s">
        <v>83</v>
      </c>
      <c r="AV375" s="14" t="s">
        <v>83</v>
      </c>
      <c r="AW375" s="14" t="s">
        <v>4</v>
      </c>
      <c r="AX375" s="14" t="s">
        <v>81</v>
      </c>
      <c r="AY375" s="245" t="s">
        <v>129</v>
      </c>
    </row>
    <row r="376" s="12" customFormat="1" ht="22.8" customHeight="1">
      <c r="A376" s="12"/>
      <c r="B376" s="189"/>
      <c r="C376" s="190"/>
      <c r="D376" s="191" t="s">
        <v>72</v>
      </c>
      <c r="E376" s="203" t="s">
        <v>715</v>
      </c>
      <c r="F376" s="203" t="s">
        <v>716</v>
      </c>
      <c r="G376" s="190"/>
      <c r="H376" s="190"/>
      <c r="I376" s="193"/>
      <c r="J376" s="204">
        <f>BK376</f>
        <v>0</v>
      </c>
      <c r="K376" s="190"/>
      <c r="L376" s="195"/>
      <c r="M376" s="196"/>
      <c r="N376" s="197"/>
      <c r="O376" s="197"/>
      <c r="P376" s="198">
        <f>SUM(P377:P381)</f>
        <v>0</v>
      </c>
      <c r="Q376" s="197"/>
      <c r="R376" s="198">
        <f>SUM(R377:R381)</f>
        <v>0.013058999999999999</v>
      </c>
      <c r="S376" s="197"/>
      <c r="T376" s="199">
        <f>SUM(T377:T381)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00" t="s">
        <v>83</v>
      </c>
      <c r="AT376" s="201" t="s">
        <v>72</v>
      </c>
      <c r="AU376" s="201" t="s">
        <v>81</v>
      </c>
      <c r="AY376" s="200" t="s">
        <v>129</v>
      </c>
      <c r="BK376" s="202">
        <f>SUM(BK377:BK381)</f>
        <v>0</v>
      </c>
    </row>
    <row r="377" s="2" customFormat="1" ht="16.5" customHeight="1">
      <c r="A377" s="39"/>
      <c r="B377" s="40"/>
      <c r="C377" s="205" t="s">
        <v>584</v>
      </c>
      <c r="D377" s="205" t="s">
        <v>131</v>
      </c>
      <c r="E377" s="206" t="s">
        <v>1121</v>
      </c>
      <c r="F377" s="207" t="s">
        <v>1122</v>
      </c>
      <c r="G377" s="208" t="s">
        <v>134</v>
      </c>
      <c r="H377" s="209">
        <v>87.060000000000002</v>
      </c>
      <c r="I377" s="210"/>
      <c r="J377" s="211">
        <f>ROUND(I377*H377,2)</f>
        <v>0</v>
      </c>
      <c r="K377" s="207" t="s">
        <v>135</v>
      </c>
      <c r="L377" s="45"/>
      <c r="M377" s="212" t="s">
        <v>19</v>
      </c>
      <c r="N377" s="213" t="s">
        <v>44</v>
      </c>
      <c r="O377" s="85"/>
      <c r="P377" s="214">
        <f>O377*H377</f>
        <v>0</v>
      </c>
      <c r="Q377" s="214">
        <v>0.00014999999999999999</v>
      </c>
      <c r="R377" s="214">
        <f>Q377*H377</f>
        <v>0.013058999999999999</v>
      </c>
      <c r="S377" s="214">
        <v>0</v>
      </c>
      <c r="T377" s="215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16" t="s">
        <v>274</v>
      </c>
      <c r="AT377" s="216" t="s">
        <v>131</v>
      </c>
      <c r="AU377" s="216" t="s">
        <v>83</v>
      </c>
      <c r="AY377" s="18" t="s">
        <v>129</v>
      </c>
      <c r="BE377" s="217">
        <f>IF(N377="základní",J377,0)</f>
        <v>0</v>
      </c>
      <c r="BF377" s="217">
        <f>IF(N377="snížená",J377,0)</f>
        <v>0</v>
      </c>
      <c r="BG377" s="217">
        <f>IF(N377="zákl. přenesená",J377,0)</f>
        <v>0</v>
      </c>
      <c r="BH377" s="217">
        <f>IF(N377="sníž. přenesená",J377,0)</f>
        <v>0</v>
      </c>
      <c r="BI377" s="217">
        <f>IF(N377="nulová",J377,0)</f>
        <v>0</v>
      </c>
      <c r="BJ377" s="18" t="s">
        <v>81</v>
      </c>
      <c r="BK377" s="217">
        <f>ROUND(I377*H377,2)</f>
        <v>0</v>
      </c>
      <c r="BL377" s="18" t="s">
        <v>274</v>
      </c>
      <c r="BM377" s="216" t="s">
        <v>1123</v>
      </c>
    </row>
    <row r="378" s="2" customFormat="1">
      <c r="A378" s="39"/>
      <c r="B378" s="40"/>
      <c r="C378" s="41"/>
      <c r="D378" s="218" t="s">
        <v>138</v>
      </c>
      <c r="E378" s="41"/>
      <c r="F378" s="219" t="s">
        <v>1124</v>
      </c>
      <c r="G378" s="41"/>
      <c r="H378" s="41"/>
      <c r="I378" s="220"/>
      <c r="J378" s="41"/>
      <c r="K378" s="41"/>
      <c r="L378" s="45"/>
      <c r="M378" s="221"/>
      <c r="N378" s="222"/>
      <c r="O378" s="85"/>
      <c r="P378" s="85"/>
      <c r="Q378" s="85"/>
      <c r="R378" s="85"/>
      <c r="S378" s="85"/>
      <c r="T378" s="86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138</v>
      </c>
      <c r="AU378" s="18" t="s">
        <v>83</v>
      </c>
    </row>
    <row r="379" s="2" customFormat="1">
      <c r="A379" s="39"/>
      <c r="B379" s="40"/>
      <c r="C379" s="41"/>
      <c r="D379" s="223" t="s">
        <v>140</v>
      </c>
      <c r="E379" s="41"/>
      <c r="F379" s="224" t="s">
        <v>1125</v>
      </c>
      <c r="G379" s="41"/>
      <c r="H379" s="41"/>
      <c r="I379" s="220"/>
      <c r="J379" s="41"/>
      <c r="K379" s="41"/>
      <c r="L379" s="45"/>
      <c r="M379" s="221"/>
      <c r="N379" s="222"/>
      <c r="O379" s="85"/>
      <c r="P379" s="85"/>
      <c r="Q379" s="85"/>
      <c r="R379" s="85"/>
      <c r="S379" s="85"/>
      <c r="T379" s="86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140</v>
      </c>
      <c r="AU379" s="18" t="s">
        <v>83</v>
      </c>
    </row>
    <row r="380" s="13" customFormat="1">
      <c r="A380" s="13"/>
      <c r="B380" s="225"/>
      <c r="C380" s="226"/>
      <c r="D380" s="218" t="s">
        <v>142</v>
      </c>
      <c r="E380" s="227" t="s">
        <v>19</v>
      </c>
      <c r="F380" s="228" t="s">
        <v>1126</v>
      </c>
      <c r="G380" s="226"/>
      <c r="H380" s="227" t="s">
        <v>19</v>
      </c>
      <c r="I380" s="229"/>
      <c r="J380" s="226"/>
      <c r="K380" s="226"/>
      <c r="L380" s="230"/>
      <c r="M380" s="231"/>
      <c r="N380" s="232"/>
      <c r="O380" s="232"/>
      <c r="P380" s="232"/>
      <c r="Q380" s="232"/>
      <c r="R380" s="232"/>
      <c r="S380" s="232"/>
      <c r="T380" s="23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4" t="s">
        <v>142</v>
      </c>
      <c r="AU380" s="234" t="s">
        <v>83</v>
      </c>
      <c r="AV380" s="13" t="s">
        <v>81</v>
      </c>
      <c r="AW380" s="13" t="s">
        <v>34</v>
      </c>
      <c r="AX380" s="13" t="s">
        <v>73</v>
      </c>
      <c r="AY380" s="234" t="s">
        <v>129</v>
      </c>
    </row>
    <row r="381" s="14" customFormat="1">
      <c r="A381" s="14"/>
      <c r="B381" s="235"/>
      <c r="C381" s="236"/>
      <c r="D381" s="218" t="s">
        <v>142</v>
      </c>
      <c r="E381" s="237" t="s">
        <v>19</v>
      </c>
      <c r="F381" s="238" t="s">
        <v>1127</v>
      </c>
      <c r="G381" s="236"/>
      <c r="H381" s="239">
        <v>87.060000000000002</v>
      </c>
      <c r="I381" s="240"/>
      <c r="J381" s="236"/>
      <c r="K381" s="236"/>
      <c r="L381" s="241"/>
      <c r="M381" s="242"/>
      <c r="N381" s="243"/>
      <c r="O381" s="243"/>
      <c r="P381" s="243"/>
      <c r="Q381" s="243"/>
      <c r="R381" s="243"/>
      <c r="S381" s="243"/>
      <c r="T381" s="24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5" t="s">
        <v>142</v>
      </c>
      <c r="AU381" s="245" t="s">
        <v>83</v>
      </c>
      <c r="AV381" s="14" t="s">
        <v>83</v>
      </c>
      <c r="AW381" s="14" t="s">
        <v>34</v>
      </c>
      <c r="AX381" s="14" t="s">
        <v>81</v>
      </c>
      <c r="AY381" s="245" t="s">
        <v>129</v>
      </c>
    </row>
    <row r="382" s="12" customFormat="1" ht="25.92" customHeight="1">
      <c r="A382" s="12"/>
      <c r="B382" s="189"/>
      <c r="C382" s="190"/>
      <c r="D382" s="191" t="s">
        <v>72</v>
      </c>
      <c r="E382" s="192" t="s">
        <v>750</v>
      </c>
      <c r="F382" s="192" t="s">
        <v>751</v>
      </c>
      <c r="G382" s="190"/>
      <c r="H382" s="190"/>
      <c r="I382" s="193"/>
      <c r="J382" s="194">
        <f>BK382</f>
        <v>0</v>
      </c>
      <c r="K382" s="190"/>
      <c r="L382" s="195"/>
      <c r="M382" s="196"/>
      <c r="N382" s="197"/>
      <c r="O382" s="197"/>
      <c r="P382" s="198">
        <f>SUM(P383:P394)</f>
        <v>0</v>
      </c>
      <c r="Q382" s="197"/>
      <c r="R382" s="198">
        <f>SUM(R383:R394)</f>
        <v>0</v>
      </c>
      <c r="S382" s="197"/>
      <c r="T382" s="199">
        <f>SUM(T383:T394)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00" t="s">
        <v>136</v>
      </c>
      <c r="AT382" s="201" t="s">
        <v>72</v>
      </c>
      <c r="AU382" s="201" t="s">
        <v>73</v>
      </c>
      <c r="AY382" s="200" t="s">
        <v>129</v>
      </c>
      <c r="BK382" s="202">
        <f>SUM(BK383:BK394)</f>
        <v>0</v>
      </c>
    </row>
    <row r="383" s="2" customFormat="1" ht="16.5" customHeight="1">
      <c r="A383" s="39"/>
      <c r="B383" s="40"/>
      <c r="C383" s="205" t="s">
        <v>594</v>
      </c>
      <c r="D383" s="205" t="s">
        <v>131</v>
      </c>
      <c r="E383" s="206" t="s">
        <v>753</v>
      </c>
      <c r="F383" s="207" t="s">
        <v>754</v>
      </c>
      <c r="G383" s="208" t="s">
        <v>755</v>
      </c>
      <c r="H383" s="209">
        <v>50</v>
      </c>
      <c r="I383" s="210"/>
      <c r="J383" s="211">
        <f>ROUND(I383*H383,2)</f>
        <v>0</v>
      </c>
      <c r="K383" s="207" t="s">
        <v>135</v>
      </c>
      <c r="L383" s="45"/>
      <c r="M383" s="212" t="s">
        <v>19</v>
      </c>
      <c r="N383" s="213" t="s">
        <v>44</v>
      </c>
      <c r="O383" s="85"/>
      <c r="P383" s="214">
        <f>O383*H383</f>
        <v>0</v>
      </c>
      <c r="Q383" s="214">
        <v>0</v>
      </c>
      <c r="R383" s="214">
        <f>Q383*H383</f>
        <v>0</v>
      </c>
      <c r="S383" s="214">
        <v>0</v>
      </c>
      <c r="T383" s="215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16" t="s">
        <v>756</v>
      </c>
      <c r="AT383" s="216" t="s">
        <v>131</v>
      </c>
      <c r="AU383" s="216" t="s">
        <v>81</v>
      </c>
      <c r="AY383" s="18" t="s">
        <v>129</v>
      </c>
      <c r="BE383" s="217">
        <f>IF(N383="základní",J383,0)</f>
        <v>0</v>
      </c>
      <c r="BF383" s="217">
        <f>IF(N383="snížená",J383,0)</f>
        <v>0</v>
      </c>
      <c r="BG383" s="217">
        <f>IF(N383="zákl. přenesená",J383,0)</f>
        <v>0</v>
      </c>
      <c r="BH383" s="217">
        <f>IF(N383="sníž. přenesená",J383,0)</f>
        <v>0</v>
      </c>
      <c r="BI383" s="217">
        <f>IF(N383="nulová",J383,0)</f>
        <v>0</v>
      </c>
      <c r="BJ383" s="18" t="s">
        <v>81</v>
      </c>
      <c r="BK383" s="217">
        <f>ROUND(I383*H383,2)</f>
        <v>0</v>
      </c>
      <c r="BL383" s="18" t="s">
        <v>756</v>
      </c>
      <c r="BM383" s="216" t="s">
        <v>1128</v>
      </c>
    </row>
    <row r="384" s="2" customFormat="1">
      <c r="A384" s="39"/>
      <c r="B384" s="40"/>
      <c r="C384" s="41"/>
      <c r="D384" s="218" t="s">
        <v>138</v>
      </c>
      <c r="E384" s="41"/>
      <c r="F384" s="219" t="s">
        <v>758</v>
      </c>
      <c r="G384" s="41"/>
      <c r="H384" s="41"/>
      <c r="I384" s="220"/>
      <c r="J384" s="41"/>
      <c r="K384" s="41"/>
      <c r="L384" s="45"/>
      <c r="M384" s="221"/>
      <c r="N384" s="222"/>
      <c r="O384" s="85"/>
      <c r="P384" s="85"/>
      <c r="Q384" s="85"/>
      <c r="R384" s="85"/>
      <c r="S384" s="85"/>
      <c r="T384" s="86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138</v>
      </c>
      <c r="AU384" s="18" t="s">
        <v>81</v>
      </c>
    </row>
    <row r="385" s="2" customFormat="1">
      <c r="A385" s="39"/>
      <c r="B385" s="40"/>
      <c r="C385" s="41"/>
      <c r="D385" s="223" t="s">
        <v>140</v>
      </c>
      <c r="E385" s="41"/>
      <c r="F385" s="224" t="s">
        <v>759</v>
      </c>
      <c r="G385" s="41"/>
      <c r="H385" s="41"/>
      <c r="I385" s="220"/>
      <c r="J385" s="41"/>
      <c r="K385" s="41"/>
      <c r="L385" s="45"/>
      <c r="M385" s="221"/>
      <c r="N385" s="222"/>
      <c r="O385" s="85"/>
      <c r="P385" s="85"/>
      <c r="Q385" s="85"/>
      <c r="R385" s="85"/>
      <c r="S385" s="85"/>
      <c r="T385" s="86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140</v>
      </c>
      <c r="AU385" s="18" t="s">
        <v>81</v>
      </c>
    </row>
    <row r="386" s="2" customFormat="1" ht="16.5" customHeight="1">
      <c r="A386" s="39"/>
      <c r="B386" s="40"/>
      <c r="C386" s="205" t="s">
        <v>600</v>
      </c>
      <c r="D386" s="205" t="s">
        <v>131</v>
      </c>
      <c r="E386" s="206" t="s">
        <v>761</v>
      </c>
      <c r="F386" s="207" t="s">
        <v>762</v>
      </c>
      <c r="G386" s="208" t="s">
        <v>755</v>
      </c>
      <c r="H386" s="209">
        <v>100</v>
      </c>
      <c r="I386" s="210"/>
      <c r="J386" s="211">
        <f>ROUND(I386*H386,2)</f>
        <v>0</v>
      </c>
      <c r="K386" s="207" t="s">
        <v>135</v>
      </c>
      <c r="L386" s="45"/>
      <c r="M386" s="212" t="s">
        <v>19</v>
      </c>
      <c r="N386" s="213" t="s">
        <v>44</v>
      </c>
      <c r="O386" s="85"/>
      <c r="P386" s="214">
        <f>O386*H386</f>
        <v>0</v>
      </c>
      <c r="Q386" s="214">
        <v>0</v>
      </c>
      <c r="R386" s="214">
        <f>Q386*H386</f>
        <v>0</v>
      </c>
      <c r="S386" s="214">
        <v>0</v>
      </c>
      <c r="T386" s="215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16" t="s">
        <v>756</v>
      </c>
      <c r="AT386" s="216" t="s">
        <v>131</v>
      </c>
      <c r="AU386" s="216" t="s">
        <v>81</v>
      </c>
      <c r="AY386" s="18" t="s">
        <v>129</v>
      </c>
      <c r="BE386" s="217">
        <f>IF(N386="základní",J386,0)</f>
        <v>0</v>
      </c>
      <c r="BF386" s="217">
        <f>IF(N386="snížená",J386,0)</f>
        <v>0</v>
      </c>
      <c r="BG386" s="217">
        <f>IF(N386="zákl. přenesená",J386,0)</f>
        <v>0</v>
      </c>
      <c r="BH386" s="217">
        <f>IF(N386="sníž. přenesená",J386,0)</f>
        <v>0</v>
      </c>
      <c r="BI386" s="217">
        <f>IF(N386="nulová",J386,0)</f>
        <v>0</v>
      </c>
      <c r="BJ386" s="18" t="s">
        <v>81</v>
      </c>
      <c r="BK386" s="217">
        <f>ROUND(I386*H386,2)</f>
        <v>0</v>
      </c>
      <c r="BL386" s="18" t="s">
        <v>756</v>
      </c>
      <c r="BM386" s="216" t="s">
        <v>1129</v>
      </c>
    </row>
    <row r="387" s="2" customFormat="1">
      <c r="A387" s="39"/>
      <c r="B387" s="40"/>
      <c r="C387" s="41"/>
      <c r="D387" s="218" t="s">
        <v>138</v>
      </c>
      <c r="E387" s="41"/>
      <c r="F387" s="219" t="s">
        <v>764</v>
      </c>
      <c r="G387" s="41"/>
      <c r="H387" s="41"/>
      <c r="I387" s="220"/>
      <c r="J387" s="41"/>
      <c r="K387" s="41"/>
      <c r="L387" s="45"/>
      <c r="M387" s="221"/>
      <c r="N387" s="222"/>
      <c r="O387" s="85"/>
      <c r="P387" s="85"/>
      <c r="Q387" s="85"/>
      <c r="R387" s="85"/>
      <c r="S387" s="85"/>
      <c r="T387" s="86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138</v>
      </c>
      <c r="AU387" s="18" t="s">
        <v>81</v>
      </c>
    </row>
    <row r="388" s="2" customFormat="1">
      <c r="A388" s="39"/>
      <c r="B388" s="40"/>
      <c r="C388" s="41"/>
      <c r="D388" s="223" t="s">
        <v>140</v>
      </c>
      <c r="E388" s="41"/>
      <c r="F388" s="224" t="s">
        <v>765</v>
      </c>
      <c r="G388" s="41"/>
      <c r="H388" s="41"/>
      <c r="I388" s="220"/>
      <c r="J388" s="41"/>
      <c r="K388" s="41"/>
      <c r="L388" s="45"/>
      <c r="M388" s="221"/>
      <c r="N388" s="222"/>
      <c r="O388" s="85"/>
      <c r="P388" s="85"/>
      <c r="Q388" s="85"/>
      <c r="R388" s="85"/>
      <c r="S388" s="85"/>
      <c r="T388" s="86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140</v>
      </c>
      <c r="AU388" s="18" t="s">
        <v>81</v>
      </c>
    </row>
    <row r="389" s="2" customFormat="1" ht="16.5" customHeight="1">
      <c r="A389" s="39"/>
      <c r="B389" s="40"/>
      <c r="C389" s="205" t="s">
        <v>607</v>
      </c>
      <c r="D389" s="205" t="s">
        <v>131</v>
      </c>
      <c r="E389" s="206" t="s">
        <v>767</v>
      </c>
      <c r="F389" s="207" t="s">
        <v>768</v>
      </c>
      <c r="G389" s="208" t="s">
        <v>755</v>
      </c>
      <c r="H389" s="209">
        <v>25</v>
      </c>
      <c r="I389" s="210"/>
      <c r="J389" s="211">
        <f>ROUND(I389*H389,2)</f>
        <v>0</v>
      </c>
      <c r="K389" s="207" t="s">
        <v>135</v>
      </c>
      <c r="L389" s="45"/>
      <c r="M389" s="212" t="s">
        <v>19</v>
      </c>
      <c r="N389" s="213" t="s">
        <v>44</v>
      </c>
      <c r="O389" s="85"/>
      <c r="P389" s="214">
        <f>O389*H389</f>
        <v>0</v>
      </c>
      <c r="Q389" s="214">
        <v>0</v>
      </c>
      <c r="R389" s="214">
        <f>Q389*H389</f>
        <v>0</v>
      </c>
      <c r="S389" s="214">
        <v>0</v>
      </c>
      <c r="T389" s="215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16" t="s">
        <v>756</v>
      </c>
      <c r="AT389" s="216" t="s">
        <v>131</v>
      </c>
      <c r="AU389" s="216" t="s">
        <v>81</v>
      </c>
      <c r="AY389" s="18" t="s">
        <v>129</v>
      </c>
      <c r="BE389" s="217">
        <f>IF(N389="základní",J389,0)</f>
        <v>0</v>
      </c>
      <c r="BF389" s="217">
        <f>IF(N389="snížená",J389,0)</f>
        <v>0</v>
      </c>
      <c r="BG389" s="217">
        <f>IF(N389="zákl. přenesená",J389,0)</f>
        <v>0</v>
      </c>
      <c r="BH389" s="217">
        <f>IF(N389="sníž. přenesená",J389,0)</f>
        <v>0</v>
      </c>
      <c r="BI389" s="217">
        <f>IF(N389="nulová",J389,0)</f>
        <v>0</v>
      </c>
      <c r="BJ389" s="18" t="s">
        <v>81</v>
      </c>
      <c r="BK389" s="217">
        <f>ROUND(I389*H389,2)</f>
        <v>0</v>
      </c>
      <c r="BL389" s="18" t="s">
        <v>756</v>
      </c>
      <c r="BM389" s="216" t="s">
        <v>1130</v>
      </c>
    </row>
    <row r="390" s="2" customFormat="1">
      <c r="A390" s="39"/>
      <c r="B390" s="40"/>
      <c r="C390" s="41"/>
      <c r="D390" s="218" t="s">
        <v>138</v>
      </c>
      <c r="E390" s="41"/>
      <c r="F390" s="219" t="s">
        <v>770</v>
      </c>
      <c r="G390" s="41"/>
      <c r="H390" s="41"/>
      <c r="I390" s="220"/>
      <c r="J390" s="41"/>
      <c r="K390" s="41"/>
      <c r="L390" s="45"/>
      <c r="M390" s="221"/>
      <c r="N390" s="222"/>
      <c r="O390" s="85"/>
      <c r="P390" s="85"/>
      <c r="Q390" s="85"/>
      <c r="R390" s="85"/>
      <c r="S390" s="85"/>
      <c r="T390" s="86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138</v>
      </c>
      <c r="AU390" s="18" t="s">
        <v>81</v>
      </c>
    </row>
    <row r="391" s="2" customFormat="1">
      <c r="A391" s="39"/>
      <c r="B391" s="40"/>
      <c r="C391" s="41"/>
      <c r="D391" s="223" t="s">
        <v>140</v>
      </c>
      <c r="E391" s="41"/>
      <c r="F391" s="224" t="s">
        <v>771</v>
      </c>
      <c r="G391" s="41"/>
      <c r="H391" s="41"/>
      <c r="I391" s="220"/>
      <c r="J391" s="41"/>
      <c r="K391" s="41"/>
      <c r="L391" s="45"/>
      <c r="M391" s="221"/>
      <c r="N391" s="222"/>
      <c r="O391" s="85"/>
      <c r="P391" s="85"/>
      <c r="Q391" s="85"/>
      <c r="R391" s="85"/>
      <c r="S391" s="85"/>
      <c r="T391" s="86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140</v>
      </c>
      <c r="AU391" s="18" t="s">
        <v>81</v>
      </c>
    </row>
    <row r="392" s="2" customFormat="1" ht="16.5" customHeight="1">
      <c r="A392" s="39"/>
      <c r="B392" s="40"/>
      <c r="C392" s="205" t="s">
        <v>613</v>
      </c>
      <c r="D392" s="205" t="s">
        <v>131</v>
      </c>
      <c r="E392" s="206" t="s">
        <v>1131</v>
      </c>
      <c r="F392" s="207" t="s">
        <v>1132</v>
      </c>
      <c r="G392" s="208" t="s">
        <v>755</v>
      </c>
      <c r="H392" s="209">
        <v>50</v>
      </c>
      <c r="I392" s="210"/>
      <c r="J392" s="211">
        <f>ROUND(I392*H392,2)</f>
        <v>0</v>
      </c>
      <c r="K392" s="207" t="s">
        <v>135</v>
      </c>
      <c r="L392" s="45"/>
      <c r="M392" s="212" t="s">
        <v>19</v>
      </c>
      <c r="N392" s="213" t="s">
        <v>44</v>
      </c>
      <c r="O392" s="85"/>
      <c r="P392" s="214">
        <f>O392*H392</f>
        <v>0</v>
      </c>
      <c r="Q392" s="214">
        <v>0</v>
      </c>
      <c r="R392" s="214">
        <f>Q392*H392</f>
        <v>0</v>
      </c>
      <c r="S392" s="214">
        <v>0</v>
      </c>
      <c r="T392" s="215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16" t="s">
        <v>756</v>
      </c>
      <c r="AT392" s="216" t="s">
        <v>131</v>
      </c>
      <c r="AU392" s="216" t="s">
        <v>81</v>
      </c>
      <c r="AY392" s="18" t="s">
        <v>129</v>
      </c>
      <c r="BE392" s="217">
        <f>IF(N392="základní",J392,0)</f>
        <v>0</v>
      </c>
      <c r="BF392" s="217">
        <f>IF(N392="snížená",J392,0)</f>
        <v>0</v>
      </c>
      <c r="BG392" s="217">
        <f>IF(N392="zákl. přenesená",J392,0)</f>
        <v>0</v>
      </c>
      <c r="BH392" s="217">
        <f>IF(N392="sníž. přenesená",J392,0)</f>
        <v>0</v>
      </c>
      <c r="BI392" s="217">
        <f>IF(N392="nulová",J392,0)</f>
        <v>0</v>
      </c>
      <c r="BJ392" s="18" t="s">
        <v>81</v>
      </c>
      <c r="BK392" s="217">
        <f>ROUND(I392*H392,2)</f>
        <v>0</v>
      </c>
      <c r="BL392" s="18" t="s">
        <v>756</v>
      </c>
      <c r="BM392" s="216" t="s">
        <v>1133</v>
      </c>
    </row>
    <row r="393" s="2" customFormat="1">
      <c r="A393" s="39"/>
      <c r="B393" s="40"/>
      <c r="C393" s="41"/>
      <c r="D393" s="218" t="s">
        <v>138</v>
      </c>
      <c r="E393" s="41"/>
      <c r="F393" s="219" t="s">
        <v>1134</v>
      </c>
      <c r="G393" s="41"/>
      <c r="H393" s="41"/>
      <c r="I393" s="220"/>
      <c r="J393" s="41"/>
      <c r="K393" s="41"/>
      <c r="L393" s="45"/>
      <c r="M393" s="221"/>
      <c r="N393" s="222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138</v>
      </c>
      <c r="AU393" s="18" t="s">
        <v>81</v>
      </c>
    </row>
    <row r="394" s="2" customFormat="1">
      <c r="A394" s="39"/>
      <c r="B394" s="40"/>
      <c r="C394" s="41"/>
      <c r="D394" s="223" t="s">
        <v>140</v>
      </c>
      <c r="E394" s="41"/>
      <c r="F394" s="224" t="s">
        <v>1135</v>
      </c>
      <c r="G394" s="41"/>
      <c r="H394" s="41"/>
      <c r="I394" s="220"/>
      <c r="J394" s="41"/>
      <c r="K394" s="41"/>
      <c r="L394" s="45"/>
      <c r="M394" s="267"/>
      <c r="N394" s="268"/>
      <c r="O394" s="269"/>
      <c r="P394" s="269"/>
      <c r="Q394" s="269"/>
      <c r="R394" s="269"/>
      <c r="S394" s="269"/>
      <c r="T394" s="270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140</v>
      </c>
      <c r="AU394" s="18" t="s">
        <v>81</v>
      </c>
    </row>
    <row r="395" s="2" customFormat="1" ht="6.96" customHeight="1">
      <c r="A395" s="39"/>
      <c r="B395" s="60"/>
      <c r="C395" s="61"/>
      <c r="D395" s="61"/>
      <c r="E395" s="61"/>
      <c r="F395" s="61"/>
      <c r="G395" s="61"/>
      <c r="H395" s="61"/>
      <c r="I395" s="61"/>
      <c r="J395" s="61"/>
      <c r="K395" s="61"/>
      <c r="L395" s="45"/>
      <c r="M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</row>
  </sheetData>
  <sheetProtection sheet="1" autoFilter="0" formatColumns="0" formatRows="0" objects="1" scenarios="1" spinCount="100000" saltValue="hxr5L2WF9b25A3ZO1i3IIYJScuWV5HiedYwZ9KsHu5IvDzbEYfnVjCxQoK7aKvCxUDwYUFU7Oa5vO//ntZaFiA==" hashValue="57sgKW9E2rsm2Htj1i2jlWh+8rLcWnApXV5WKiYk3xempIySl9WAlkenED16e1SVQBK6I4GO2eC7KgV04gfnUg==" algorithmName="SHA-512" password="CC35"/>
  <autoFilter ref="C93:K394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hyperlinks>
    <hyperlink ref="F99" r:id="rId1" display="https://podminky.urs.cz/item/CS_URS_2022_01/122351502"/>
    <hyperlink ref="F104" r:id="rId2" display="https://podminky.urs.cz/item/CS_URS_2023_01/122861101"/>
    <hyperlink ref="F109" r:id="rId3" display="https://podminky.urs.cz/item/CS_URS_2022_01/132312131"/>
    <hyperlink ref="F114" r:id="rId4" display="https://podminky.urs.cz/item/CS_URS_2023_01/153812121"/>
    <hyperlink ref="F119" r:id="rId5" display="https://podminky.urs.cz/item/CS_URS_2023_01/162751137"/>
    <hyperlink ref="F123" r:id="rId6" display="https://podminky.urs.cz/item/CS_URS_2023_01/162751139"/>
    <hyperlink ref="F128" r:id="rId7" display="https://podminky.urs.cz/item/CS_URS_2023_01/167151102"/>
    <hyperlink ref="F131" r:id="rId8" display="https://podminky.urs.cz/item/CS_URS_2023_01/171201221"/>
    <hyperlink ref="F135" r:id="rId9" display="https://podminky.urs.cz/item/CS_URS_2023_01/171251201"/>
    <hyperlink ref="F138" r:id="rId10" display="https://podminky.urs.cz/item/CS_URS_2023_01/181351003"/>
    <hyperlink ref="F142" r:id="rId11" display="https://podminky.urs.cz/item/CS_URS_2023_01/153211006"/>
    <hyperlink ref="F150" r:id="rId12" display="https://podminky.urs.cz/item/CS_URS_2023_01/153273113"/>
    <hyperlink ref="F155" r:id="rId13" display="https://podminky.urs.cz/item/CS_URS_2023_01/211561111"/>
    <hyperlink ref="F160" r:id="rId14" display="https://podminky.urs.cz/item/CS_URS_2023_01/211971121"/>
    <hyperlink ref="F168" r:id="rId15" display="https://podminky.urs.cz/item/CS_URS_2023_01/212312111"/>
    <hyperlink ref="F173" r:id="rId16" display="https://podminky.urs.cz/item/CS_URS_2023_01/212792311"/>
    <hyperlink ref="F178" r:id="rId17" display="https://podminky.urs.cz/item/CS_URS_2023_01/212792312"/>
    <hyperlink ref="F183" r:id="rId18" display="https://podminky.urs.cz/item/CS_URS_2023_01/221211114"/>
    <hyperlink ref="F188" r:id="rId19" display="https://podminky.urs.cz/item/CS_URS_2023_01/271572211"/>
    <hyperlink ref="F193" r:id="rId20" display="https://podminky.urs.cz/item/CS_URS_2023_01/274313611"/>
    <hyperlink ref="F198" r:id="rId21" display="https://podminky.urs.cz/item/CS_URS_2023_01/274326121"/>
    <hyperlink ref="F203" r:id="rId22" display="https://podminky.urs.cz/item/CS_URS_2023_01/274356021"/>
    <hyperlink ref="F208" r:id="rId23" display="https://podminky.urs.cz/item/CS_URS_2023_01/274356022"/>
    <hyperlink ref="F213" r:id="rId24" display="https://podminky.urs.cz/item/CS_URS_2023_01/274366011"/>
    <hyperlink ref="F218" r:id="rId25" display="https://podminky.urs.cz/item/CS_URS_2023_01/275313611"/>
    <hyperlink ref="F224" r:id="rId26" display="https://podminky.urs.cz/item/CS_URS_2023_01/311113155"/>
    <hyperlink ref="F229" r:id="rId27" display="https://podminky.urs.cz/item/CS_URS_2023_01/311361821"/>
    <hyperlink ref="F236" r:id="rId28" display="https://podminky.urs.cz/item/CS_URS_2023_01/317321018"/>
    <hyperlink ref="F240" r:id="rId29" display="https://podminky.urs.cz/item/CS_URS_2023_01/317353111"/>
    <hyperlink ref="F245" r:id="rId30" display="https://podminky.urs.cz/item/CS_URS_2023_01/317353112"/>
    <hyperlink ref="F248" r:id="rId31" display="https://podminky.urs.cz/item/CS_URS_2023_01/317361016"/>
    <hyperlink ref="F253" r:id="rId32" display="https://podminky.urs.cz/item/CS_URS_2023_01/327501111"/>
    <hyperlink ref="F259" r:id="rId33" display="https://podminky.urs.cz/item/CS_URS_2023_01/463211153"/>
    <hyperlink ref="F265" r:id="rId34" display="https://podminky.urs.cz/item/CS_URS_2023_01/564760101"/>
    <hyperlink ref="F271" r:id="rId35" display="https://podminky.urs.cz/item/CS_URS_2023_01/628611131"/>
    <hyperlink ref="F276" r:id="rId36" display="https://podminky.urs.cz/item/CS_URS_2023_01/628612201"/>
    <hyperlink ref="F282" r:id="rId37" display="https://podminky.urs.cz/item/CS_URS_2023_01/899623141"/>
    <hyperlink ref="F288" r:id="rId38" display="https://podminky.urs.cz/item/CS_URS_2023_01/911331111"/>
    <hyperlink ref="F293" r:id="rId39" display="https://podminky.urs.cz/item/CS_URS_2022_01/911331411"/>
    <hyperlink ref="F298" r:id="rId40" display="https://podminky.urs.cz/item/CS_URS_2023_01/911334122"/>
    <hyperlink ref="F303" r:id="rId41" display="https://podminky.urs.cz/item/CS_URS_2023_01/912311111"/>
    <hyperlink ref="F308" r:id="rId42" display="https://podminky.urs.cz/item/CS_URS_2023_01/919721233"/>
    <hyperlink ref="F313" r:id="rId43" display="https://podminky.urs.cz/item/CS_URS_2023_01/931992121"/>
    <hyperlink ref="F318" r:id="rId44" display="https://podminky.urs.cz/item/CS_URS_2023_01/931994142"/>
    <hyperlink ref="F322" r:id="rId45" display="https://podminky.urs.cz/item/CS_URS_2023_01/941211111"/>
    <hyperlink ref="F326" r:id="rId46" display="https://podminky.urs.cz/item/CS_URS_2023_01/941211211"/>
    <hyperlink ref="F330" r:id="rId47" display="https://podminky.urs.cz/item/CS_URS_2023_01/941211811"/>
    <hyperlink ref="F334" r:id="rId48" display="https://podminky.urs.cz/item/CS_URS_2023_01/966006511"/>
    <hyperlink ref="F339" r:id="rId49" display="https://podminky.urs.cz/item/CS_URS_2023_01/985331115"/>
    <hyperlink ref="F349" r:id="rId50" display="https://podminky.urs.cz/item/CS_URS_2023_01/997221551"/>
    <hyperlink ref="F352" r:id="rId51" display="https://podminky.urs.cz/item/CS_URS_2023_01/997221559"/>
    <hyperlink ref="F357" r:id="rId52" display="https://podminky.urs.cz/item/CS_URS_2023_01/998153131"/>
    <hyperlink ref="F362" r:id="rId53" display="https://podminky.urs.cz/item/CS_URS_2023_01/711112001"/>
    <hyperlink ref="F370" r:id="rId54" display="https://podminky.urs.cz/item/CS_URS_2023_01/711112002"/>
    <hyperlink ref="F379" r:id="rId55" display="https://podminky.urs.cz/item/CS_URS_2023_01/783826675"/>
    <hyperlink ref="F385" r:id="rId56" display="https://podminky.urs.cz/item/CS_URS_2023_01/HZS1212"/>
    <hyperlink ref="F388" r:id="rId57" display="https://podminky.urs.cz/item/CS_URS_2023_01/HZS1322"/>
    <hyperlink ref="F391" r:id="rId58" display="https://podminky.urs.cz/item/CS_URS_2023_01/HZS1412"/>
    <hyperlink ref="F394" r:id="rId59" display="https://podminky.urs.cz/item/CS_URS_2023_01/HZS21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83</v>
      </c>
    </row>
    <row r="4" s="1" customFormat="1" ht="24.96" customHeight="1">
      <c r="B4" s="21"/>
      <c r="D4" s="131" t="s">
        <v>93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OPRAVA VOZOVKY S OPĚRNOU ZDÍ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1136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2. 1. 2023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33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35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36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ROUND((SUM(BE83:BE105)),  2)</f>
        <v>0</v>
      </c>
      <c r="G33" s="39"/>
      <c r="H33" s="39"/>
      <c r="I33" s="149">
        <v>0.20999999999999999</v>
      </c>
      <c r="J33" s="148">
        <f>ROUND(((SUM(BE83:BE105))*I33),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ROUND((SUM(BF83:BF105)),  2)</f>
        <v>0</v>
      </c>
      <c r="G34" s="39"/>
      <c r="H34" s="39"/>
      <c r="I34" s="149">
        <v>0.14999999999999999</v>
      </c>
      <c r="J34" s="148">
        <f>ROUND(((SUM(BF83:BF105))*I34),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ROUND((SUM(BG83:BG105)),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ROUND((SUM(BH83:BH105)),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ROUND((SUM(BI83:BI105)),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96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OPRAVA VOZOVKY S OPĚRNOU ZDÍ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2023-02-D.1.2 - LEŠANY-DIO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Lešany </v>
      </c>
      <c r="G52" s="41"/>
      <c r="H52" s="41"/>
      <c r="I52" s="33" t="s">
        <v>23</v>
      </c>
      <c r="J52" s="73" t="str">
        <f>IF(J12="","",J12)</f>
        <v>2. 1. 2023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Středočeský kraj,Zborovská 11,Praha 5</v>
      </c>
      <c r="G54" s="41"/>
      <c r="H54" s="41"/>
      <c r="I54" s="33" t="s">
        <v>32</v>
      </c>
      <c r="J54" s="37" t="str">
        <f>E21</f>
        <v>DiK Janák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>ing. Stanislav Janák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97</v>
      </c>
      <c r="D57" s="163"/>
      <c r="E57" s="163"/>
      <c r="F57" s="163"/>
      <c r="G57" s="163"/>
      <c r="H57" s="163"/>
      <c r="I57" s="163"/>
      <c r="J57" s="164" t="s">
        <v>98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99</v>
      </c>
    </row>
    <row r="60" s="9" customFormat="1" ht="24.96" customHeight="1">
      <c r="A60" s="9"/>
      <c r="B60" s="166"/>
      <c r="C60" s="167"/>
      <c r="D60" s="168" t="s">
        <v>100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106</v>
      </c>
      <c r="E61" s="175"/>
      <c r="F61" s="175"/>
      <c r="G61" s="175"/>
      <c r="H61" s="175"/>
      <c r="I61" s="175"/>
      <c r="J61" s="176">
        <f>J85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6"/>
      <c r="C62" s="167"/>
      <c r="D62" s="168" t="s">
        <v>1137</v>
      </c>
      <c r="E62" s="169"/>
      <c r="F62" s="169"/>
      <c r="G62" s="169"/>
      <c r="H62" s="169"/>
      <c r="I62" s="169"/>
      <c r="J62" s="170">
        <f>J98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2"/>
      <c r="C63" s="173"/>
      <c r="D63" s="174" t="s">
        <v>1138</v>
      </c>
      <c r="E63" s="175"/>
      <c r="F63" s="175"/>
      <c r="G63" s="175"/>
      <c r="H63" s="175"/>
      <c r="I63" s="175"/>
      <c r="J63" s="176">
        <f>J99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114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61" t="str">
        <f>E7</f>
        <v>OPRAVA VOZOVKY S OPĚRNOU ZDÍ</v>
      </c>
      <c r="F73" s="33"/>
      <c r="G73" s="33"/>
      <c r="H73" s="33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94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2023-02-D.1.2 - LEŠANY-DIO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 xml:space="preserve">Lešany </v>
      </c>
      <c r="G77" s="41"/>
      <c r="H77" s="41"/>
      <c r="I77" s="33" t="s">
        <v>23</v>
      </c>
      <c r="J77" s="73" t="str">
        <f>IF(J12="","",J12)</f>
        <v>2. 1. 2023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25</v>
      </c>
      <c r="D79" s="41"/>
      <c r="E79" s="41"/>
      <c r="F79" s="28" t="str">
        <f>E15</f>
        <v>Středočeský kraj,Zborovská 11,Praha 5</v>
      </c>
      <c r="G79" s="41"/>
      <c r="H79" s="41"/>
      <c r="I79" s="33" t="s">
        <v>32</v>
      </c>
      <c r="J79" s="37" t="str">
        <f>E21</f>
        <v>DiK Janák s.r.o.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30</v>
      </c>
      <c r="D80" s="41"/>
      <c r="E80" s="41"/>
      <c r="F80" s="28" t="str">
        <f>IF(E18="","",E18)</f>
        <v>Vyplň údaj</v>
      </c>
      <c r="G80" s="41"/>
      <c r="H80" s="41"/>
      <c r="I80" s="33" t="s">
        <v>35</v>
      </c>
      <c r="J80" s="37" t="str">
        <f>E24</f>
        <v>ing. Stanislav Janák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8"/>
      <c r="B82" s="179"/>
      <c r="C82" s="180" t="s">
        <v>115</v>
      </c>
      <c r="D82" s="181" t="s">
        <v>58</v>
      </c>
      <c r="E82" s="181" t="s">
        <v>54</v>
      </c>
      <c r="F82" s="181" t="s">
        <v>55</v>
      </c>
      <c r="G82" s="181" t="s">
        <v>116</v>
      </c>
      <c r="H82" s="181" t="s">
        <v>117</v>
      </c>
      <c r="I82" s="181" t="s">
        <v>118</v>
      </c>
      <c r="J82" s="181" t="s">
        <v>98</v>
      </c>
      <c r="K82" s="182" t="s">
        <v>119</v>
      </c>
      <c r="L82" s="183"/>
      <c r="M82" s="93" t="s">
        <v>19</v>
      </c>
      <c r="N82" s="94" t="s">
        <v>43</v>
      </c>
      <c r="O82" s="94" t="s">
        <v>120</v>
      </c>
      <c r="P82" s="94" t="s">
        <v>121</v>
      </c>
      <c r="Q82" s="94" t="s">
        <v>122</v>
      </c>
      <c r="R82" s="94" t="s">
        <v>123</v>
      </c>
      <c r="S82" s="94" t="s">
        <v>124</v>
      </c>
      <c r="T82" s="95" t="s">
        <v>125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9"/>
      <c r="B83" s="40"/>
      <c r="C83" s="100" t="s">
        <v>126</v>
      </c>
      <c r="D83" s="41"/>
      <c r="E83" s="41"/>
      <c r="F83" s="41"/>
      <c r="G83" s="41"/>
      <c r="H83" s="41"/>
      <c r="I83" s="41"/>
      <c r="J83" s="184">
        <f>BK83</f>
        <v>0</v>
      </c>
      <c r="K83" s="41"/>
      <c r="L83" s="45"/>
      <c r="M83" s="96"/>
      <c r="N83" s="185"/>
      <c r="O83" s="97"/>
      <c r="P83" s="186">
        <f>P84+P98</f>
        <v>0</v>
      </c>
      <c r="Q83" s="97"/>
      <c r="R83" s="186">
        <f>R84+R98</f>
        <v>0</v>
      </c>
      <c r="S83" s="97"/>
      <c r="T83" s="187">
        <f>T84+T98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72</v>
      </c>
      <c r="AU83" s="18" t="s">
        <v>99</v>
      </c>
      <c r="BK83" s="188">
        <f>BK84+BK98</f>
        <v>0</v>
      </c>
    </row>
    <row r="84" s="12" customFormat="1" ht="25.92" customHeight="1">
      <c r="A84" s="12"/>
      <c r="B84" s="189"/>
      <c r="C84" s="190"/>
      <c r="D84" s="191" t="s">
        <v>72</v>
      </c>
      <c r="E84" s="192" t="s">
        <v>127</v>
      </c>
      <c r="F84" s="192" t="s">
        <v>128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</f>
        <v>0</v>
      </c>
      <c r="Q84" s="197"/>
      <c r="R84" s="198">
        <f>R85</f>
        <v>0</v>
      </c>
      <c r="S84" s="197"/>
      <c r="T84" s="199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81</v>
      </c>
      <c r="AT84" s="201" t="s">
        <v>72</v>
      </c>
      <c r="AU84" s="201" t="s">
        <v>73</v>
      </c>
      <c r="AY84" s="200" t="s">
        <v>129</v>
      </c>
      <c r="BK84" s="202">
        <f>BK85</f>
        <v>0</v>
      </c>
    </row>
    <row r="85" s="12" customFormat="1" ht="22.8" customHeight="1">
      <c r="A85" s="12"/>
      <c r="B85" s="189"/>
      <c r="C85" s="190"/>
      <c r="D85" s="191" t="s">
        <v>72</v>
      </c>
      <c r="E85" s="203" t="s">
        <v>199</v>
      </c>
      <c r="F85" s="203" t="s">
        <v>462</v>
      </c>
      <c r="G85" s="190"/>
      <c r="H85" s="190"/>
      <c r="I85" s="193"/>
      <c r="J85" s="204">
        <f>BK85</f>
        <v>0</v>
      </c>
      <c r="K85" s="190"/>
      <c r="L85" s="195"/>
      <c r="M85" s="196"/>
      <c r="N85" s="197"/>
      <c r="O85" s="197"/>
      <c r="P85" s="198">
        <f>SUM(P86:P97)</f>
        <v>0</v>
      </c>
      <c r="Q85" s="197"/>
      <c r="R85" s="198">
        <f>SUM(R86:R97)</f>
        <v>0</v>
      </c>
      <c r="S85" s="197"/>
      <c r="T85" s="199">
        <f>SUM(T86:T97)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81</v>
      </c>
      <c r="AT85" s="201" t="s">
        <v>72</v>
      </c>
      <c r="AU85" s="201" t="s">
        <v>81</v>
      </c>
      <c r="AY85" s="200" t="s">
        <v>129</v>
      </c>
      <c r="BK85" s="202">
        <f>SUM(BK86:BK97)</f>
        <v>0</v>
      </c>
    </row>
    <row r="86" s="2" customFormat="1" ht="16.5" customHeight="1">
      <c r="A86" s="39"/>
      <c r="B86" s="40"/>
      <c r="C86" s="205" t="s">
        <v>81</v>
      </c>
      <c r="D86" s="205" t="s">
        <v>131</v>
      </c>
      <c r="E86" s="206" t="s">
        <v>1139</v>
      </c>
      <c r="F86" s="207" t="s">
        <v>1140</v>
      </c>
      <c r="G86" s="208" t="s">
        <v>466</v>
      </c>
      <c r="H86" s="209">
        <v>30</v>
      </c>
      <c r="I86" s="210"/>
      <c r="J86" s="211">
        <f>ROUND(I86*H86,2)</f>
        <v>0</v>
      </c>
      <c r="K86" s="207" t="s">
        <v>19</v>
      </c>
      <c r="L86" s="45"/>
      <c r="M86" s="212" t="s">
        <v>19</v>
      </c>
      <c r="N86" s="213" t="s">
        <v>44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136</v>
      </c>
      <c r="AT86" s="216" t="s">
        <v>131</v>
      </c>
      <c r="AU86" s="216" t="s">
        <v>83</v>
      </c>
      <c r="AY86" s="18" t="s">
        <v>129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81</v>
      </c>
      <c r="BK86" s="217">
        <f>ROUND(I86*H86,2)</f>
        <v>0</v>
      </c>
      <c r="BL86" s="18" t="s">
        <v>136</v>
      </c>
      <c r="BM86" s="216" t="s">
        <v>1141</v>
      </c>
    </row>
    <row r="87" s="2" customFormat="1">
      <c r="A87" s="39"/>
      <c r="B87" s="40"/>
      <c r="C87" s="41"/>
      <c r="D87" s="218" t="s">
        <v>138</v>
      </c>
      <c r="E87" s="41"/>
      <c r="F87" s="219" t="s">
        <v>1140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138</v>
      </c>
      <c r="AU87" s="18" t="s">
        <v>83</v>
      </c>
    </row>
    <row r="88" s="14" customFormat="1">
      <c r="A88" s="14"/>
      <c r="B88" s="235"/>
      <c r="C88" s="236"/>
      <c r="D88" s="218" t="s">
        <v>142</v>
      </c>
      <c r="E88" s="237" t="s">
        <v>19</v>
      </c>
      <c r="F88" s="238" t="s">
        <v>378</v>
      </c>
      <c r="G88" s="236"/>
      <c r="H88" s="239">
        <v>30</v>
      </c>
      <c r="I88" s="240"/>
      <c r="J88" s="236"/>
      <c r="K88" s="236"/>
      <c r="L88" s="241"/>
      <c r="M88" s="242"/>
      <c r="N88" s="243"/>
      <c r="O88" s="243"/>
      <c r="P88" s="243"/>
      <c r="Q88" s="243"/>
      <c r="R88" s="243"/>
      <c r="S88" s="243"/>
      <c r="T88" s="24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45" t="s">
        <v>142</v>
      </c>
      <c r="AU88" s="245" t="s">
        <v>83</v>
      </c>
      <c r="AV88" s="14" t="s">
        <v>83</v>
      </c>
      <c r="AW88" s="14" t="s">
        <v>34</v>
      </c>
      <c r="AX88" s="14" t="s">
        <v>81</v>
      </c>
      <c r="AY88" s="245" t="s">
        <v>129</v>
      </c>
    </row>
    <row r="89" s="2" customFormat="1" ht="24.15" customHeight="1">
      <c r="A89" s="39"/>
      <c r="B89" s="40"/>
      <c r="C89" s="205" t="s">
        <v>83</v>
      </c>
      <c r="D89" s="205" t="s">
        <v>131</v>
      </c>
      <c r="E89" s="206" t="s">
        <v>1142</v>
      </c>
      <c r="F89" s="207" t="s">
        <v>1143</v>
      </c>
      <c r="G89" s="208" t="s">
        <v>456</v>
      </c>
      <c r="H89" s="209">
        <v>6</v>
      </c>
      <c r="I89" s="210"/>
      <c r="J89" s="211">
        <f>ROUND(I89*H89,2)</f>
        <v>0</v>
      </c>
      <c r="K89" s="207" t="s">
        <v>19</v>
      </c>
      <c r="L89" s="45"/>
      <c r="M89" s="212" t="s">
        <v>19</v>
      </c>
      <c r="N89" s="213" t="s">
        <v>44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136</v>
      </c>
      <c r="AT89" s="216" t="s">
        <v>131</v>
      </c>
      <c r="AU89" s="216" t="s">
        <v>83</v>
      </c>
      <c r="AY89" s="18" t="s">
        <v>129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81</v>
      </c>
      <c r="BK89" s="217">
        <f>ROUND(I89*H89,2)</f>
        <v>0</v>
      </c>
      <c r="BL89" s="18" t="s">
        <v>136</v>
      </c>
      <c r="BM89" s="216" t="s">
        <v>1144</v>
      </c>
    </row>
    <row r="90" s="2" customFormat="1">
      <c r="A90" s="39"/>
      <c r="B90" s="40"/>
      <c r="C90" s="41"/>
      <c r="D90" s="218" t="s">
        <v>138</v>
      </c>
      <c r="E90" s="41"/>
      <c r="F90" s="219" t="s">
        <v>1143</v>
      </c>
      <c r="G90" s="41"/>
      <c r="H90" s="41"/>
      <c r="I90" s="220"/>
      <c r="J90" s="41"/>
      <c r="K90" s="41"/>
      <c r="L90" s="45"/>
      <c r="M90" s="221"/>
      <c r="N90" s="222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138</v>
      </c>
      <c r="AU90" s="18" t="s">
        <v>83</v>
      </c>
    </row>
    <row r="91" s="14" customFormat="1">
      <c r="A91" s="14"/>
      <c r="B91" s="235"/>
      <c r="C91" s="236"/>
      <c r="D91" s="218" t="s">
        <v>142</v>
      </c>
      <c r="E91" s="237" t="s">
        <v>19</v>
      </c>
      <c r="F91" s="238" t="s">
        <v>175</v>
      </c>
      <c r="G91" s="236"/>
      <c r="H91" s="239">
        <v>6</v>
      </c>
      <c r="I91" s="240"/>
      <c r="J91" s="236"/>
      <c r="K91" s="236"/>
      <c r="L91" s="241"/>
      <c r="M91" s="242"/>
      <c r="N91" s="243"/>
      <c r="O91" s="243"/>
      <c r="P91" s="243"/>
      <c r="Q91" s="243"/>
      <c r="R91" s="243"/>
      <c r="S91" s="243"/>
      <c r="T91" s="24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5" t="s">
        <v>142</v>
      </c>
      <c r="AU91" s="245" t="s">
        <v>83</v>
      </c>
      <c r="AV91" s="14" t="s">
        <v>83</v>
      </c>
      <c r="AW91" s="14" t="s">
        <v>34</v>
      </c>
      <c r="AX91" s="14" t="s">
        <v>81</v>
      </c>
      <c r="AY91" s="245" t="s">
        <v>129</v>
      </c>
    </row>
    <row r="92" s="2" customFormat="1" ht="24.15" customHeight="1">
      <c r="A92" s="39"/>
      <c r="B92" s="40"/>
      <c r="C92" s="205" t="s">
        <v>151</v>
      </c>
      <c r="D92" s="205" t="s">
        <v>131</v>
      </c>
      <c r="E92" s="206" t="s">
        <v>1145</v>
      </c>
      <c r="F92" s="207" t="s">
        <v>1146</v>
      </c>
      <c r="G92" s="208" t="s">
        <v>456</v>
      </c>
      <c r="H92" s="209">
        <v>90</v>
      </c>
      <c r="I92" s="210"/>
      <c r="J92" s="211">
        <f>ROUND(I92*H92,2)</f>
        <v>0</v>
      </c>
      <c r="K92" s="207" t="s">
        <v>19</v>
      </c>
      <c r="L92" s="45"/>
      <c r="M92" s="212" t="s">
        <v>19</v>
      </c>
      <c r="N92" s="213" t="s">
        <v>44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136</v>
      </c>
      <c r="AT92" s="216" t="s">
        <v>131</v>
      </c>
      <c r="AU92" s="216" t="s">
        <v>83</v>
      </c>
      <c r="AY92" s="18" t="s">
        <v>129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81</v>
      </c>
      <c r="BK92" s="217">
        <f>ROUND(I92*H92,2)</f>
        <v>0</v>
      </c>
      <c r="BL92" s="18" t="s">
        <v>136</v>
      </c>
      <c r="BM92" s="216" t="s">
        <v>1147</v>
      </c>
    </row>
    <row r="93" s="2" customFormat="1">
      <c r="A93" s="39"/>
      <c r="B93" s="40"/>
      <c r="C93" s="41"/>
      <c r="D93" s="218" t="s">
        <v>138</v>
      </c>
      <c r="E93" s="41"/>
      <c r="F93" s="219" t="s">
        <v>1146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138</v>
      </c>
      <c r="AU93" s="18" t="s">
        <v>83</v>
      </c>
    </row>
    <row r="94" s="14" customFormat="1">
      <c r="A94" s="14"/>
      <c r="B94" s="235"/>
      <c r="C94" s="236"/>
      <c r="D94" s="218" t="s">
        <v>142</v>
      </c>
      <c r="E94" s="237" t="s">
        <v>19</v>
      </c>
      <c r="F94" s="238" t="s">
        <v>1148</v>
      </c>
      <c r="G94" s="236"/>
      <c r="H94" s="239">
        <v>90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5" t="s">
        <v>142</v>
      </c>
      <c r="AU94" s="245" t="s">
        <v>83</v>
      </c>
      <c r="AV94" s="14" t="s">
        <v>83</v>
      </c>
      <c r="AW94" s="14" t="s">
        <v>34</v>
      </c>
      <c r="AX94" s="14" t="s">
        <v>81</v>
      </c>
      <c r="AY94" s="245" t="s">
        <v>129</v>
      </c>
    </row>
    <row r="95" s="2" customFormat="1" ht="16.5" customHeight="1">
      <c r="A95" s="39"/>
      <c r="B95" s="40"/>
      <c r="C95" s="205" t="s">
        <v>136</v>
      </c>
      <c r="D95" s="205" t="s">
        <v>131</v>
      </c>
      <c r="E95" s="206" t="s">
        <v>1149</v>
      </c>
      <c r="F95" s="207" t="s">
        <v>1150</v>
      </c>
      <c r="G95" s="208" t="s">
        <v>466</v>
      </c>
      <c r="H95" s="209">
        <v>90</v>
      </c>
      <c r="I95" s="210"/>
      <c r="J95" s="211">
        <f>ROUND(I95*H95,2)</f>
        <v>0</v>
      </c>
      <c r="K95" s="207" t="s">
        <v>19</v>
      </c>
      <c r="L95" s="45"/>
      <c r="M95" s="212" t="s">
        <v>19</v>
      </c>
      <c r="N95" s="213" t="s">
        <v>44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136</v>
      </c>
      <c r="AT95" s="216" t="s">
        <v>131</v>
      </c>
      <c r="AU95" s="216" t="s">
        <v>83</v>
      </c>
      <c r="AY95" s="18" t="s">
        <v>129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81</v>
      </c>
      <c r="BK95" s="217">
        <f>ROUND(I95*H95,2)</f>
        <v>0</v>
      </c>
      <c r="BL95" s="18" t="s">
        <v>136</v>
      </c>
      <c r="BM95" s="216" t="s">
        <v>1151</v>
      </c>
    </row>
    <row r="96" s="2" customFormat="1">
      <c r="A96" s="39"/>
      <c r="B96" s="40"/>
      <c r="C96" s="41"/>
      <c r="D96" s="218" t="s">
        <v>138</v>
      </c>
      <c r="E96" s="41"/>
      <c r="F96" s="219" t="s">
        <v>1150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138</v>
      </c>
      <c r="AU96" s="18" t="s">
        <v>83</v>
      </c>
    </row>
    <row r="97" s="14" customFormat="1">
      <c r="A97" s="14"/>
      <c r="B97" s="235"/>
      <c r="C97" s="236"/>
      <c r="D97" s="218" t="s">
        <v>142</v>
      </c>
      <c r="E97" s="237" t="s">
        <v>19</v>
      </c>
      <c r="F97" s="238" t="s">
        <v>1148</v>
      </c>
      <c r="G97" s="236"/>
      <c r="H97" s="239">
        <v>90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5" t="s">
        <v>142</v>
      </c>
      <c r="AU97" s="245" t="s">
        <v>83</v>
      </c>
      <c r="AV97" s="14" t="s">
        <v>83</v>
      </c>
      <c r="AW97" s="14" t="s">
        <v>34</v>
      </c>
      <c r="AX97" s="14" t="s">
        <v>81</v>
      </c>
      <c r="AY97" s="245" t="s">
        <v>129</v>
      </c>
    </row>
    <row r="98" s="12" customFormat="1" ht="25.92" customHeight="1">
      <c r="A98" s="12"/>
      <c r="B98" s="189"/>
      <c r="C98" s="190"/>
      <c r="D98" s="191" t="s">
        <v>72</v>
      </c>
      <c r="E98" s="192" t="s">
        <v>1152</v>
      </c>
      <c r="F98" s="192" t="s">
        <v>1153</v>
      </c>
      <c r="G98" s="190"/>
      <c r="H98" s="190"/>
      <c r="I98" s="193"/>
      <c r="J98" s="194">
        <f>BK98</f>
        <v>0</v>
      </c>
      <c r="K98" s="190"/>
      <c r="L98" s="195"/>
      <c r="M98" s="196"/>
      <c r="N98" s="197"/>
      <c r="O98" s="197"/>
      <c r="P98" s="198">
        <f>P99</f>
        <v>0</v>
      </c>
      <c r="Q98" s="197"/>
      <c r="R98" s="198">
        <f>R99</f>
        <v>0</v>
      </c>
      <c r="S98" s="197"/>
      <c r="T98" s="199">
        <f>T99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0" t="s">
        <v>167</v>
      </c>
      <c r="AT98" s="201" t="s">
        <v>72</v>
      </c>
      <c r="AU98" s="201" t="s">
        <v>73</v>
      </c>
      <c r="AY98" s="200" t="s">
        <v>129</v>
      </c>
      <c r="BK98" s="202">
        <f>BK99</f>
        <v>0</v>
      </c>
    </row>
    <row r="99" s="12" customFormat="1" ht="22.8" customHeight="1">
      <c r="A99" s="12"/>
      <c r="B99" s="189"/>
      <c r="C99" s="190"/>
      <c r="D99" s="191" t="s">
        <v>72</v>
      </c>
      <c r="E99" s="203" t="s">
        <v>1154</v>
      </c>
      <c r="F99" s="203" t="s">
        <v>1155</v>
      </c>
      <c r="G99" s="190"/>
      <c r="H99" s="190"/>
      <c r="I99" s="193"/>
      <c r="J99" s="204">
        <f>BK99</f>
        <v>0</v>
      </c>
      <c r="K99" s="190"/>
      <c r="L99" s="195"/>
      <c r="M99" s="196"/>
      <c r="N99" s="197"/>
      <c r="O99" s="197"/>
      <c r="P99" s="198">
        <f>SUM(P100:P105)</f>
        <v>0</v>
      </c>
      <c r="Q99" s="197"/>
      <c r="R99" s="198">
        <f>SUM(R100:R105)</f>
        <v>0</v>
      </c>
      <c r="S99" s="197"/>
      <c r="T99" s="199">
        <f>SUM(T100:T105)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0" t="s">
        <v>167</v>
      </c>
      <c r="AT99" s="201" t="s">
        <v>72</v>
      </c>
      <c r="AU99" s="201" t="s">
        <v>81</v>
      </c>
      <c r="AY99" s="200" t="s">
        <v>129</v>
      </c>
      <c r="BK99" s="202">
        <f>SUM(BK100:BK105)</f>
        <v>0</v>
      </c>
    </row>
    <row r="100" s="2" customFormat="1" ht="24.15" customHeight="1">
      <c r="A100" s="39"/>
      <c r="B100" s="40"/>
      <c r="C100" s="205" t="s">
        <v>167</v>
      </c>
      <c r="D100" s="205" t="s">
        <v>131</v>
      </c>
      <c r="E100" s="206" t="s">
        <v>1156</v>
      </c>
      <c r="F100" s="207" t="s">
        <v>1157</v>
      </c>
      <c r="G100" s="208" t="s">
        <v>1158</v>
      </c>
      <c r="H100" s="209">
        <v>1</v>
      </c>
      <c r="I100" s="210"/>
      <c r="J100" s="211">
        <f>ROUND(I100*H100,2)</f>
        <v>0</v>
      </c>
      <c r="K100" s="207" t="s">
        <v>135</v>
      </c>
      <c r="L100" s="45"/>
      <c r="M100" s="212" t="s">
        <v>19</v>
      </c>
      <c r="N100" s="213" t="s">
        <v>44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1159</v>
      </c>
      <c r="AT100" s="216" t="s">
        <v>131</v>
      </c>
      <c r="AU100" s="216" t="s">
        <v>83</v>
      </c>
      <c r="AY100" s="18" t="s">
        <v>129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81</v>
      </c>
      <c r="BK100" s="217">
        <f>ROUND(I100*H100,2)</f>
        <v>0</v>
      </c>
      <c r="BL100" s="18" t="s">
        <v>1159</v>
      </c>
      <c r="BM100" s="216" t="s">
        <v>1160</v>
      </c>
    </row>
    <row r="101" s="2" customFormat="1">
      <c r="A101" s="39"/>
      <c r="B101" s="40"/>
      <c r="C101" s="41"/>
      <c r="D101" s="218" t="s">
        <v>138</v>
      </c>
      <c r="E101" s="41"/>
      <c r="F101" s="219" t="s">
        <v>1157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138</v>
      </c>
      <c r="AU101" s="18" t="s">
        <v>83</v>
      </c>
    </row>
    <row r="102" s="2" customFormat="1">
      <c r="A102" s="39"/>
      <c r="B102" s="40"/>
      <c r="C102" s="41"/>
      <c r="D102" s="223" t="s">
        <v>140</v>
      </c>
      <c r="E102" s="41"/>
      <c r="F102" s="224" t="s">
        <v>1161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140</v>
      </c>
      <c r="AU102" s="18" t="s">
        <v>83</v>
      </c>
    </row>
    <row r="103" s="2" customFormat="1" ht="24.15" customHeight="1">
      <c r="A103" s="39"/>
      <c r="B103" s="40"/>
      <c r="C103" s="205" t="s">
        <v>175</v>
      </c>
      <c r="D103" s="205" t="s">
        <v>131</v>
      </c>
      <c r="E103" s="206" t="s">
        <v>1162</v>
      </c>
      <c r="F103" s="207" t="s">
        <v>1163</v>
      </c>
      <c r="G103" s="208" t="s">
        <v>1158</v>
      </c>
      <c r="H103" s="209">
        <v>1</v>
      </c>
      <c r="I103" s="210"/>
      <c r="J103" s="211">
        <f>ROUND(I103*H103,2)</f>
        <v>0</v>
      </c>
      <c r="K103" s="207" t="s">
        <v>135</v>
      </c>
      <c r="L103" s="45"/>
      <c r="M103" s="212" t="s">
        <v>19</v>
      </c>
      <c r="N103" s="213" t="s">
        <v>44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1159</v>
      </c>
      <c r="AT103" s="216" t="s">
        <v>131</v>
      </c>
      <c r="AU103" s="216" t="s">
        <v>83</v>
      </c>
      <c r="AY103" s="18" t="s">
        <v>129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81</v>
      </c>
      <c r="BK103" s="217">
        <f>ROUND(I103*H103,2)</f>
        <v>0</v>
      </c>
      <c r="BL103" s="18" t="s">
        <v>1159</v>
      </c>
      <c r="BM103" s="216" t="s">
        <v>1164</v>
      </c>
    </row>
    <row r="104" s="2" customFormat="1">
      <c r="A104" s="39"/>
      <c r="B104" s="40"/>
      <c r="C104" s="41"/>
      <c r="D104" s="218" t="s">
        <v>138</v>
      </c>
      <c r="E104" s="41"/>
      <c r="F104" s="219" t="s">
        <v>1163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138</v>
      </c>
      <c r="AU104" s="18" t="s">
        <v>83</v>
      </c>
    </row>
    <row r="105" s="2" customFormat="1">
      <c r="A105" s="39"/>
      <c r="B105" s="40"/>
      <c r="C105" s="41"/>
      <c r="D105" s="223" t="s">
        <v>140</v>
      </c>
      <c r="E105" s="41"/>
      <c r="F105" s="224" t="s">
        <v>1165</v>
      </c>
      <c r="G105" s="41"/>
      <c r="H105" s="41"/>
      <c r="I105" s="220"/>
      <c r="J105" s="41"/>
      <c r="K105" s="41"/>
      <c r="L105" s="45"/>
      <c r="M105" s="267"/>
      <c r="N105" s="268"/>
      <c r="O105" s="269"/>
      <c r="P105" s="269"/>
      <c r="Q105" s="269"/>
      <c r="R105" s="269"/>
      <c r="S105" s="269"/>
      <c r="T105" s="270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140</v>
      </c>
      <c r="AU105" s="18" t="s">
        <v>83</v>
      </c>
    </row>
    <row r="106" s="2" customFormat="1" ht="6.96" customHeight="1">
      <c r="A106" s="39"/>
      <c r="B106" s="60"/>
      <c r="C106" s="61"/>
      <c r="D106" s="61"/>
      <c r="E106" s="61"/>
      <c r="F106" s="61"/>
      <c r="G106" s="61"/>
      <c r="H106" s="61"/>
      <c r="I106" s="61"/>
      <c r="J106" s="61"/>
      <c r="K106" s="61"/>
      <c r="L106" s="45"/>
      <c r="M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</sheetData>
  <sheetProtection sheet="1" autoFilter="0" formatColumns="0" formatRows="0" objects="1" scenarios="1" spinCount="100000" saltValue="9HIb8gFQtYiBe0VXWPFY3oUR2kHJYgRZfYRb7MLdn6H2suDnknByKGCeiiqb92S8EwKPBcLMNBlI6yXBRHKJCw==" hashValue="CLwzO/YfI2X+G5c9TKf8K3aNcvRhBJm7pCtosavUjwYKpbrmia11LV3nAyphlREncurjhukOMRGNOXUCIU9P1w==" algorithmName="SHA-512" password="CC35"/>
  <autoFilter ref="C82:K10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102" r:id="rId1" display="https://podminky.urs.cz/item/CS_URS_2023_01/034303000"/>
    <hyperlink ref="F105" r:id="rId2" display="https://podminky.urs.cz/item/CS_URS_2023_01/0345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83</v>
      </c>
    </row>
    <row r="4" s="1" customFormat="1" ht="24.96" customHeight="1">
      <c r="B4" s="21"/>
      <c r="D4" s="131" t="s">
        <v>93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OPRAVA VOZOVKY S OPĚRNOU ZDÍ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1166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2. 1. 2023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33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35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36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ROUND((SUM(BE83:BE134)),  2)</f>
        <v>0</v>
      </c>
      <c r="G33" s="39"/>
      <c r="H33" s="39"/>
      <c r="I33" s="149">
        <v>0.20999999999999999</v>
      </c>
      <c r="J33" s="148">
        <f>ROUND(((SUM(BE83:BE134))*I33),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ROUND((SUM(BF83:BF134)),  2)</f>
        <v>0</v>
      </c>
      <c r="G34" s="39"/>
      <c r="H34" s="39"/>
      <c r="I34" s="149">
        <v>0.14999999999999999</v>
      </c>
      <c r="J34" s="148">
        <f>ROUND(((SUM(BF83:BF134))*I34),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ROUND((SUM(BG83:BG134)),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ROUND((SUM(BH83:BH134)),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ROUND((SUM(BI83:BI134)),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96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OPRAVA VOZOVKY S OPĚRNOU ZDÍ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2023-2-VRN - LEŠANY-VRN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Lešany </v>
      </c>
      <c r="G52" s="41"/>
      <c r="H52" s="41"/>
      <c r="I52" s="33" t="s">
        <v>23</v>
      </c>
      <c r="J52" s="73" t="str">
        <f>IF(J12="","",J12)</f>
        <v>2. 1. 2023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Středočeský kraj,Zborovská 11,Praha 5</v>
      </c>
      <c r="G54" s="41"/>
      <c r="H54" s="41"/>
      <c r="I54" s="33" t="s">
        <v>32</v>
      </c>
      <c r="J54" s="37" t="str">
        <f>E21</f>
        <v>DiK Janák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>ing. Stanislav Janák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97</v>
      </c>
      <c r="D57" s="163"/>
      <c r="E57" s="163"/>
      <c r="F57" s="163"/>
      <c r="G57" s="163"/>
      <c r="H57" s="163"/>
      <c r="I57" s="163"/>
      <c r="J57" s="164" t="s">
        <v>98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99</v>
      </c>
    </row>
    <row r="60" s="9" customFormat="1" ht="24.96" customHeight="1">
      <c r="A60" s="9"/>
      <c r="B60" s="166"/>
      <c r="C60" s="167"/>
      <c r="D60" s="168" t="s">
        <v>1137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1167</v>
      </c>
      <c r="E61" s="175"/>
      <c r="F61" s="175"/>
      <c r="G61" s="175"/>
      <c r="H61" s="175"/>
      <c r="I61" s="175"/>
      <c r="J61" s="176">
        <f>J85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1138</v>
      </c>
      <c r="E62" s="175"/>
      <c r="F62" s="175"/>
      <c r="G62" s="175"/>
      <c r="H62" s="175"/>
      <c r="I62" s="175"/>
      <c r="J62" s="176">
        <f>J104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1168</v>
      </c>
      <c r="E63" s="175"/>
      <c r="F63" s="175"/>
      <c r="G63" s="175"/>
      <c r="H63" s="175"/>
      <c r="I63" s="175"/>
      <c r="J63" s="176">
        <f>J111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114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61" t="str">
        <f>E7</f>
        <v>OPRAVA VOZOVKY S OPĚRNOU ZDÍ</v>
      </c>
      <c r="F73" s="33"/>
      <c r="G73" s="33"/>
      <c r="H73" s="33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94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2023-2-VRN - LEŠANY-VRN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 xml:space="preserve">Lešany </v>
      </c>
      <c r="G77" s="41"/>
      <c r="H77" s="41"/>
      <c r="I77" s="33" t="s">
        <v>23</v>
      </c>
      <c r="J77" s="73" t="str">
        <f>IF(J12="","",J12)</f>
        <v>2. 1. 2023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25</v>
      </c>
      <c r="D79" s="41"/>
      <c r="E79" s="41"/>
      <c r="F79" s="28" t="str">
        <f>E15</f>
        <v>Středočeský kraj,Zborovská 11,Praha 5</v>
      </c>
      <c r="G79" s="41"/>
      <c r="H79" s="41"/>
      <c r="I79" s="33" t="s">
        <v>32</v>
      </c>
      <c r="J79" s="37" t="str">
        <f>E21</f>
        <v>DiK Janák s.r.o.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30</v>
      </c>
      <c r="D80" s="41"/>
      <c r="E80" s="41"/>
      <c r="F80" s="28" t="str">
        <f>IF(E18="","",E18)</f>
        <v>Vyplň údaj</v>
      </c>
      <c r="G80" s="41"/>
      <c r="H80" s="41"/>
      <c r="I80" s="33" t="s">
        <v>35</v>
      </c>
      <c r="J80" s="37" t="str">
        <f>E24</f>
        <v>ing. Stanislav Janák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8"/>
      <c r="B82" s="179"/>
      <c r="C82" s="180" t="s">
        <v>115</v>
      </c>
      <c r="D82" s="181" t="s">
        <v>58</v>
      </c>
      <c r="E82" s="181" t="s">
        <v>54</v>
      </c>
      <c r="F82" s="181" t="s">
        <v>55</v>
      </c>
      <c r="G82" s="181" t="s">
        <v>116</v>
      </c>
      <c r="H82" s="181" t="s">
        <v>117</v>
      </c>
      <c r="I82" s="181" t="s">
        <v>118</v>
      </c>
      <c r="J82" s="181" t="s">
        <v>98</v>
      </c>
      <c r="K82" s="182" t="s">
        <v>119</v>
      </c>
      <c r="L82" s="183"/>
      <c r="M82" s="93" t="s">
        <v>19</v>
      </c>
      <c r="N82" s="94" t="s">
        <v>43</v>
      </c>
      <c r="O82" s="94" t="s">
        <v>120</v>
      </c>
      <c r="P82" s="94" t="s">
        <v>121</v>
      </c>
      <c r="Q82" s="94" t="s">
        <v>122</v>
      </c>
      <c r="R82" s="94" t="s">
        <v>123</v>
      </c>
      <c r="S82" s="94" t="s">
        <v>124</v>
      </c>
      <c r="T82" s="95" t="s">
        <v>125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9"/>
      <c r="B83" s="40"/>
      <c r="C83" s="100" t="s">
        <v>126</v>
      </c>
      <c r="D83" s="41"/>
      <c r="E83" s="41"/>
      <c r="F83" s="41"/>
      <c r="G83" s="41"/>
      <c r="H83" s="41"/>
      <c r="I83" s="41"/>
      <c r="J83" s="184">
        <f>BK83</f>
        <v>0</v>
      </c>
      <c r="K83" s="41"/>
      <c r="L83" s="45"/>
      <c r="M83" s="96"/>
      <c r="N83" s="185"/>
      <c r="O83" s="97"/>
      <c r="P83" s="186">
        <f>P84</f>
        <v>0</v>
      </c>
      <c r="Q83" s="97"/>
      <c r="R83" s="186">
        <f>R84</f>
        <v>0</v>
      </c>
      <c r="S83" s="97"/>
      <c r="T83" s="187">
        <f>T84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72</v>
      </c>
      <c r="AU83" s="18" t="s">
        <v>99</v>
      </c>
      <c r="BK83" s="188">
        <f>BK84</f>
        <v>0</v>
      </c>
    </row>
    <row r="84" s="12" customFormat="1" ht="25.92" customHeight="1">
      <c r="A84" s="12"/>
      <c r="B84" s="189"/>
      <c r="C84" s="190"/>
      <c r="D84" s="191" t="s">
        <v>72</v>
      </c>
      <c r="E84" s="192" t="s">
        <v>1152</v>
      </c>
      <c r="F84" s="192" t="s">
        <v>1153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P85+P104+P111</f>
        <v>0</v>
      </c>
      <c r="Q84" s="197"/>
      <c r="R84" s="198">
        <f>R85+R104+R111</f>
        <v>0</v>
      </c>
      <c r="S84" s="197"/>
      <c r="T84" s="199">
        <f>T85+T104+T111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167</v>
      </c>
      <c r="AT84" s="201" t="s">
        <v>72</v>
      </c>
      <c r="AU84" s="201" t="s">
        <v>73</v>
      </c>
      <c r="AY84" s="200" t="s">
        <v>129</v>
      </c>
      <c r="BK84" s="202">
        <f>BK85+BK104+BK111</f>
        <v>0</v>
      </c>
    </row>
    <row r="85" s="12" customFormat="1" ht="22.8" customHeight="1">
      <c r="A85" s="12"/>
      <c r="B85" s="189"/>
      <c r="C85" s="190"/>
      <c r="D85" s="191" t="s">
        <v>72</v>
      </c>
      <c r="E85" s="203" t="s">
        <v>1169</v>
      </c>
      <c r="F85" s="203" t="s">
        <v>1170</v>
      </c>
      <c r="G85" s="190"/>
      <c r="H85" s="190"/>
      <c r="I85" s="193"/>
      <c r="J85" s="204">
        <f>BK85</f>
        <v>0</v>
      </c>
      <c r="K85" s="190"/>
      <c r="L85" s="195"/>
      <c r="M85" s="196"/>
      <c r="N85" s="197"/>
      <c r="O85" s="197"/>
      <c r="P85" s="198">
        <f>SUM(P86:P103)</f>
        <v>0</v>
      </c>
      <c r="Q85" s="197"/>
      <c r="R85" s="198">
        <f>SUM(R86:R103)</f>
        <v>0</v>
      </c>
      <c r="S85" s="197"/>
      <c r="T85" s="199">
        <f>SUM(T86:T103)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167</v>
      </c>
      <c r="AT85" s="201" t="s">
        <v>72</v>
      </c>
      <c r="AU85" s="201" t="s">
        <v>81</v>
      </c>
      <c r="AY85" s="200" t="s">
        <v>129</v>
      </c>
      <c r="BK85" s="202">
        <f>SUM(BK86:BK103)</f>
        <v>0</v>
      </c>
    </row>
    <row r="86" s="2" customFormat="1" ht="16.5" customHeight="1">
      <c r="A86" s="39"/>
      <c r="B86" s="40"/>
      <c r="C86" s="205" t="s">
        <v>81</v>
      </c>
      <c r="D86" s="205" t="s">
        <v>131</v>
      </c>
      <c r="E86" s="206" t="s">
        <v>1171</v>
      </c>
      <c r="F86" s="207" t="s">
        <v>1172</v>
      </c>
      <c r="G86" s="208" t="s">
        <v>466</v>
      </c>
      <c r="H86" s="209">
        <v>74</v>
      </c>
      <c r="I86" s="210"/>
      <c r="J86" s="211">
        <f>ROUND(I86*H86,2)</f>
        <v>0</v>
      </c>
      <c r="K86" s="207" t="s">
        <v>789</v>
      </c>
      <c r="L86" s="45"/>
      <c r="M86" s="212" t="s">
        <v>19</v>
      </c>
      <c r="N86" s="213" t="s">
        <v>44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1159</v>
      </c>
      <c r="AT86" s="216" t="s">
        <v>131</v>
      </c>
      <c r="AU86" s="216" t="s">
        <v>83</v>
      </c>
      <c r="AY86" s="18" t="s">
        <v>129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81</v>
      </c>
      <c r="BK86" s="217">
        <f>ROUND(I86*H86,2)</f>
        <v>0</v>
      </c>
      <c r="BL86" s="18" t="s">
        <v>1159</v>
      </c>
      <c r="BM86" s="216" t="s">
        <v>1173</v>
      </c>
    </row>
    <row r="87" s="2" customFormat="1">
      <c r="A87" s="39"/>
      <c r="B87" s="40"/>
      <c r="C87" s="41"/>
      <c r="D87" s="218" t="s">
        <v>138</v>
      </c>
      <c r="E87" s="41"/>
      <c r="F87" s="219" t="s">
        <v>1172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138</v>
      </c>
      <c r="AU87" s="18" t="s">
        <v>83</v>
      </c>
    </row>
    <row r="88" s="2" customFormat="1">
      <c r="A88" s="39"/>
      <c r="B88" s="40"/>
      <c r="C88" s="41"/>
      <c r="D88" s="223" t="s">
        <v>140</v>
      </c>
      <c r="E88" s="41"/>
      <c r="F88" s="224" t="s">
        <v>1174</v>
      </c>
      <c r="G88" s="41"/>
      <c r="H88" s="41"/>
      <c r="I88" s="220"/>
      <c r="J88" s="41"/>
      <c r="K88" s="41"/>
      <c r="L88" s="45"/>
      <c r="M88" s="221"/>
      <c r="N88" s="222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140</v>
      </c>
      <c r="AU88" s="18" t="s">
        <v>83</v>
      </c>
    </row>
    <row r="89" s="14" customFormat="1">
      <c r="A89" s="14"/>
      <c r="B89" s="235"/>
      <c r="C89" s="236"/>
      <c r="D89" s="218" t="s">
        <v>142</v>
      </c>
      <c r="E89" s="237" t="s">
        <v>19</v>
      </c>
      <c r="F89" s="238" t="s">
        <v>1175</v>
      </c>
      <c r="G89" s="236"/>
      <c r="H89" s="239">
        <v>74</v>
      </c>
      <c r="I89" s="240"/>
      <c r="J89" s="236"/>
      <c r="K89" s="236"/>
      <c r="L89" s="241"/>
      <c r="M89" s="242"/>
      <c r="N89" s="243"/>
      <c r="O89" s="243"/>
      <c r="P89" s="243"/>
      <c r="Q89" s="243"/>
      <c r="R89" s="243"/>
      <c r="S89" s="243"/>
      <c r="T89" s="24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45" t="s">
        <v>142</v>
      </c>
      <c r="AU89" s="245" t="s">
        <v>83</v>
      </c>
      <c r="AV89" s="14" t="s">
        <v>83</v>
      </c>
      <c r="AW89" s="14" t="s">
        <v>34</v>
      </c>
      <c r="AX89" s="14" t="s">
        <v>81</v>
      </c>
      <c r="AY89" s="245" t="s">
        <v>129</v>
      </c>
    </row>
    <row r="90" s="2" customFormat="1" ht="16.5" customHeight="1">
      <c r="A90" s="39"/>
      <c r="B90" s="40"/>
      <c r="C90" s="205" t="s">
        <v>83</v>
      </c>
      <c r="D90" s="205" t="s">
        <v>131</v>
      </c>
      <c r="E90" s="206" t="s">
        <v>1176</v>
      </c>
      <c r="F90" s="207" t="s">
        <v>1177</v>
      </c>
      <c r="G90" s="208" t="s">
        <v>466</v>
      </c>
      <c r="H90" s="209">
        <v>74</v>
      </c>
      <c r="I90" s="210"/>
      <c r="J90" s="211">
        <f>ROUND(I90*H90,2)</f>
        <v>0</v>
      </c>
      <c r="K90" s="207" t="s">
        <v>789</v>
      </c>
      <c r="L90" s="45"/>
      <c r="M90" s="212" t="s">
        <v>19</v>
      </c>
      <c r="N90" s="213" t="s">
        <v>44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1159</v>
      </c>
      <c r="AT90" s="216" t="s">
        <v>131</v>
      </c>
      <c r="AU90" s="216" t="s">
        <v>83</v>
      </c>
      <c r="AY90" s="18" t="s">
        <v>129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81</v>
      </c>
      <c r="BK90" s="217">
        <f>ROUND(I90*H90,2)</f>
        <v>0</v>
      </c>
      <c r="BL90" s="18" t="s">
        <v>1159</v>
      </c>
      <c r="BM90" s="216" t="s">
        <v>1178</v>
      </c>
    </row>
    <row r="91" s="2" customFormat="1">
      <c r="A91" s="39"/>
      <c r="B91" s="40"/>
      <c r="C91" s="41"/>
      <c r="D91" s="218" t="s">
        <v>138</v>
      </c>
      <c r="E91" s="41"/>
      <c r="F91" s="219" t="s">
        <v>1177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138</v>
      </c>
      <c r="AU91" s="18" t="s">
        <v>83</v>
      </c>
    </row>
    <row r="92" s="2" customFormat="1">
      <c r="A92" s="39"/>
      <c r="B92" s="40"/>
      <c r="C92" s="41"/>
      <c r="D92" s="223" t="s">
        <v>140</v>
      </c>
      <c r="E92" s="41"/>
      <c r="F92" s="224" t="s">
        <v>1179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140</v>
      </c>
      <c r="AU92" s="18" t="s">
        <v>83</v>
      </c>
    </row>
    <row r="93" s="14" customFormat="1">
      <c r="A93" s="14"/>
      <c r="B93" s="235"/>
      <c r="C93" s="236"/>
      <c r="D93" s="218" t="s">
        <v>142</v>
      </c>
      <c r="E93" s="237" t="s">
        <v>19</v>
      </c>
      <c r="F93" s="238" t="s">
        <v>697</v>
      </c>
      <c r="G93" s="236"/>
      <c r="H93" s="239">
        <v>74</v>
      </c>
      <c r="I93" s="240"/>
      <c r="J93" s="236"/>
      <c r="K93" s="236"/>
      <c r="L93" s="241"/>
      <c r="M93" s="242"/>
      <c r="N93" s="243"/>
      <c r="O93" s="243"/>
      <c r="P93" s="243"/>
      <c r="Q93" s="243"/>
      <c r="R93" s="243"/>
      <c r="S93" s="243"/>
      <c r="T93" s="24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5" t="s">
        <v>142</v>
      </c>
      <c r="AU93" s="245" t="s">
        <v>83</v>
      </c>
      <c r="AV93" s="14" t="s">
        <v>83</v>
      </c>
      <c r="AW93" s="14" t="s">
        <v>34</v>
      </c>
      <c r="AX93" s="14" t="s">
        <v>81</v>
      </c>
      <c r="AY93" s="245" t="s">
        <v>129</v>
      </c>
    </row>
    <row r="94" s="2" customFormat="1" ht="16.5" customHeight="1">
      <c r="A94" s="39"/>
      <c r="B94" s="40"/>
      <c r="C94" s="205" t="s">
        <v>151</v>
      </c>
      <c r="D94" s="205" t="s">
        <v>131</v>
      </c>
      <c r="E94" s="206" t="s">
        <v>1180</v>
      </c>
      <c r="F94" s="207" t="s">
        <v>1181</v>
      </c>
      <c r="G94" s="208" t="s">
        <v>466</v>
      </c>
      <c r="H94" s="209">
        <v>74</v>
      </c>
      <c r="I94" s="210"/>
      <c r="J94" s="211">
        <f>ROUND(I94*H94,2)</f>
        <v>0</v>
      </c>
      <c r="K94" s="207" t="s">
        <v>789</v>
      </c>
      <c r="L94" s="45"/>
      <c r="M94" s="212" t="s">
        <v>19</v>
      </c>
      <c r="N94" s="213" t="s">
        <v>44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1159</v>
      </c>
      <c r="AT94" s="216" t="s">
        <v>131</v>
      </c>
      <c r="AU94" s="216" t="s">
        <v>83</v>
      </c>
      <c r="AY94" s="18" t="s">
        <v>129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81</v>
      </c>
      <c r="BK94" s="217">
        <f>ROUND(I94*H94,2)</f>
        <v>0</v>
      </c>
      <c r="BL94" s="18" t="s">
        <v>1159</v>
      </c>
      <c r="BM94" s="216" t="s">
        <v>1182</v>
      </c>
    </row>
    <row r="95" s="2" customFormat="1">
      <c r="A95" s="39"/>
      <c r="B95" s="40"/>
      <c r="C95" s="41"/>
      <c r="D95" s="218" t="s">
        <v>138</v>
      </c>
      <c r="E95" s="41"/>
      <c r="F95" s="219" t="s">
        <v>1181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138</v>
      </c>
      <c r="AU95" s="18" t="s">
        <v>83</v>
      </c>
    </row>
    <row r="96" s="2" customFormat="1">
      <c r="A96" s="39"/>
      <c r="B96" s="40"/>
      <c r="C96" s="41"/>
      <c r="D96" s="223" t="s">
        <v>140</v>
      </c>
      <c r="E96" s="41"/>
      <c r="F96" s="224" t="s">
        <v>1183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140</v>
      </c>
      <c r="AU96" s="18" t="s">
        <v>83</v>
      </c>
    </row>
    <row r="97" s="13" customFormat="1">
      <c r="A97" s="13"/>
      <c r="B97" s="225"/>
      <c r="C97" s="226"/>
      <c r="D97" s="218" t="s">
        <v>142</v>
      </c>
      <c r="E97" s="227" t="s">
        <v>19</v>
      </c>
      <c r="F97" s="228" t="s">
        <v>1184</v>
      </c>
      <c r="G97" s="226"/>
      <c r="H97" s="227" t="s">
        <v>19</v>
      </c>
      <c r="I97" s="229"/>
      <c r="J97" s="226"/>
      <c r="K97" s="226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142</v>
      </c>
      <c r="AU97" s="234" t="s">
        <v>83</v>
      </c>
      <c r="AV97" s="13" t="s">
        <v>81</v>
      </c>
      <c r="AW97" s="13" t="s">
        <v>34</v>
      </c>
      <c r="AX97" s="13" t="s">
        <v>73</v>
      </c>
      <c r="AY97" s="234" t="s">
        <v>129</v>
      </c>
    </row>
    <row r="98" s="14" customFormat="1">
      <c r="A98" s="14"/>
      <c r="B98" s="235"/>
      <c r="C98" s="236"/>
      <c r="D98" s="218" t="s">
        <v>142</v>
      </c>
      <c r="E98" s="237" t="s">
        <v>19</v>
      </c>
      <c r="F98" s="238" t="s">
        <v>697</v>
      </c>
      <c r="G98" s="236"/>
      <c r="H98" s="239">
        <v>74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5" t="s">
        <v>142</v>
      </c>
      <c r="AU98" s="245" t="s">
        <v>83</v>
      </c>
      <c r="AV98" s="14" t="s">
        <v>83</v>
      </c>
      <c r="AW98" s="14" t="s">
        <v>34</v>
      </c>
      <c r="AX98" s="14" t="s">
        <v>81</v>
      </c>
      <c r="AY98" s="245" t="s">
        <v>129</v>
      </c>
    </row>
    <row r="99" s="2" customFormat="1" ht="16.5" customHeight="1">
      <c r="A99" s="39"/>
      <c r="B99" s="40"/>
      <c r="C99" s="205" t="s">
        <v>136</v>
      </c>
      <c r="D99" s="205" t="s">
        <v>131</v>
      </c>
      <c r="E99" s="206" t="s">
        <v>1185</v>
      </c>
      <c r="F99" s="207" t="s">
        <v>1186</v>
      </c>
      <c r="G99" s="208" t="s">
        <v>1187</v>
      </c>
      <c r="H99" s="209">
        <v>1</v>
      </c>
      <c r="I99" s="210"/>
      <c r="J99" s="211">
        <f>ROUND(I99*H99,2)</f>
        <v>0</v>
      </c>
      <c r="K99" s="207" t="s">
        <v>789</v>
      </c>
      <c r="L99" s="45"/>
      <c r="M99" s="212" t="s">
        <v>19</v>
      </c>
      <c r="N99" s="213" t="s">
        <v>44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1159</v>
      </c>
      <c r="AT99" s="216" t="s">
        <v>131</v>
      </c>
      <c r="AU99" s="216" t="s">
        <v>83</v>
      </c>
      <c r="AY99" s="18" t="s">
        <v>129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81</v>
      </c>
      <c r="BK99" s="217">
        <f>ROUND(I99*H99,2)</f>
        <v>0</v>
      </c>
      <c r="BL99" s="18" t="s">
        <v>1159</v>
      </c>
      <c r="BM99" s="216" t="s">
        <v>1188</v>
      </c>
    </row>
    <row r="100" s="2" customFormat="1">
      <c r="A100" s="39"/>
      <c r="B100" s="40"/>
      <c r="C100" s="41"/>
      <c r="D100" s="218" t="s">
        <v>138</v>
      </c>
      <c r="E100" s="41"/>
      <c r="F100" s="219" t="s">
        <v>1186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138</v>
      </c>
      <c r="AU100" s="18" t="s">
        <v>83</v>
      </c>
    </row>
    <row r="101" s="2" customFormat="1">
      <c r="A101" s="39"/>
      <c r="B101" s="40"/>
      <c r="C101" s="41"/>
      <c r="D101" s="223" t="s">
        <v>140</v>
      </c>
      <c r="E101" s="41"/>
      <c r="F101" s="224" t="s">
        <v>1189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140</v>
      </c>
      <c r="AU101" s="18" t="s">
        <v>83</v>
      </c>
    </row>
    <row r="102" s="13" customFormat="1">
      <c r="A102" s="13"/>
      <c r="B102" s="225"/>
      <c r="C102" s="226"/>
      <c r="D102" s="218" t="s">
        <v>142</v>
      </c>
      <c r="E102" s="227" t="s">
        <v>19</v>
      </c>
      <c r="F102" s="228" t="s">
        <v>1190</v>
      </c>
      <c r="G102" s="226"/>
      <c r="H102" s="227" t="s">
        <v>19</v>
      </c>
      <c r="I102" s="229"/>
      <c r="J102" s="226"/>
      <c r="K102" s="226"/>
      <c r="L102" s="230"/>
      <c r="M102" s="231"/>
      <c r="N102" s="232"/>
      <c r="O102" s="232"/>
      <c r="P102" s="232"/>
      <c r="Q102" s="232"/>
      <c r="R102" s="232"/>
      <c r="S102" s="232"/>
      <c r="T102" s="23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4" t="s">
        <v>142</v>
      </c>
      <c r="AU102" s="234" t="s">
        <v>83</v>
      </c>
      <c r="AV102" s="13" t="s">
        <v>81</v>
      </c>
      <c r="AW102" s="13" t="s">
        <v>34</v>
      </c>
      <c r="AX102" s="13" t="s">
        <v>73</v>
      </c>
      <c r="AY102" s="234" t="s">
        <v>129</v>
      </c>
    </row>
    <row r="103" s="14" customFormat="1">
      <c r="A103" s="14"/>
      <c r="B103" s="235"/>
      <c r="C103" s="236"/>
      <c r="D103" s="218" t="s">
        <v>142</v>
      </c>
      <c r="E103" s="237" t="s">
        <v>19</v>
      </c>
      <c r="F103" s="238" t="s">
        <v>81</v>
      </c>
      <c r="G103" s="236"/>
      <c r="H103" s="239">
        <v>1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5" t="s">
        <v>142</v>
      </c>
      <c r="AU103" s="245" t="s">
        <v>83</v>
      </c>
      <c r="AV103" s="14" t="s">
        <v>83</v>
      </c>
      <c r="AW103" s="14" t="s">
        <v>34</v>
      </c>
      <c r="AX103" s="14" t="s">
        <v>81</v>
      </c>
      <c r="AY103" s="245" t="s">
        <v>129</v>
      </c>
    </row>
    <row r="104" s="12" customFormat="1" ht="22.8" customHeight="1">
      <c r="A104" s="12"/>
      <c r="B104" s="189"/>
      <c r="C104" s="190"/>
      <c r="D104" s="191" t="s">
        <v>72</v>
      </c>
      <c r="E104" s="203" t="s">
        <v>1154</v>
      </c>
      <c r="F104" s="203" t="s">
        <v>1155</v>
      </c>
      <c r="G104" s="190"/>
      <c r="H104" s="190"/>
      <c r="I104" s="193"/>
      <c r="J104" s="204">
        <f>BK104</f>
        <v>0</v>
      </c>
      <c r="K104" s="190"/>
      <c r="L104" s="195"/>
      <c r="M104" s="196"/>
      <c r="N104" s="197"/>
      <c r="O104" s="197"/>
      <c r="P104" s="198">
        <f>SUM(P105:P110)</f>
        <v>0</v>
      </c>
      <c r="Q104" s="197"/>
      <c r="R104" s="198">
        <f>SUM(R105:R110)</f>
        <v>0</v>
      </c>
      <c r="S104" s="197"/>
      <c r="T104" s="199">
        <f>SUM(T105:T110)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0" t="s">
        <v>167</v>
      </c>
      <c r="AT104" s="201" t="s">
        <v>72</v>
      </c>
      <c r="AU104" s="201" t="s">
        <v>81</v>
      </c>
      <c r="AY104" s="200" t="s">
        <v>129</v>
      </c>
      <c r="BK104" s="202">
        <f>SUM(BK105:BK110)</f>
        <v>0</v>
      </c>
    </row>
    <row r="105" s="2" customFormat="1" ht="16.5" customHeight="1">
      <c r="A105" s="39"/>
      <c r="B105" s="40"/>
      <c r="C105" s="205" t="s">
        <v>167</v>
      </c>
      <c r="D105" s="205" t="s">
        <v>131</v>
      </c>
      <c r="E105" s="206" t="s">
        <v>1191</v>
      </c>
      <c r="F105" s="207" t="s">
        <v>1192</v>
      </c>
      <c r="G105" s="208" t="s">
        <v>1187</v>
      </c>
      <c r="H105" s="209">
        <v>1</v>
      </c>
      <c r="I105" s="210"/>
      <c r="J105" s="211">
        <f>ROUND(I105*H105,2)</f>
        <v>0</v>
      </c>
      <c r="K105" s="207" t="s">
        <v>789</v>
      </c>
      <c r="L105" s="45"/>
      <c r="M105" s="212" t="s">
        <v>19</v>
      </c>
      <c r="N105" s="213" t="s">
        <v>44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1159</v>
      </c>
      <c r="AT105" s="216" t="s">
        <v>131</v>
      </c>
      <c r="AU105" s="216" t="s">
        <v>83</v>
      </c>
      <c r="AY105" s="18" t="s">
        <v>129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81</v>
      </c>
      <c r="BK105" s="217">
        <f>ROUND(I105*H105,2)</f>
        <v>0</v>
      </c>
      <c r="BL105" s="18" t="s">
        <v>1159</v>
      </c>
      <c r="BM105" s="216" t="s">
        <v>1193</v>
      </c>
    </row>
    <row r="106" s="2" customFormat="1">
      <c r="A106" s="39"/>
      <c r="B106" s="40"/>
      <c r="C106" s="41"/>
      <c r="D106" s="218" t="s">
        <v>138</v>
      </c>
      <c r="E106" s="41"/>
      <c r="F106" s="219" t="s">
        <v>1192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138</v>
      </c>
      <c r="AU106" s="18" t="s">
        <v>83</v>
      </c>
    </row>
    <row r="107" s="2" customFormat="1">
      <c r="A107" s="39"/>
      <c r="B107" s="40"/>
      <c r="C107" s="41"/>
      <c r="D107" s="223" t="s">
        <v>140</v>
      </c>
      <c r="E107" s="41"/>
      <c r="F107" s="224" t="s">
        <v>1194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140</v>
      </c>
      <c r="AU107" s="18" t="s">
        <v>83</v>
      </c>
    </row>
    <row r="108" s="2" customFormat="1" ht="16.5" customHeight="1">
      <c r="A108" s="39"/>
      <c r="B108" s="40"/>
      <c r="C108" s="205" t="s">
        <v>175</v>
      </c>
      <c r="D108" s="205" t="s">
        <v>131</v>
      </c>
      <c r="E108" s="206" t="s">
        <v>1195</v>
      </c>
      <c r="F108" s="207" t="s">
        <v>1196</v>
      </c>
      <c r="G108" s="208" t="s">
        <v>1187</v>
      </c>
      <c r="H108" s="209">
        <v>1</v>
      </c>
      <c r="I108" s="210"/>
      <c r="J108" s="211">
        <f>ROUND(I108*H108,2)</f>
        <v>0</v>
      </c>
      <c r="K108" s="207" t="s">
        <v>789</v>
      </c>
      <c r="L108" s="45"/>
      <c r="M108" s="212" t="s">
        <v>19</v>
      </c>
      <c r="N108" s="213" t="s">
        <v>44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1159</v>
      </c>
      <c r="AT108" s="216" t="s">
        <v>131</v>
      </c>
      <c r="AU108" s="216" t="s">
        <v>83</v>
      </c>
      <c r="AY108" s="18" t="s">
        <v>129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81</v>
      </c>
      <c r="BK108" s="217">
        <f>ROUND(I108*H108,2)</f>
        <v>0</v>
      </c>
      <c r="BL108" s="18" t="s">
        <v>1159</v>
      </c>
      <c r="BM108" s="216" t="s">
        <v>1197</v>
      </c>
    </row>
    <row r="109" s="2" customFormat="1">
      <c r="A109" s="39"/>
      <c r="B109" s="40"/>
      <c r="C109" s="41"/>
      <c r="D109" s="218" t="s">
        <v>138</v>
      </c>
      <c r="E109" s="41"/>
      <c r="F109" s="219" t="s">
        <v>1196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138</v>
      </c>
      <c r="AU109" s="18" t="s">
        <v>83</v>
      </c>
    </row>
    <row r="110" s="2" customFormat="1">
      <c r="A110" s="39"/>
      <c r="B110" s="40"/>
      <c r="C110" s="41"/>
      <c r="D110" s="223" t="s">
        <v>140</v>
      </c>
      <c r="E110" s="41"/>
      <c r="F110" s="224" t="s">
        <v>1198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140</v>
      </c>
      <c r="AU110" s="18" t="s">
        <v>83</v>
      </c>
    </row>
    <row r="111" s="12" customFormat="1" ht="22.8" customHeight="1">
      <c r="A111" s="12"/>
      <c r="B111" s="189"/>
      <c r="C111" s="190"/>
      <c r="D111" s="191" t="s">
        <v>72</v>
      </c>
      <c r="E111" s="203" t="s">
        <v>1199</v>
      </c>
      <c r="F111" s="203" t="s">
        <v>1200</v>
      </c>
      <c r="G111" s="190"/>
      <c r="H111" s="190"/>
      <c r="I111" s="193"/>
      <c r="J111" s="204">
        <f>BK111</f>
        <v>0</v>
      </c>
      <c r="K111" s="190"/>
      <c r="L111" s="195"/>
      <c r="M111" s="196"/>
      <c r="N111" s="197"/>
      <c r="O111" s="197"/>
      <c r="P111" s="198">
        <f>SUM(P112:P134)</f>
        <v>0</v>
      </c>
      <c r="Q111" s="197"/>
      <c r="R111" s="198">
        <f>SUM(R112:R134)</f>
        <v>0</v>
      </c>
      <c r="S111" s="197"/>
      <c r="T111" s="199">
        <f>SUM(T112:T134)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0" t="s">
        <v>167</v>
      </c>
      <c r="AT111" s="201" t="s">
        <v>72</v>
      </c>
      <c r="AU111" s="201" t="s">
        <v>81</v>
      </c>
      <c r="AY111" s="200" t="s">
        <v>129</v>
      </c>
      <c r="BK111" s="202">
        <f>SUM(BK112:BK134)</f>
        <v>0</v>
      </c>
    </row>
    <row r="112" s="2" customFormat="1" ht="16.5" customHeight="1">
      <c r="A112" s="39"/>
      <c r="B112" s="40"/>
      <c r="C112" s="205" t="s">
        <v>183</v>
      </c>
      <c r="D112" s="205" t="s">
        <v>131</v>
      </c>
      <c r="E112" s="206" t="s">
        <v>1201</v>
      </c>
      <c r="F112" s="207" t="s">
        <v>1202</v>
      </c>
      <c r="G112" s="208" t="s">
        <v>1187</v>
      </c>
      <c r="H112" s="209">
        <v>6</v>
      </c>
      <c r="I112" s="210"/>
      <c r="J112" s="211">
        <f>ROUND(I112*H112,2)</f>
        <v>0</v>
      </c>
      <c r="K112" s="207" t="s">
        <v>789</v>
      </c>
      <c r="L112" s="45"/>
      <c r="M112" s="212" t="s">
        <v>19</v>
      </c>
      <c r="N112" s="213" t="s">
        <v>44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1159</v>
      </c>
      <c r="AT112" s="216" t="s">
        <v>131</v>
      </c>
      <c r="AU112" s="216" t="s">
        <v>83</v>
      </c>
      <c r="AY112" s="18" t="s">
        <v>129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81</v>
      </c>
      <c r="BK112" s="217">
        <f>ROUND(I112*H112,2)</f>
        <v>0</v>
      </c>
      <c r="BL112" s="18" t="s">
        <v>1159</v>
      </c>
      <c r="BM112" s="216" t="s">
        <v>1203</v>
      </c>
    </row>
    <row r="113" s="2" customFormat="1">
      <c r="A113" s="39"/>
      <c r="B113" s="40"/>
      <c r="C113" s="41"/>
      <c r="D113" s="218" t="s">
        <v>138</v>
      </c>
      <c r="E113" s="41"/>
      <c r="F113" s="219" t="s">
        <v>1202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138</v>
      </c>
      <c r="AU113" s="18" t="s">
        <v>83</v>
      </c>
    </row>
    <row r="114" s="2" customFormat="1">
      <c r="A114" s="39"/>
      <c r="B114" s="40"/>
      <c r="C114" s="41"/>
      <c r="D114" s="223" t="s">
        <v>140</v>
      </c>
      <c r="E114" s="41"/>
      <c r="F114" s="224" t="s">
        <v>1204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140</v>
      </c>
      <c r="AU114" s="18" t="s">
        <v>83</v>
      </c>
    </row>
    <row r="115" s="13" customFormat="1">
      <c r="A115" s="13"/>
      <c r="B115" s="225"/>
      <c r="C115" s="226"/>
      <c r="D115" s="218" t="s">
        <v>142</v>
      </c>
      <c r="E115" s="227" t="s">
        <v>19</v>
      </c>
      <c r="F115" s="228" t="s">
        <v>1205</v>
      </c>
      <c r="G115" s="226"/>
      <c r="H115" s="227" t="s">
        <v>19</v>
      </c>
      <c r="I115" s="229"/>
      <c r="J115" s="226"/>
      <c r="K115" s="226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142</v>
      </c>
      <c r="AU115" s="234" t="s">
        <v>83</v>
      </c>
      <c r="AV115" s="13" t="s">
        <v>81</v>
      </c>
      <c r="AW115" s="13" t="s">
        <v>34</v>
      </c>
      <c r="AX115" s="13" t="s">
        <v>73</v>
      </c>
      <c r="AY115" s="234" t="s">
        <v>129</v>
      </c>
    </row>
    <row r="116" s="14" customFormat="1">
      <c r="A116" s="14"/>
      <c r="B116" s="235"/>
      <c r="C116" s="236"/>
      <c r="D116" s="218" t="s">
        <v>142</v>
      </c>
      <c r="E116" s="237" t="s">
        <v>19</v>
      </c>
      <c r="F116" s="238" t="s">
        <v>175</v>
      </c>
      <c r="G116" s="236"/>
      <c r="H116" s="239">
        <v>6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5" t="s">
        <v>142</v>
      </c>
      <c r="AU116" s="245" t="s">
        <v>83</v>
      </c>
      <c r="AV116" s="14" t="s">
        <v>83</v>
      </c>
      <c r="AW116" s="14" t="s">
        <v>34</v>
      </c>
      <c r="AX116" s="14" t="s">
        <v>81</v>
      </c>
      <c r="AY116" s="245" t="s">
        <v>129</v>
      </c>
    </row>
    <row r="117" s="2" customFormat="1" ht="16.5" customHeight="1">
      <c r="A117" s="39"/>
      <c r="B117" s="40"/>
      <c r="C117" s="205" t="s">
        <v>191</v>
      </c>
      <c r="D117" s="205" t="s">
        <v>131</v>
      </c>
      <c r="E117" s="206" t="s">
        <v>1206</v>
      </c>
      <c r="F117" s="207" t="s">
        <v>1207</v>
      </c>
      <c r="G117" s="208" t="s">
        <v>1187</v>
      </c>
      <c r="H117" s="209">
        <v>6</v>
      </c>
      <c r="I117" s="210"/>
      <c r="J117" s="211">
        <f>ROUND(I117*H117,2)</f>
        <v>0</v>
      </c>
      <c r="K117" s="207" t="s">
        <v>789</v>
      </c>
      <c r="L117" s="45"/>
      <c r="M117" s="212" t="s">
        <v>19</v>
      </c>
      <c r="N117" s="213" t="s">
        <v>44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1159</v>
      </c>
      <c r="AT117" s="216" t="s">
        <v>131</v>
      </c>
      <c r="AU117" s="216" t="s">
        <v>83</v>
      </c>
      <c r="AY117" s="18" t="s">
        <v>129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81</v>
      </c>
      <c r="BK117" s="217">
        <f>ROUND(I117*H117,2)</f>
        <v>0</v>
      </c>
      <c r="BL117" s="18" t="s">
        <v>1159</v>
      </c>
      <c r="BM117" s="216" t="s">
        <v>1208</v>
      </c>
    </row>
    <row r="118" s="2" customFormat="1">
      <c r="A118" s="39"/>
      <c r="B118" s="40"/>
      <c r="C118" s="41"/>
      <c r="D118" s="218" t="s">
        <v>138</v>
      </c>
      <c r="E118" s="41"/>
      <c r="F118" s="219" t="s">
        <v>1207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138</v>
      </c>
      <c r="AU118" s="18" t="s">
        <v>83</v>
      </c>
    </row>
    <row r="119" s="2" customFormat="1">
      <c r="A119" s="39"/>
      <c r="B119" s="40"/>
      <c r="C119" s="41"/>
      <c r="D119" s="223" t="s">
        <v>140</v>
      </c>
      <c r="E119" s="41"/>
      <c r="F119" s="224" t="s">
        <v>1209</v>
      </c>
      <c r="G119" s="41"/>
      <c r="H119" s="41"/>
      <c r="I119" s="220"/>
      <c r="J119" s="41"/>
      <c r="K119" s="41"/>
      <c r="L119" s="45"/>
      <c r="M119" s="221"/>
      <c r="N119" s="22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140</v>
      </c>
      <c r="AU119" s="18" t="s">
        <v>83</v>
      </c>
    </row>
    <row r="120" s="13" customFormat="1">
      <c r="A120" s="13"/>
      <c r="B120" s="225"/>
      <c r="C120" s="226"/>
      <c r="D120" s="218" t="s">
        <v>142</v>
      </c>
      <c r="E120" s="227" t="s">
        <v>19</v>
      </c>
      <c r="F120" s="228" t="s">
        <v>1210</v>
      </c>
      <c r="G120" s="226"/>
      <c r="H120" s="227" t="s">
        <v>19</v>
      </c>
      <c r="I120" s="229"/>
      <c r="J120" s="226"/>
      <c r="K120" s="226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142</v>
      </c>
      <c r="AU120" s="234" t="s">
        <v>83</v>
      </c>
      <c r="AV120" s="13" t="s">
        <v>81</v>
      </c>
      <c r="AW120" s="13" t="s">
        <v>34</v>
      </c>
      <c r="AX120" s="13" t="s">
        <v>73</v>
      </c>
      <c r="AY120" s="234" t="s">
        <v>129</v>
      </c>
    </row>
    <row r="121" s="14" customFormat="1">
      <c r="A121" s="14"/>
      <c r="B121" s="235"/>
      <c r="C121" s="236"/>
      <c r="D121" s="218" t="s">
        <v>142</v>
      </c>
      <c r="E121" s="237" t="s">
        <v>19</v>
      </c>
      <c r="F121" s="238" t="s">
        <v>83</v>
      </c>
      <c r="G121" s="236"/>
      <c r="H121" s="239">
        <v>2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5" t="s">
        <v>142</v>
      </c>
      <c r="AU121" s="245" t="s">
        <v>83</v>
      </c>
      <c r="AV121" s="14" t="s">
        <v>83</v>
      </c>
      <c r="AW121" s="14" t="s">
        <v>34</v>
      </c>
      <c r="AX121" s="14" t="s">
        <v>73</v>
      </c>
      <c r="AY121" s="245" t="s">
        <v>129</v>
      </c>
    </row>
    <row r="122" s="13" customFormat="1">
      <c r="A122" s="13"/>
      <c r="B122" s="225"/>
      <c r="C122" s="226"/>
      <c r="D122" s="218" t="s">
        <v>142</v>
      </c>
      <c r="E122" s="227" t="s">
        <v>19</v>
      </c>
      <c r="F122" s="228" t="s">
        <v>1211</v>
      </c>
      <c r="G122" s="226"/>
      <c r="H122" s="227" t="s">
        <v>19</v>
      </c>
      <c r="I122" s="229"/>
      <c r="J122" s="226"/>
      <c r="K122" s="226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142</v>
      </c>
      <c r="AU122" s="234" t="s">
        <v>83</v>
      </c>
      <c r="AV122" s="13" t="s">
        <v>81</v>
      </c>
      <c r="AW122" s="13" t="s">
        <v>34</v>
      </c>
      <c r="AX122" s="13" t="s">
        <v>73</v>
      </c>
      <c r="AY122" s="234" t="s">
        <v>129</v>
      </c>
    </row>
    <row r="123" s="14" customFormat="1">
      <c r="A123" s="14"/>
      <c r="B123" s="235"/>
      <c r="C123" s="236"/>
      <c r="D123" s="218" t="s">
        <v>142</v>
      </c>
      <c r="E123" s="237" t="s">
        <v>19</v>
      </c>
      <c r="F123" s="238" t="s">
        <v>136</v>
      </c>
      <c r="G123" s="236"/>
      <c r="H123" s="239">
        <v>4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5" t="s">
        <v>142</v>
      </c>
      <c r="AU123" s="245" t="s">
        <v>83</v>
      </c>
      <c r="AV123" s="14" t="s">
        <v>83</v>
      </c>
      <c r="AW123" s="14" t="s">
        <v>34</v>
      </c>
      <c r="AX123" s="14" t="s">
        <v>73</v>
      </c>
      <c r="AY123" s="245" t="s">
        <v>129</v>
      </c>
    </row>
    <row r="124" s="15" customFormat="1">
      <c r="A124" s="15"/>
      <c r="B124" s="256"/>
      <c r="C124" s="257"/>
      <c r="D124" s="218" t="s">
        <v>142</v>
      </c>
      <c r="E124" s="258" t="s">
        <v>19</v>
      </c>
      <c r="F124" s="259" t="s">
        <v>238</v>
      </c>
      <c r="G124" s="257"/>
      <c r="H124" s="260">
        <v>6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142</v>
      </c>
      <c r="AU124" s="266" t="s">
        <v>83</v>
      </c>
      <c r="AV124" s="15" t="s">
        <v>136</v>
      </c>
      <c r="AW124" s="15" t="s">
        <v>34</v>
      </c>
      <c r="AX124" s="15" t="s">
        <v>81</v>
      </c>
      <c r="AY124" s="266" t="s">
        <v>129</v>
      </c>
    </row>
    <row r="125" s="2" customFormat="1" ht="16.5" customHeight="1">
      <c r="A125" s="39"/>
      <c r="B125" s="40"/>
      <c r="C125" s="205" t="s">
        <v>199</v>
      </c>
      <c r="D125" s="205" t="s">
        <v>131</v>
      </c>
      <c r="E125" s="206" t="s">
        <v>1212</v>
      </c>
      <c r="F125" s="207" t="s">
        <v>1213</v>
      </c>
      <c r="G125" s="208" t="s">
        <v>1187</v>
      </c>
      <c r="H125" s="209">
        <v>2</v>
      </c>
      <c r="I125" s="210"/>
      <c r="J125" s="211">
        <f>ROUND(I125*H125,2)</f>
        <v>0</v>
      </c>
      <c r="K125" s="207" t="s">
        <v>789</v>
      </c>
      <c r="L125" s="45"/>
      <c r="M125" s="212" t="s">
        <v>19</v>
      </c>
      <c r="N125" s="213" t="s">
        <v>44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1159</v>
      </c>
      <c r="AT125" s="216" t="s">
        <v>131</v>
      </c>
      <c r="AU125" s="216" t="s">
        <v>83</v>
      </c>
      <c r="AY125" s="18" t="s">
        <v>129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81</v>
      </c>
      <c r="BK125" s="217">
        <f>ROUND(I125*H125,2)</f>
        <v>0</v>
      </c>
      <c r="BL125" s="18" t="s">
        <v>1159</v>
      </c>
      <c r="BM125" s="216" t="s">
        <v>1214</v>
      </c>
    </row>
    <row r="126" s="2" customFormat="1">
      <c r="A126" s="39"/>
      <c r="B126" s="40"/>
      <c r="C126" s="41"/>
      <c r="D126" s="218" t="s">
        <v>138</v>
      </c>
      <c r="E126" s="41"/>
      <c r="F126" s="219" t="s">
        <v>1215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138</v>
      </c>
      <c r="AU126" s="18" t="s">
        <v>83</v>
      </c>
    </row>
    <row r="127" s="2" customFormat="1">
      <c r="A127" s="39"/>
      <c r="B127" s="40"/>
      <c r="C127" s="41"/>
      <c r="D127" s="223" t="s">
        <v>140</v>
      </c>
      <c r="E127" s="41"/>
      <c r="F127" s="224" t="s">
        <v>1216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140</v>
      </c>
      <c r="AU127" s="18" t="s">
        <v>83</v>
      </c>
    </row>
    <row r="128" s="13" customFormat="1">
      <c r="A128" s="13"/>
      <c r="B128" s="225"/>
      <c r="C128" s="226"/>
      <c r="D128" s="218" t="s">
        <v>142</v>
      </c>
      <c r="E128" s="227" t="s">
        <v>19</v>
      </c>
      <c r="F128" s="228" t="s">
        <v>1217</v>
      </c>
      <c r="G128" s="226"/>
      <c r="H128" s="227" t="s">
        <v>19</v>
      </c>
      <c r="I128" s="229"/>
      <c r="J128" s="226"/>
      <c r="K128" s="226"/>
      <c r="L128" s="230"/>
      <c r="M128" s="231"/>
      <c r="N128" s="232"/>
      <c r="O128" s="232"/>
      <c r="P128" s="232"/>
      <c r="Q128" s="232"/>
      <c r="R128" s="232"/>
      <c r="S128" s="232"/>
      <c r="T128" s="23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4" t="s">
        <v>142</v>
      </c>
      <c r="AU128" s="234" t="s">
        <v>83</v>
      </c>
      <c r="AV128" s="13" t="s">
        <v>81</v>
      </c>
      <c r="AW128" s="13" t="s">
        <v>34</v>
      </c>
      <c r="AX128" s="13" t="s">
        <v>73</v>
      </c>
      <c r="AY128" s="234" t="s">
        <v>129</v>
      </c>
    </row>
    <row r="129" s="14" customFormat="1">
      <c r="A129" s="14"/>
      <c r="B129" s="235"/>
      <c r="C129" s="236"/>
      <c r="D129" s="218" t="s">
        <v>142</v>
      </c>
      <c r="E129" s="237" t="s">
        <v>19</v>
      </c>
      <c r="F129" s="238" t="s">
        <v>83</v>
      </c>
      <c r="G129" s="236"/>
      <c r="H129" s="239">
        <v>2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5" t="s">
        <v>142</v>
      </c>
      <c r="AU129" s="245" t="s">
        <v>83</v>
      </c>
      <c r="AV129" s="14" t="s">
        <v>83</v>
      </c>
      <c r="AW129" s="14" t="s">
        <v>34</v>
      </c>
      <c r="AX129" s="14" t="s">
        <v>81</v>
      </c>
      <c r="AY129" s="245" t="s">
        <v>129</v>
      </c>
    </row>
    <row r="130" s="2" customFormat="1" ht="16.5" customHeight="1">
      <c r="A130" s="39"/>
      <c r="B130" s="40"/>
      <c r="C130" s="205" t="s">
        <v>205</v>
      </c>
      <c r="D130" s="205" t="s">
        <v>131</v>
      </c>
      <c r="E130" s="206" t="s">
        <v>1218</v>
      </c>
      <c r="F130" s="207" t="s">
        <v>1219</v>
      </c>
      <c r="G130" s="208" t="s">
        <v>1187</v>
      </c>
      <c r="H130" s="209">
        <v>1</v>
      </c>
      <c r="I130" s="210"/>
      <c r="J130" s="211">
        <f>ROUND(I130*H130,2)</f>
        <v>0</v>
      </c>
      <c r="K130" s="207" t="s">
        <v>789</v>
      </c>
      <c r="L130" s="45"/>
      <c r="M130" s="212" t="s">
        <v>19</v>
      </c>
      <c r="N130" s="213" t="s">
        <v>44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1159</v>
      </c>
      <c r="AT130" s="216" t="s">
        <v>131</v>
      </c>
      <c r="AU130" s="216" t="s">
        <v>83</v>
      </c>
      <c r="AY130" s="18" t="s">
        <v>129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81</v>
      </c>
      <c r="BK130" s="217">
        <f>ROUND(I130*H130,2)</f>
        <v>0</v>
      </c>
      <c r="BL130" s="18" t="s">
        <v>1159</v>
      </c>
      <c r="BM130" s="216" t="s">
        <v>1220</v>
      </c>
    </row>
    <row r="131" s="2" customFormat="1">
      <c r="A131" s="39"/>
      <c r="B131" s="40"/>
      <c r="C131" s="41"/>
      <c r="D131" s="218" t="s">
        <v>138</v>
      </c>
      <c r="E131" s="41"/>
      <c r="F131" s="219" t="s">
        <v>1219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138</v>
      </c>
      <c r="AU131" s="18" t="s">
        <v>83</v>
      </c>
    </row>
    <row r="132" s="2" customFormat="1">
      <c r="A132" s="39"/>
      <c r="B132" s="40"/>
      <c r="C132" s="41"/>
      <c r="D132" s="223" t="s">
        <v>140</v>
      </c>
      <c r="E132" s="41"/>
      <c r="F132" s="224" t="s">
        <v>1221</v>
      </c>
      <c r="G132" s="41"/>
      <c r="H132" s="41"/>
      <c r="I132" s="220"/>
      <c r="J132" s="41"/>
      <c r="K132" s="41"/>
      <c r="L132" s="45"/>
      <c r="M132" s="221"/>
      <c r="N132" s="222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140</v>
      </c>
      <c r="AU132" s="18" t="s">
        <v>83</v>
      </c>
    </row>
    <row r="133" s="13" customFormat="1">
      <c r="A133" s="13"/>
      <c r="B133" s="225"/>
      <c r="C133" s="226"/>
      <c r="D133" s="218" t="s">
        <v>142</v>
      </c>
      <c r="E133" s="227" t="s">
        <v>19</v>
      </c>
      <c r="F133" s="228" t="s">
        <v>1222</v>
      </c>
      <c r="G133" s="226"/>
      <c r="H133" s="227" t="s">
        <v>19</v>
      </c>
      <c r="I133" s="229"/>
      <c r="J133" s="226"/>
      <c r="K133" s="226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142</v>
      </c>
      <c r="AU133" s="234" t="s">
        <v>83</v>
      </c>
      <c r="AV133" s="13" t="s">
        <v>81</v>
      </c>
      <c r="AW133" s="13" t="s">
        <v>34</v>
      </c>
      <c r="AX133" s="13" t="s">
        <v>73</v>
      </c>
      <c r="AY133" s="234" t="s">
        <v>129</v>
      </c>
    </row>
    <row r="134" s="14" customFormat="1">
      <c r="A134" s="14"/>
      <c r="B134" s="235"/>
      <c r="C134" s="236"/>
      <c r="D134" s="218" t="s">
        <v>142</v>
      </c>
      <c r="E134" s="237" t="s">
        <v>19</v>
      </c>
      <c r="F134" s="238" t="s">
        <v>81</v>
      </c>
      <c r="G134" s="236"/>
      <c r="H134" s="239">
        <v>1</v>
      </c>
      <c r="I134" s="240"/>
      <c r="J134" s="236"/>
      <c r="K134" s="236"/>
      <c r="L134" s="241"/>
      <c r="M134" s="271"/>
      <c r="N134" s="272"/>
      <c r="O134" s="272"/>
      <c r="P134" s="272"/>
      <c r="Q134" s="272"/>
      <c r="R134" s="272"/>
      <c r="S134" s="272"/>
      <c r="T134" s="27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5" t="s">
        <v>142</v>
      </c>
      <c r="AU134" s="245" t="s">
        <v>83</v>
      </c>
      <c r="AV134" s="14" t="s">
        <v>83</v>
      </c>
      <c r="AW134" s="14" t="s">
        <v>34</v>
      </c>
      <c r="AX134" s="14" t="s">
        <v>81</v>
      </c>
      <c r="AY134" s="245" t="s">
        <v>129</v>
      </c>
    </row>
    <row r="135" s="2" customFormat="1" ht="6.96" customHeight="1">
      <c r="A135" s="39"/>
      <c r="B135" s="60"/>
      <c r="C135" s="61"/>
      <c r="D135" s="61"/>
      <c r="E135" s="61"/>
      <c r="F135" s="61"/>
      <c r="G135" s="61"/>
      <c r="H135" s="61"/>
      <c r="I135" s="61"/>
      <c r="J135" s="61"/>
      <c r="K135" s="61"/>
      <c r="L135" s="45"/>
      <c r="M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</sheetData>
  <sheetProtection sheet="1" autoFilter="0" formatColumns="0" formatRows="0" objects="1" scenarios="1" spinCount="100000" saltValue="P7n5tpT02c62Sl8Q8K9vkRr0ZSuQTDSJnKwqT6526WDtnOdW6TruQVoQ4Pw5o2PI3uXSbS+iWfbU9DpYHgzPCQ==" hashValue="7/RDsQevthP/444LVpRuBL4Qb+rBqiXl01gEz0jKnfhHCBjcgm2vp9YUWhru9QNZzLd0ElAAVmJmSGdBI4vYjw==" algorithmName="SHA-512" password="CC35"/>
  <autoFilter ref="C82:K134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2_01/012103000"/>
    <hyperlink ref="F92" r:id="rId2" display="https://podminky.urs.cz/item/CS_URS_2022_01/012203000"/>
    <hyperlink ref="F96" r:id="rId3" display="https://podminky.urs.cz/item/CS_URS_2022_01/012303000"/>
    <hyperlink ref="F101" r:id="rId4" display="https://podminky.urs.cz/item/CS_URS_2022_01/013294000"/>
    <hyperlink ref="F107" r:id="rId5" display="https://podminky.urs.cz/item/CS_URS_2022_01/032103000"/>
    <hyperlink ref="F110" r:id="rId6" display="https://podminky.urs.cz/item/CS_URS_2022_01/032503000"/>
    <hyperlink ref="F114" r:id="rId7" display="https://podminky.urs.cz/item/CS_URS_2022_01/043103000"/>
    <hyperlink ref="F119" r:id="rId8" display="https://podminky.urs.cz/item/CS_URS_2022_01/043134000"/>
    <hyperlink ref="F127" r:id="rId9" display="https://podminky.urs.cz/item/CS_URS_2022_01/043194000"/>
    <hyperlink ref="F132" r:id="rId10" display="https://podminky.urs.cz/item/CS_URS_2022_01/045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4" customWidth="1"/>
    <col min="2" max="2" width="1.667969" style="274" customWidth="1"/>
    <col min="3" max="4" width="5" style="274" customWidth="1"/>
    <col min="5" max="5" width="11.66016" style="274" customWidth="1"/>
    <col min="6" max="6" width="9.160156" style="274" customWidth="1"/>
    <col min="7" max="7" width="5" style="274" customWidth="1"/>
    <col min="8" max="8" width="77.83203" style="274" customWidth="1"/>
    <col min="9" max="10" width="20" style="274" customWidth="1"/>
    <col min="11" max="11" width="1.667969" style="274" customWidth="1"/>
  </cols>
  <sheetData>
    <row r="1" s="1" customFormat="1" ht="37.5" customHeight="1"/>
    <row r="2" s="1" customFormat="1" ht="7.5" customHeight="1">
      <c r="B2" s="275"/>
      <c r="C2" s="276"/>
      <c r="D2" s="276"/>
      <c r="E2" s="276"/>
      <c r="F2" s="276"/>
      <c r="G2" s="276"/>
      <c r="H2" s="276"/>
      <c r="I2" s="276"/>
      <c r="J2" s="276"/>
      <c r="K2" s="277"/>
    </row>
    <row r="3" s="16" customFormat="1" ht="45" customHeight="1">
      <c r="B3" s="278"/>
      <c r="C3" s="279" t="s">
        <v>1223</v>
      </c>
      <c r="D3" s="279"/>
      <c r="E3" s="279"/>
      <c r="F3" s="279"/>
      <c r="G3" s="279"/>
      <c r="H3" s="279"/>
      <c r="I3" s="279"/>
      <c r="J3" s="279"/>
      <c r="K3" s="280"/>
    </row>
    <row r="4" s="1" customFormat="1" ht="25.5" customHeight="1">
      <c r="B4" s="281"/>
      <c r="C4" s="282" t="s">
        <v>1224</v>
      </c>
      <c r="D4" s="282"/>
      <c r="E4" s="282"/>
      <c r="F4" s="282"/>
      <c r="G4" s="282"/>
      <c r="H4" s="282"/>
      <c r="I4" s="282"/>
      <c r="J4" s="282"/>
      <c r="K4" s="283"/>
    </row>
    <row r="5" s="1" customFormat="1" ht="5.25" customHeight="1">
      <c r="B5" s="281"/>
      <c r="C5" s="284"/>
      <c r="D5" s="284"/>
      <c r="E5" s="284"/>
      <c r="F5" s="284"/>
      <c r="G5" s="284"/>
      <c r="H5" s="284"/>
      <c r="I5" s="284"/>
      <c r="J5" s="284"/>
      <c r="K5" s="283"/>
    </row>
    <row r="6" s="1" customFormat="1" ht="15" customHeight="1">
      <c r="B6" s="281"/>
      <c r="C6" s="285" t="s">
        <v>1225</v>
      </c>
      <c r="D6" s="285"/>
      <c r="E6" s="285"/>
      <c r="F6" s="285"/>
      <c r="G6" s="285"/>
      <c r="H6" s="285"/>
      <c r="I6" s="285"/>
      <c r="J6" s="285"/>
      <c r="K6" s="283"/>
    </row>
    <row r="7" s="1" customFormat="1" ht="15" customHeight="1">
      <c r="B7" s="286"/>
      <c r="C7" s="285" t="s">
        <v>1226</v>
      </c>
      <c r="D7" s="285"/>
      <c r="E7" s="285"/>
      <c r="F7" s="285"/>
      <c r="G7" s="285"/>
      <c r="H7" s="285"/>
      <c r="I7" s="285"/>
      <c r="J7" s="285"/>
      <c r="K7" s="283"/>
    </row>
    <row r="8" s="1" customFormat="1" ht="12.75" customHeight="1">
      <c r="B8" s="286"/>
      <c r="C8" s="285"/>
      <c r="D8" s="285"/>
      <c r="E8" s="285"/>
      <c r="F8" s="285"/>
      <c r="G8" s="285"/>
      <c r="H8" s="285"/>
      <c r="I8" s="285"/>
      <c r="J8" s="285"/>
      <c r="K8" s="283"/>
    </row>
    <row r="9" s="1" customFormat="1" ht="15" customHeight="1">
      <c r="B9" s="286"/>
      <c r="C9" s="285" t="s">
        <v>1227</v>
      </c>
      <c r="D9" s="285"/>
      <c r="E9" s="285"/>
      <c r="F9" s="285"/>
      <c r="G9" s="285"/>
      <c r="H9" s="285"/>
      <c r="I9" s="285"/>
      <c r="J9" s="285"/>
      <c r="K9" s="283"/>
    </row>
    <row r="10" s="1" customFormat="1" ht="15" customHeight="1">
      <c r="B10" s="286"/>
      <c r="C10" s="285"/>
      <c r="D10" s="285" t="s">
        <v>1228</v>
      </c>
      <c r="E10" s="285"/>
      <c r="F10" s="285"/>
      <c r="G10" s="285"/>
      <c r="H10" s="285"/>
      <c r="I10" s="285"/>
      <c r="J10" s="285"/>
      <c r="K10" s="283"/>
    </row>
    <row r="11" s="1" customFormat="1" ht="15" customHeight="1">
      <c r="B11" s="286"/>
      <c r="C11" s="287"/>
      <c r="D11" s="285" t="s">
        <v>1229</v>
      </c>
      <c r="E11" s="285"/>
      <c r="F11" s="285"/>
      <c r="G11" s="285"/>
      <c r="H11" s="285"/>
      <c r="I11" s="285"/>
      <c r="J11" s="285"/>
      <c r="K11" s="283"/>
    </row>
    <row r="12" s="1" customFormat="1" ht="15" customHeight="1">
      <c r="B12" s="286"/>
      <c r="C12" s="287"/>
      <c r="D12" s="285"/>
      <c r="E12" s="285"/>
      <c r="F12" s="285"/>
      <c r="G12" s="285"/>
      <c r="H12" s="285"/>
      <c r="I12" s="285"/>
      <c r="J12" s="285"/>
      <c r="K12" s="283"/>
    </row>
    <row r="13" s="1" customFormat="1" ht="15" customHeight="1">
      <c r="B13" s="286"/>
      <c r="C13" s="287"/>
      <c r="D13" s="288" t="s">
        <v>1230</v>
      </c>
      <c r="E13" s="285"/>
      <c r="F13" s="285"/>
      <c r="G13" s="285"/>
      <c r="H13" s="285"/>
      <c r="I13" s="285"/>
      <c r="J13" s="285"/>
      <c r="K13" s="283"/>
    </row>
    <row r="14" s="1" customFormat="1" ht="12.75" customHeight="1">
      <c r="B14" s="286"/>
      <c r="C14" s="287"/>
      <c r="D14" s="287"/>
      <c r="E14" s="287"/>
      <c r="F14" s="287"/>
      <c r="G14" s="287"/>
      <c r="H14" s="287"/>
      <c r="I14" s="287"/>
      <c r="J14" s="287"/>
      <c r="K14" s="283"/>
    </row>
    <row r="15" s="1" customFormat="1" ht="15" customHeight="1">
      <c r="B15" s="286"/>
      <c r="C15" s="287"/>
      <c r="D15" s="285" t="s">
        <v>1231</v>
      </c>
      <c r="E15" s="285"/>
      <c r="F15" s="285"/>
      <c r="G15" s="285"/>
      <c r="H15" s="285"/>
      <c r="I15" s="285"/>
      <c r="J15" s="285"/>
      <c r="K15" s="283"/>
    </row>
    <row r="16" s="1" customFormat="1" ht="15" customHeight="1">
      <c r="B16" s="286"/>
      <c r="C16" s="287"/>
      <c r="D16" s="285" t="s">
        <v>1232</v>
      </c>
      <c r="E16" s="285"/>
      <c r="F16" s="285"/>
      <c r="G16" s="285"/>
      <c r="H16" s="285"/>
      <c r="I16" s="285"/>
      <c r="J16" s="285"/>
      <c r="K16" s="283"/>
    </row>
    <row r="17" s="1" customFormat="1" ht="15" customHeight="1">
      <c r="B17" s="286"/>
      <c r="C17" s="287"/>
      <c r="D17" s="285" t="s">
        <v>1233</v>
      </c>
      <c r="E17" s="285"/>
      <c r="F17" s="285"/>
      <c r="G17" s="285"/>
      <c r="H17" s="285"/>
      <c r="I17" s="285"/>
      <c r="J17" s="285"/>
      <c r="K17" s="283"/>
    </row>
    <row r="18" s="1" customFormat="1" ht="15" customHeight="1">
      <c r="B18" s="286"/>
      <c r="C18" s="287"/>
      <c r="D18" s="287"/>
      <c r="E18" s="289" t="s">
        <v>80</v>
      </c>
      <c r="F18" s="285" t="s">
        <v>1234</v>
      </c>
      <c r="G18" s="285"/>
      <c r="H18" s="285"/>
      <c r="I18" s="285"/>
      <c r="J18" s="285"/>
      <c r="K18" s="283"/>
    </row>
    <row r="19" s="1" customFormat="1" ht="15" customHeight="1">
      <c r="B19" s="286"/>
      <c r="C19" s="287"/>
      <c r="D19" s="287"/>
      <c r="E19" s="289" t="s">
        <v>1235</v>
      </c>
      <c r="F19" s="285" t="s">
        <v>1236</v>
      </c>
      <c r="G19" s="285"/>
      <c r="H19" s="285"/>
      <c r="I19" s="285"/>
      <c r="J19" s="285"/>
      <c r="K19" s="283"/>
    </row>
    <row r="20" s="1" customFormat="1" ht="15" customHeight="1">
      <c r="B20" s="286"/>
      <c r="C20" s="287"/>
      <c r="D20" s="287"/>
      <c r="E20" s="289" t="s">
        <v>1237</v>
      </c>
      <c r="F20" s="285" t="s">
        <v>1238</v>
      </c>
      <c r="G20" s="285"/>
      <c r="H20" s="285"/>
      <c r="I20" s="285"/>
      <c r="J20" s="285"/>
      <c r="K20" s="283"/>
    </row>
    <row r="21" s="1" customFormat="1" ht="15" customHeight="1">
      <c r="B21" s="286"/>
      <c r="C21" s="287"/>
      <c r="D21" s="287"/>
      <c r="E21" s="289" t="s">
        <v>1239</v>
      </c>
      <c r="F21" s="285" t="s">
        <v>1240</v>
      </c>
      <c r="G21" s="285"/>
      <c r="H21" s="285"/>
      <c r="I21" s="285"/>
      <c r="J21" s="285"/>
      <c r="K21" s="283"/>
    </row>
    <row r="22" s="1" customFormat="1" ht="15" customHeight="1">
      <c r="B22" s="286"/>
      <c r="C22" s="287"/>
      <c r="D22" s="287"/>
      <c r="E22" s="289" t="s">
        <v>1241</v>
      </c>
      <c r="F22" s="285" t="s">
        <v>1242</v>
      </c>
      <c r="G22" s="285"/>
      <c r="H22" s="285"/>
      <c r="I22" s="285"/>
      <c r="J22" s="285"/>
      <c r="K22" s="283"/>
    </row>
    <row r="23" s="1" customFormat="1" ht="15" customHeight="1">
      <c r="B23" s="286"/>
      <c r="C23" s="287"/>
      <c r="D23" s="287"/>
      <c r="E23" s="289" t="s">
        <v>1243</v>
      </c>
      <c r="F23" s="285" t="s">
        <v>1244</v>
      </c>
      <c r="G23" s="285"/>
      <c r="H23" s="285"/>
      <c r="I23" s="285"/>
      <c r="J23" s="285"/>
      <c r="K23" s="283"/>
    </row>
    <row r="24" s="1" customFormat="1" ht="12.75" customHeight="1">
      <c r="B24" s="286"/>
      <c r="C24" s="287"/>
      <c r="D24" s="287"/>
      <c r="E24" s="287"/>
      <c r="F24" s="287"/>
      <c r="G24" s="287"/>
      <c r="H24" s="287"/>
      <c r="I24" s="287"/>
      <c r="J24" s="287"/>
      <c r="K24" s="283"/>
    </row>
    <row r="25" s="1" customFormat="1" ht="15" customHeight="1">
      <c r="B25" s="286"/>
      <c r="C25" s="285" t="s">
        <v>1245</v>
      </c>
      <c r="D25" s="285"/>
      <c r="E25" s="285"/>
      <c r="F25" s="285"/>
      <c r="G25" s="285"/>
      <c r="H25" s="285"/>
      <c r="I25" s="285"/>
      <c r="J25" s="285"/>
      <c r="K25" s="283"/>
    </row>
    <row r="26" s="1" customFormat="1" ht="15" customHeight="1">
      <c r="B26" s="286"/>
      <c r="C26" s="285" t="s">
        <v>1246</v>
      </c>
      <c r="D26" s="285"/>
      <c r="E26" s="285"/>
      <c r="F26" s="285"/>
      <c r="G26" s="285"/>
      <c r="H26" s="285"/>
      <c r="I26" s="285"/>
      <c r="J26" s="285"/>
      <c r="K26" s="283"/>
    </row>
    <row r="27" s="1" customFormat="1" ht="15" customHeight="1">
      <c r="B27" s="286"/>
      <c r="C27" s="285"/>
      <c r="D27" s="285" t="s">
        <v>1247</v>
      </c>
      <c r="E27" s="285"/>
      <c r="F27" s="285"/>
      <c r="G27" s="285"/>
      <c r="H27" s="285"/>
      <c r="I27" s="285"/>
      <c r="J27" s="285"/>
      <c r="K27" s="283"/>
    </row>
    <row r="28" s="1" customFormat="1" ht="15" customHeight="1">
      <c r="B28" s="286"/>
      <c r="C28" s="287"/>
      <c r="D28" s="285" t="s">
        <v>1248</v>
      </c>
      <c r="E28" s="285"/>
      <c r="F28" s="285"/>
      <c r="G28" s="285"/>
      <c r="H28" s="285"/>
      <c r="I28" s="285"/>
      <c r="J28" s="285"/>
      <c r="K28" s="283"/>
    </row>
    <row r="29" s="1" customFormat="1" ht="12.75" customHeight="1">
      <c r="B29" s="286"/>
      <c r="C29" s="287"/>
      <c r="D29" s="287"/>
      <c r="E29" s="287"/>
      <c r="F29" s="287"/>
      <c r="G29" s="287"/>
      <c r="H29" s="287"/>
      <c r="I29" s="287"/>
      <c r="J29" s="287"/>
      <c r="K29" s="283"/>
    </row>
    <row r="30" s="1" customFormat="1" ht="15" customHeight="1">
      <c r="B30" s="286"/>
      <c r="C30" s="287"/>
      <c r="D30" s="285" t="s">
        <v>1249</v>
      </c>
      <c r="E30" s="285"/>
      <c r="F30" s="285"/>
      <c r="G30" s="285"/>
      <c r="H30" s="285"/>
      <c r="I30" s="285"/>
      <c r="J30" s="285"/>
      <c r="K30" s="283"/>
    </row>
    <row r="31" s="1" customFormat="1" ht="15" customHeight="1">
      <c r="B31" s="286"/>
      <c r="C31" s="287"/>
      <c r="D31" s="285" t="s">
        <v>1250</v>
      </c>
      <c r="E31" s="285"/>
      <c r="F31" s="285"/>
      <c r="G31" s="285"/>
      <c r="H31" s="285"/>
      <c r="I31" s="285"/>
      <c r="J31" s="285"/>
      <c r="K31" s="283"/>
    </row>
    <row r="32" s="1" customFormat="1" ht="12.75" customHeight="1">
      <c r="B32" s="286"/>
      <c r="C32" s="287"/>
      <c r="D32" s="287"/>
      <c r="E32" s="287"/>
      <c r="F32" s="287"/>
      <c r="G32" s="287"/>
      <c r="H32" s="287"/>
      <c r="I32" s="287"/>
      <c r="J32" s="287"/>
      <c r="K32" s="283"/>
    </row>
    <row r="33" s="1" customFormat="1" ht="15" customHeight="1">
      <c r="B33" s="286"/>
      <c r="C33" s="287"/>
      <c r="D33" s="285" t="s">
        <v>1251</v>
      </c>
      <c r="E33" s="285"/>
      <c r="F33" s="285"/>
      <c r="G33" s="285"/>
      <c r="H33" s="285"/>
      <c r="I33" s="285"/>
      <c r="J33" s="285"/>
      <c r="K33" s="283"/>
    </row>
    <row r="34" s="1" customFormat="1" ht="15" customHeight="1">
      <c r="B34" s="286"/>
      <c r="C34" s="287"/>
      <c r="D34" s="285" t="s">
        <v>1252</v>
      </c>
      <c r="E34" s="285"/>
      <c r="F34" s="285"/>
      <c r="G34" s="285"/>
      <c r="H34" s="285"/>
      <c r="I34" s="285"/>
      <c r="J34" s="285"/>
      <c r="K34" s="283"/>
    </row>
    <row r="35" s="1" customFormat="1" ht="15" customHeight="1">
      <c r="B35" s="286"/>
      <c r="C35" s="287"/>
      <c r="D35" s="285" t="s">
        <v>1253</v>
      </c>
      <c r="E35" s="285"/>
      <c r="F35" s="285"/>
      <c r="G35" s="285"/>
      <c r="H35" s="285"/>
      <c r="I35" s="285"/>
      <c r="J35" s="285"/>
      <c r="K35" s="283"/>
    </row>
    <row r="36" s="1" customFormat="1" ht="15" customHeight="1">
      <c r="B36" s="286"/>
      <c r="C36" s="287"/>
      <c r="D36" s="285"/>
      <c r="E36" s="288" t="s">
        <v>115</v>
      </c>
      <c r="F36" s="285"/>
      <c r="G36" s="285" t="s">
        <v>1254</v>
      </c>
      <c r="H36" s="285"/>
      <c r="I36" s="285"/>
      <c r="J36" s="285"/>
      <c r="K36" s="283"/>
    </row>
    <row r="37" s="1" customFormat="1" ht="30.75" customHeight="1">
      <c r="B37" s="286"/>
      <c r="C37" s="287"/>
      <c r="D37" s="285"/>
      <c r="E37" s="288" t="s">
        <v>1255</v>
      </c>
      <c r="F37" s="285"/>
      <c r="G37" s="285" t="s">
        <v>1256</v>
      </c>
      <c r="H37" s="285"/>
      <c r="I37" s="285"/>
      <c r="J37" s="285"/>
      <c r="K37" s="283"/>
    </row>
    <row r="38" s="1" customFormat="1" ht="15" customHeight="1">
      <c r="B38" s="286"/>
      <c r="C38" s="287"/>
      <c r="D38" s="285"/>
      <c r="E38" s="288" t="s">
        <v>54</v>
      </c>
      <c r="F38" s="285"/>
      <c r="G38" s="285" t="s">
        <v>1257</v>
      </c>
      <c r="H38" s="285"/>
      <c r="I38" s="285"/>
      <c r="J38" s="285"/>
      <c r="K38" s="283"/>
    </row>
    <row r="39" s="1" customFormat="1" ht="15" customHeight="1">
      <c r="B39" s="286"/>
      <c r="C39" s="287"/>
      <c r="D39" s="285"/>
      <c r="E39" s="288" t="s">
        <v>55</v>
      </c>
      <c r="F39" s="285"/>
      <c r="G39" s="285" t="s">
        <v>1258</v>
      </c>
      <c r="H39" s="285"/>
      <c r="I39" s="285"/>
      <c r="J39" s="285"/>
      <c r="K39" s="283"/>
    </row>
    <row r="40" s="1" customFormat="1" ht="15" customHeight="1">
      <c r="B40" s="286"/>
      <c r="C40" s="287"/>
      <c r="D40" s="285"/>
      <c r="E40" s="288" t="s">
        <v>116</v>
      </c>
      <c r="F40" s="285"/>
      <c r="G40" s="285" t="s">
        <v>1259</v>
      </c>
      <c r="H40" s="285"/>
      <c r="I40" s="285"/>
      <c r="J40" s="285"/>
      <c r="K40" s="283"/>
    </row>
    <row r="41" s="1" customFormat="1" ht="15" customHeight="1">
      <c r="B41" s="286"/>
      <c r="C41" s="287"/>
      <c r="D41" s="285"/>
      <c r="E41" s="288" t="s">
        <v>117</v>
      </c>
      <c r="F41" s="285"/>
      <c r="G41" s="285" t="s">
        <v>1260</v>
      </c>
      <c r="H41" s="285"/>
      <c r="I41" s="285"/>
      <c r="J41" s="285"/>
      <c r="K41" s="283"/>
    </row>
    <row r="42" s="1" customFormat="1" ht="15" customHeight="1">
      <c r="B42" s="286"/>
      <c r="C42" s="287"/>
      <c r="D42" s="285"/>
      <c r="E42" s="288" t="s">
        <v>1261</v>
      </c>
      <c r="F42" s="285"/>
      <c r="G42" s="285" t="s">
        <v>1262</v>
      </c>
      <c r="H42" s="285"/>
      <c r="I42" s="285"/>
      <c r="J42" s="285"/>
      <c r="K42" s="283"/>
    </row>
    <row r="43" s="1" customFormat="1" ht="15" customHeight="1">
      <c r="B43" s="286"/>
      <c r="C43" s="287"/>
      <c r="D43" s="285"/>
      <c r="E43" s="288"/>
      <c r="F43" s="285"/>
      <c r="G43" s="285" t="s">
        <v>1263</v>
      </c>
      <c r="H43" s="285"/>
      <c r="I43" s="285"/>
      <c r="J43" s="285"/>
      <c r="K43" s="283"/>
    </row>
    <row r="44" s="1" customFormat="1" ht="15" customHeight="1">
      <c r="B44" s="286"/>
      <c r="C44" s="287"/>
      <c r="D44" s="285"/>
      <c r="E44" s="288" t="s">
        <v>1264</v>
      </c>
      <c r="F44" s="285"/>
      <c r="G44" s="285" t="s">
        <v>1265</v>
      </c>
      <c r="H44" s="285"/>
      <c r="I44" s="285"/>
      <c r="J44" s="285"/>
      <c r="K44" s="283"/>
    </row>
    <row r="45" s="1" customFormat="1" ht="15" customHeight="1">
      <c r="B45" s="286"/>
      <c r="C45" s="287"/>
      <c r="D45" s="285"/>
      <c r="E45" s="288" t="s">
        <v>119</v>
      </c>
      <c r="F45" s="285"/>
      <c r="G45" s="285" t="s">
        <v>1266</v>
      </c>
      <c r="H45" s="285"/>
      <c r="I45" s="285"/>
      <c r="J45" s="285"/>
      <c r="K45" s="283"/>
    </row>
    <row r="46" s="1" customFormat="1" ht="12.75" customHeight="1">
      <c r="B46" s="286"/>
      <c r="C46" s="287"/>
      <c r="D46" s="285"/>
      <c r="E46" s="285"/>
      <c r="F46" s="285"/>
      <c r="G46" s="285"/>
      <c r="H46" s="285"/>
      <c r="I46" s="285"/>
      <c r="J46" s="285"/>
      <c r="K46" s="283"/>
    </row>
    <row r="47" s="1" customFormat="1" ht="15" customHeight="1">
      <c r="B47" s="286"/>
      <c r="C47" s="287"/>
      <c r="D47" s="285" t="s">
        <v>1267</v>
      </c>
      <c r="E47" s="285"/>
      <c r="F47" s="285"/>
      <c r="G47" s="285"/>
      <c r="H47" s="285"/>
      <c r="I47" s="285"/>
      <c r="J47" s="285"/>
      <c r="K47" s="283"/>
    </row>
    <row r="48" s="1" customFormat="1" ht="15" customHeight="1">
      <c r="B48" s="286"/>
      <c r="C48" s="287"/>
      <c r="D48" s="287"/>
      <c r="E48" s="285" t="s">
        <v>1268</v>
      </c>
      <c r="F48" s="285"/>
      <c r="G48" s="285"/>
      <c r="H48" s="285"/>
      <c r="I48" s="285"/>
      <c r="J48" s="285"/>
      <c r="K48" s="283"/>
    </row>
    <row r="49" s="1" customFormat="1" ht="15" customHeight="1">
      <c r="B49" s="286"/>
      <c r="C49" s="287"/>
      <c r="D49" s="287"/>
      <c r="E49" s="285" t="s">
        <v>1269</v>
      </c>
      <c r="F49" s="285"/>
      <c r="G49" s="285"/>
      <c r="H49" s="285"/>
      <c r="I49" s="285"/>
      <c r="J49" s="285"/>
      <c r="K49" s="283"/>
    </row>
    <row r="50" s="1" customFormat="1" ht="15" customHeight="1">
      <c r="B50" s="286"/>
      <c r="C50" s="287"/>
      <c r="D50" s="287"/>
      <c r="E50" s="285" t="s">
        <v>1270</v>
      </c>
      <c r="F50" s="285"/>
      <c r="G50" s="285"/>
      <c r="H50" s="285"/>
      <c r="I50" s="285"/>
      <c r="J50" s="285"/>
      <c r="K50" s="283"/>
    </row>
    <row r="51" s="1" customFormat="1" ht="15" customHeight="1">
      <c r="B51" s="286"/>
      <c r="C51" s="287"/>
      <c r="D51" s="285" t="s">
        <v>1271</v>
      </c>
      <c r="E51" s="285"/>
      <c r="F51" s="285"/>
      <c r="G51" s="285"/>
      <c r="H51" s="285"/>
      <c r="I51" s="285"/>
      <c r="J51" s="285"/>
      <c r="K51" s="283"/>
    </row>
    <row r="52" s="1" customFormat="1" ht="25.5" customHeight="1">
      <c r="B52" s="281"/>
      <c r="C52" s="282" t="s">
        <v>1272</v>
      </c>
      <c r="D52" s="282"/>
      <c r="E52" s="282"/>
      <c r="F52" s="282"/>
      <c r="G52" s="282"/>
      <c r="H52" s="282"/>
      <c r="I52" s="282"/>
      <c r="J52" s="282"/>
      <c r="K52" s="283"/>
    </row>
    <row r="53" s="1" customFormat="1" ht="5.25" customHeight="1">
      <c r="B53" s="281"/>
      <c r="C53" s="284"/>
      <c r="D53" s="284"/>
      <c r="E53" s="284"/>
      <c r="F53" s="284"/>
      <c r="G53" s="284"/>
      <c r="H53" s="284"/>
      <c r="I53" s="284"/>
      <c r="J53" s="284"/>
      <c r="K53" s="283"/>
    </row>
    <row r="54" s="1" customFormat="1" ht="15" customHeight="1">
      <c r="B54" s="281"/>
      <c r="C54" s="285" t="s">
        <v>1273</v>
      </c>
      <c r="D54" s="285"/>
      <c r="E54" s="285"/>
      <c r="F54" s="285"/>
      <c r="G54" s="285"/>
      <c r="H54" s="285"/>
      <c r="I54" s="285"/>
      <c r="J54" s="285"/>
      <c r="K54" s="283"/>
    </row>
    <row r="55" s="1" customFormat="1" ht="15" customHeight="1">
      <c r="B55" s="281"/>
      <c r="C55" s="285" t="s">
        <v>1274</v>
      </c>
      <c r="D55" s="285"/>
      <c r="E55" s="285"/>
      <c r="F55" s="285"/>
      <c r="G55" s="285"/>
      <c r="H55" s="285"/>
      <c r="I55" s="285"/>
      <c r="J55" s="285"/>
      <c r="K55" s="283"/>
    </row>
    <row r="56" s="1" customFormat="1" ht="12.75" customHeight="1">
      <c r="B56" s="281"/>
      <c r="C56" s="285"/>
      <c r="D56" s="285"/>
      <c r="E56" s="285"/>
      <c r="F56" s="285"/>
      <c r="G56" s="285"/>
      <c r="H56" s="285"/>
      <c r="I56" s="285"/>
      <c r="J56" s="285"/>
      <c r="K56" s="283"/>
    </row>
    <row r="57" s="1" customFormat="1" ht="15" customHeight="1">
      <c r="B57" s="281"/>
      <c r="C57" s="285" t="s">
        <v>1275</v>
      </c>
      <c r="D57" s="285"/>
      <c r="E57" s="285"/>
      <c r="F57" s="285"/>
      <c r="G57" s="285"/>
      <c r="H57" s="285"/>
      <c r="I57" s="285"/>
      <c r="J57" s="285"/>
      <c r="K57" s="283"/>
    </row>
    <row r="58" s="1" customFormat="1" ht="15" customHeight="1">
      <c r="B58" s="281"/>
      <c r="C58" s="287"/>
      <c r="D58" s="285" t="s">
        <v>1276</v>
      </c>
      <c r="E58" s="285"/>
      <c r="F58" s="285"/>
      <c r="G58" s="285"/>
      <c r="H58" s="285"/>
      <c r="I58" s="285"/>
      <c r="J58" s="285"/>
      <c r="K58" s="283"/>
    </row>
    <row r="59" s="1" customFormat="1" ht="15" customHeight="1">
      <c r="B59" s="281"/>
      <c r="C59" s="287"/>
      <c r="D59" s="285" t="s">
        <v>1277</v>
      </c>
      <c r="E59" s="285"/>
      <c r="F59" s="285"/>
      <c r="G59" s="285"/>
      <c r="H59" s="285"/>
      <c r="I59" s="285"/>
      <c r="J59" s="285"/>
      <c r="K59" s="283"/>
    </row>
    <row r="60" s="1" customFormat="1" ht="15" customHeight="1">
      <c r="B60" s="281"/>
      <c r="C60" s="287"/>
      <c r="D60" s="285" t="s">
        <v>1278</v>
      </c>
      <c r="E60" s="285"/>
      <c r="F60" s="285"/>
      <c r="G60" s="285"/>
      <c r="H60" s="285"/>
      <c r="I60" s="285"/>
      <c r="J60" s="285"/>
      <c r="K60" s="283"/>
    </row>
    <row r="61" s="1" customFormat="1" ht="15" customHeight="1">
      <c r="B61" s="281"/>
      <c r="C61" s="287"/>
      <c r="D61" s="285" t="s">
        <v>1279</v>
      </c>
      <c r="E61" s="285"/>
      <c r="F61" s="285"/>
      <c r="G61" s="285"/>
      <c r="H61" s="285"/>
      <c r="I61" s="285"/>
      <c r="J61" s="285"/>
      <c r="K61" s="283"/>
    </row>
    <row r="62" s="1" customFormat="1" ht="15" customHeight="1">
      <c r="B62" s="281"/>
      <c r="C62" s="287"/>
      <c r="D62" s="290" t="s">
        <v>1280</v>
      </c>
      <c r="E62" s="290"/>
      <c r="F62" s="290"/>
      <c r="G62" s="290"/>
      <c r="H62" s="290"/>
      <c r="I62" s="290"/>
      <c r="J62" s="290"/>
      <c r="K62" s="283"/>
    </row>
    <row r="63" s="1" customFormat="1" ht="15" customHeight="1">
      <c r="B63" s="281"/>
      <c r="C63" s="287"/>
      <c r="D63" s="285" t="s">
        <v>1281</v>
      </c>
      <c r="E63" s="285"/>
      <c r="F63" s="285"/>
      <c r="G63" s="285"/>
      <c r="H63" s="285"/>
      <c r="I63" s="285"/>
      <c r="J63" s="285"/>
      <c r="K63" s="283"/>
    </row>
    <row r="64" s="1" customFormat="1" ht="12.75" customHeight="1">
      <c r="B64" s="281"/>
      <c r="C64" s="287"/>
      <c r="D64" s="287"/>
      <c r="E64" s="291"/>
      <c r="F64" s="287"/>
      <c r="G64" s="287"/>
      <c r="H64" s="287"/>
      <c r="I64" s="287"/>
      <c r="J64" s="287"/>
      <c r="K64" s="283"/>
    </row>
    <row r="65" s="1" customFormat="1" ht="15" customHeight="1">
      <c r="B65" s="281"/>
      <c r="C65" s="287"/>
      <c r="D65" s="285" t="s">
        <v>1282</v>
      </c>
      <c r="E65" s="285"/>
      <c r="F65" s="285"/>
      <c r="G65" s="285"/>
      <c r="H65" s="285"/>
      <c r="I65" s="285"/>
      <c r="J65" s="285"/>
      <c r="K65" s="283"/>
    </row>
    <row r="66" s="1" customFormat="1" ht="15" customHeight="1">
      <c r="B66" s="281"/>
      <c r="C66" s="287"/>
      <c r="D66" s="290" t="s">
        <v>1283</v>
      </c>
      <c r="E66" s="290"/>
      <c r="F66" s="290"/>
      <c r="G66" s="290"/>
      <c r="H66" s="290"/>
      <c r="I66" s="290"/>
      <c r="J66" s="290"/>
      <c r="K66" s="283"/>
    </row>
    <row r="67" s="1" customFormat="1" ht="15" customHeight="1">
      <c r="B67" s="281"/>
      <c r="C67" s="287"/>
      <c r="D67" s="285" t="s">
        <v>1284</v>
      </c>
      <c r="E67" s="285"/>
      <c r="F67" s="285"/>
      <c r="G67" s="285"/>
      <c r="H67" s="285"/>
      <c r="I67" s="285"/>
      <c r="J67" s="285"/>
      <c r="K67" s="283"/>
    </row>
    <row r="68" s="1" customFormat="1" ht="15" customHeight="1">
      <c r="B68" s="281"/>
      <c r="C68" s="287"/>
      <c r="D68" s="285" t="s">
        <v>1285</v>
      </c>
      <c r="E68" s="285"/>
      <c r="F68" s="285"/>
      <c r="G68" s="285"/>
      <c r="H68" s="285"/>
      <c r="I68" s="285"/>
      <c r="J68" s="285"/>
      <c r="K68" s="283"/>
    </row>
    <row r="69" s="1" customFormat="1" ht="15" customHeight="1">
      <c r="B69" s="281"/>
      <c r="C69" s="287"/>
      <c r="D69" s="285" t="s">
        <v>1286</v>
      </c>
      <c r="E69" s="285"/>
      <c r="F69" s="285"/>
      <c r="G69" s="285"/>
      <c r="H69" s="285"/>
      <c r="I69" s="285"/>
      <c r="J69" s="285"/>
      <c r="K69" s="283"/>
    </row>
    <row r="70" s="1" customFormat="1" ht="15" customHeight="1">
      <c r="B70" s="281"/>
      <c r="C70" s="287"/>
      <c r="D70" s="285" t="s">
        <v>1287</v>
      </c>
      <c r="E70" s="285"/>
      <c r="F70" s="285"/>
      <c r="G70" s="285"/>
      <c r="H70" s="285"/>
      <c r="I70" s="285"/>
      <c r="J70" s="285"/>
      <c r="K70" s="283"/>
    </row>
    <row r="71" s="1" customFormat="1" ht="12.75" customHeight="1">
      <c r="B71" s="292"/>
      <c r="C71" s="293"/>
      <c r="D71" s="293"/>
      <c r="E71" s="293"/>
      <c r="F71" s="293"/>
      <c r="G71" s="293"/>
      <c r="H71" s="293"/>
      <c r="I71" s="293"/>
      <c r="J71" s="293"/>
      <c r="K71" s="294"/>
    </row>
    <row r="72" s="1" customFormat="1" ht="18.75" customHeight="1">
      <c r="B72" s="295"/>
      <c r="C72" s="295"/>
      <c r="D72" s="295"/>
      <c r="E72" s="295"/>
      <c r="F72" s="295"/>
      <c r="G72" s="295"/>
      <c r="H72" s="295"/>
      <c r="I72" s="295"/>
      <c r="J72" s="295"/>
      <c r="K72" s="296"/>
    </row>
    <row r="73" s="1" customFormat="1" ht="18.75" customHeight="1">
      <c r="B73" s="296"/>
      <c r="C73" s="296"/>
      <c r="D73" s="296"/>
      <c r="E73" s="296"/>
      <c r="F73" s="296"/>
      <c r="G73" s="296"/>
      <c r="H73" s="296"/>
      <c r="I73" s="296"/>
      <c r="J73" s="296"/>
      <c r="K73" s="296"/>
    </row>
    <row r="74" s="1" customFormat="1" ht="7.5" customHeight="1">
      <c r="B74" s="297"/>
      <c r="C74" s="298"/>
      <c r="D74" s="298"/>
      <c r="E74" s="298"/>
      <c r="F74" s="298"/>
      <c r="G74" s="298"/>
      <c r="H74" s="298"/>
      <c r="I74" s="298"/>
      <c r="J74" s="298"/>
      <c r="K74" s="299"/>
    </row>
    <row r="75" s="1" customFormat="1" ht="45" customHeight="1">
      <c r="B75" s="300"/>
      <c r="C75" s="301" t="s">
        <v>1288</v>
      </c>
      <c r="D75" s="301"/>
      <c r="E75" s="301"/>
      <c r="F75" s="301"/>
      <c r="G75" s="301"/>
      <c r="H75" s="301"/>
      <c r="I75" s="301"/>
      <c r="J75" s="301"/>
      <c r="K75" s="302"/>
    </row>
    <row r="76" s="1" customFormat="1" ht="17.25" customHeight="1">
      <c r="B76" s="300"/>
      <c r="C76" s="303" t="s">
        <v>1289</v>
      </c>
      <c r="D76" s="303"/>
      <c r="E76" s="303"/>
      <c r="F76" s="303" t="s">
        <v>1290</v>
      </c>
      <c r="G76" s="304"/>
      <c r="H76" s="303" t="s">
        <v>55</v>
      </c>
      <c r="I76" s="303" t="s">
        <v>58</v>
      </c>
      <c r="J76" s="303" t="s">
        <v>1291</v>
      </c>
      <c r="K76" s="302"/>
    </row>
    <row r="77" s="1" customFormat="1" ht="17.25" customHeight="1">
      <c r="B77" s="300"/>
      <c r="C77" s="305" t="s">
        <v>1292</v>
      </c>
      <c r="D77" s="305"/>
      <c r="E77" s="305"/>
      <c r="F77" s="306" t="s">
        <v>1293</v>
      </c>
      <c r="G77" s="307"/>
      <c r="H77" s="305"/>
      <c r="I77" s="305"/>
      <c r="J77" s="305" t="s">
        <v>1294</v>
      </c>
      <c r="K77" s="302"/>
    </row>
    <row r="78" s="1" customFormat="1" ht="5.25" customHeight="1">
      <c r="B78" s="300"/>
      <c r="C78" s="308"/>
      <c r="D78" s="308"/>
      <c r="E78" s="308"/>
      <c r="F78" s="308"/>
      <c r="G78" s="309"/>
      <c r="H78" s="308"/>
      <c r="I78" s="308"/>
      <c r="J78" s="308"/>
      <c r="K78" s="302"/>
    </row>
    <row r="79" s="1" customFormat="1" ht="15" customHeight="1">
      <c r="B79" s="300"/>
      <c r="C79" s="288" t="s">
        <v>54</v>
      </c>
      <c r="D79" s="310"/>
      <c r="E79" s="310"/>
      <c r="F79" s="311" t="s">
        <v>1295</v>
      </c>
      <c r="G79" s="312"/>
      <c r="H79" s="288" t="s">
        <v>1296</v>
      </c>
      <c r="I79" s="288" t="s">
        <v>1297</v>
      </c>
      <c r="J79" s="288">
        <v>20</v>
      </c>
      <c r="K79" s="302"/>
    </row>
    <row r="80" s="1" customFormat="1" ht="15" customHeight="1">
      <c r="B80" s="300"/>
      <c r="C80" s="288" t="s">
        <v>1298</v>
      </c>
      <c r="D80" s="288"/>
      <c r="E80" s="288"/>
      <c r="F80" s="311" t="s">
        <v>1295</v>
      </c>
      <c r="G80" s="312"/>
      <c r="H80" s="288" t="s">
        <v>1299</v>
      </c>
      <c r="I80" s="288" t="s">
        <v>1297</v>
      </c>
      <c r="J80" s="288">
        <v>120</v>
      </c>
      <c r="K80" s="302"/>
    </row>
    <row r="81" s="1" customFormat="1" ht="15" customHeight="1">
      <c r="B81" s="313"/>
      <c r="C81" s="288" t="s">
        <v>1300</v>
      </c>
      <c r="D81" s="288"/>
      <c r="E81" s="288"/>
      <c r="F81" s="311" t="s">
        <v>1301</v>
      </c>
      <c r="G81" s="312"/>
      <c r="H81" s="288" t="s">
        <v>1302</v>
      </c>
      <c r="I81" s="288" t="s">
        <v>1297</v>
      </c>
      <c r="J81" s="288">
        <v>50</v>
      </c>
      <c r="K81" s="302"/>
    </row>
    <row r="82" s="1" customFormat="1" ht="15" customHeight="1">
      <c r="B82" s="313"/>
      <c r="C82" s="288" t="s">
        <v>1303</v>
      </c>
      <c r="D82" s="288"/>
      <c r="E82" s="288"/>
      <c r="F82" s="311" t="s">
        <v>1295</v>
      </c>
      <c r="G82" s="312"/>
      <c r="H82" s="288" t="s">
        <v>1304</v>
      </c>
      <c r="I82" s="288" t="s">
        <v>1305</v>
      </c>
      <c r="J82" s="288"/>
      <c r="K82" s="302"/>
    </row>
    <row r="83" s="1" customFormat="1" ht="15" customHeight="1">
      <c r="B83" s="313"/>
      <c r="C83" s="314" t="s">
        <v>1306</v>
      </c>
      <c r="D83" s="314"/>
      <c r="E83" s="314"/>
      <c r="F83" s="315" t="s">
        <v>1301</v>
      </c>
      <c r="G83" s="314"/>
      <c r="H83" s="314" t="s">
        <v>1307</v>
      </c>
      <c r="I83" s="314" t="s">
        <v>1297</v>
      </c>
      <c r="J83" s="314">
        <v>15</v>
      </c>
      <c r="K83" s="302"/>
    </row>
    <row r="84" s="1" customFormat="1" ht="15" customHeight="1">
      <c r="B84" s="313"/>
      <c r="C84" s="314" t="s">
        <v>1308</v>
      </c>
      <c r="D84" s="314"/>
      <c r="E84" s="314"/>
      <c r="F84" s="315" t="s">
        <v>1301</v>
      </c>
      <c r="G84" s="314"/>
      <c r="H84" s="314" t="s">
        <v>1309</v>
      </c>
      <c r="I84" s="314" t="s">
        <v>1297</v>
      </c>
      <c r="J84" s="314">
        <v>15</v>
      </c>
      <c r="K84" s="302"/>
    </row>
    <row r="85" s="1" customFormat="1" ht="15" customHeight="1">
      <c r="B85" s="313"/>
      <c r="C85" s="314" t="s">
        <v>1310</v>
      </c>
      <c r="D85" s="314"/>
      <c r="E85" s="314"/>
      <c r="F85" s="315" t="s">
        <v>1301</v>
      </c>
      <c r="G85" s="314"/>
      <c r="H85" s="314" t="s">
        <v>1311</v>
      </c>
      <c r="I85" s="314" t="s">
        <v>1297</v>
      </c>
      <c r="J85" s="314">
        <v>20</v>
      </c>
      <c r="K85" s="302"/>
    </row>
    <row r="86" s="1" customFormat="1" ht="15" customHeight="1">
      <c r="B86" s="313"/>
      <c r="C86" s="314" t="s">
        <v>1312</v>
      </c>
      <c r="D86" s="314"/>
      <c r="E86" s="314"/>
      <c r="F86" s="315" t="s">
        <v>1301</v>
      </c>
      <c r="G86" s="314"/>
      <c r="H86" s="314" t="s">
        <v>1313</v>
      </c>
      <c r="I86" s="314" t="s">
        <v>1297</v>
      </c>
      <c r="J86" s="314">
        <v>20</v>
      </c>
      <c r="K86" s="302"/>
    </row>
    <row r="87" s="1" customFormat="1" ht="15" customHeight="1">
      <c r="B87" s="313"/>
      <c r="C87" s="288" t="s">
        <v>1314</v>
      </c>
      <c r="D87" s="288"/>
      <c r="E87" s="288"/>
      <c r="F87" s="311" t="s">
        <v>1301</v>
      </c>
      <c r="G87" s="312"/>
      <c r="H87" s="288" t="s">
        <v>1315</v>
      </c>
      <c r="I87" s="288" t="s">
        <v>1297</v>
      </c>
      <c r="J87" s="288">
        <v>50</v>
      </c>
      <c r="K87" s="302"/>
    </row>
    <row r="88" s="1" customFormat="1" ht="15" customHeight="1">
      <c r="B88" s="313"/>
      <c r="C88" s="288" t="s">
        <v>1316</v>
      </c>
      <c r="D88" s="288"/>
      <c r="E88" s="288"/>
      <c r="F88" s="311" t="s">
        <v>1301</v>
      </c>
      <c r="G88" s="312"/>
      <c r="H88" s="288" t="s">
        <v>1317</v>
      </c>
      <c r="I88" s="288" t="s">
        <v>1297</v>
      </c>
      <c r="J88" s="288">
        <v>20</v>
      </c>
      <c r="K88" s="302"/>
    </row>
    <row r="89" s="1" customFormat="1" ht="15" customHeight="1">
      <c r="B89" s="313"/>
      <c r="C89" s="288" t="s">
        <v>1318</v>
      </c>
      <c r="D89" s="288"/>
      <c r="E89" s="288"/>
      <c r="F89" s="311" t="s">
        <v>1301</v>
      </c>
      <c r="G89" s="312"/>
      <c r="H89" s="288" t="s">
        <v>1319</v>
      </c>
      <c r="I89" s="288" t="s">
        <v>1297</v>
      </c>
      <c r="J89" s="288">
        <v>20</v>
      </c>
      <c r="K89" s="302"/>
    </row>
    <row r="90" s="1" customFormat="1" ht="15" customHeight="1">
      <c r="B90" s="313"/>
      <c r="C90" s="288" t="s">
        <v>1320</v>
      </c>
      <c r="D90" s="288"/>
      <c r="E90" s="288"/>
      <c r="F90" s="311" t="s">
        <v>1301</v>
      </c>
      <c r="G90" s="312"/>
      <c r="H90" s="288" t="s">
        <v>1321</v>
      </c>
      <c r="I90" s="288" t="s">
        <v>1297</v>
      </c>
      <c r="J90" s="288">
        <v>50</v>
      </c>
      <c r="K90" s="302"/>
    </row>
    <row r="91" s="1" customFormat="1" ht="15" customHeight="1">
      <c r="B91" s="313"/>
      <c r="C91" s="288" t="s">
        <v>1322</v>
      </c>
      <c r="D91" s="288"/>
      <c r="E91" s="288"/>
      <c r="F91" s="311" t="s">
        <v>1301</v>
      </c>
      <c r="G91" s="312"/>
      <c r="H91" s="288" t="s">
        <v>1322</v>
      </c>
      <c r="I91" s="288" t="s">
        <v>1297</v>
      </c>
      <c r="J91" s="288">
        <v>50</v>
      </c>
      <c r="K91" s="302"/>
    </row>
    <row r="92" s="1" customFormat="1" ht="15" customHeight="1">
      <c r="B92" s="313"/>
      <c r="C92" s="288" t="s">
        <v>1323</v>
      </c>
      <c r="D92" s="288"/>
      <c r="E92" s="288"/>
      <c r="F92" s="311" t="s">
        <v>1301</v>
      </c>
      <c r="G92" s="312"/>
      <c r="H92" s="288" t="s">
        <v>1324</v>
      </c>
      <c r="I92" s="288" t="s">
        <v>1297</v>
      </c>
      <c r="J92" s="288">
        <v>255</v>
      </c>
      <c r="K92" s="302"/>
    </row>
    <row r="93" s="1" customFormat="1" ht="15" customHeight="1">
      <c r="B93" s="313"/>
      <c r="C93" s="288" t="s">
        <v>1325</v>
      </c>
      <c r="D93" s="288"/>
      <c r="E93" s="288"/>
      <c r="F93" s="311" t="s">
        <v>1295</v>
      </c>
      <c r="G93" s="312"/>
      <c r="H93" s="288" t="s">
        <v>1326</v>
      </c>
      <c r="I93" s="288" t="s">
        <v>1327</v>
      </c>
      <c r="J93" s="288"/>
      <c r="K93" s="302"/>
    </row>
    <row r="94" s="1" customFormat="1" ht="15" customHeight="1">
      <c r="B94" s="313"/>
      <c r="C94" s="288" t="s">
        <v>1328</v>
      </c>
      <c r="D94" s="288"/>
      <c r="E94" s="288"/>
      <c r="F94" s="311" t="s">
        <v>1295</v>
      </c>
      <c r="G94" s="312"/>
      <c r="H94" s="288" t="s">
        <v>1329</v>
      </c>
      <c r="I94" s="288" t="s">
        <v>1330</v>
      </c>
      <c r="J94" s="288"/>
      <c r="K94" s="302"/>
    </row>
    <row r="95" s="1" customFormat="1" ht="15" customHeight="1">
      <c r="B95" s="313"/>
      <c r="C95" s="288" t="s">
        <v>1331</v>
      </c>
      <c r="D95" s="288"/>
      <c r="E95" s="288"/>
      <c r="F95" s="311" t="s">
        <v>1295</v>
      </c>
      <c r="G95" s="312"/>
      <c r="H95" s="288" t="s">
        <v>1331</v>
      </c>
      <c r="I95" s="288" t="s">
        <v>1330</v>
      </c>
      <c r="J95" s="288"/>
      <c r="K95" s="302"/>
    </row>
    <row r="96" s="1" customFormat="1" ht="15" customHeight="1">
      <c r="B96" s="313"/>
      <c r="C96" s="288" t="s">
        <v>39</v>
      </c>
      <c r="D96" s="288"/>
      <c r="E96" s="288"/>
      <c r="F96" s="311" t="s">
        <v>1295</v>
      </c>
      <c r="G96" s="312"/>
      <c r="H96" s="288" t="s">
        <v>1332</v>
      </c>
      <c r="I96" s="288" t="s">
        <v>1330</v>
      </c>
      <c r="J96" s="288"/>
      <c r="K96" s="302"/>
    </row>
    <row r="97" s="1" customFormat="1" ht="15" customHeight="1">
      <c r="B97" s="313"/>
      <c r="C97" s="288" t="s">
        <v>49</v>
      </c>
      <c r="D97" s="288"/>
      <c r="E97" s="288"/>
      <c r="F97" s="311" t="s">
        <v>1295</v>
      </c>
      <c r="G97" s="312"/>
      <c r="H97" s="288" t="s">
        <v>1333</v>
      </c>
      <c r="I97" s="288" t="s">
        <v>1330</v>
      </c>
      <c r="J97" s="288"/>
      <c r="K97" s="302"/>
    </row>
    <row r="98" s="1" customFormat="1" ht="15" customHeight="1">
      <c r="B98" s="316"/>
      <c r="C98" s="317"/>
      <c r="D98" s="317"/>
      <c r="E98" s="317"/>
      <c r="F98" s="317"/>
      <c r="G98" s="317"/>
      <c r="H98" s="317"/>
      <c r="I98" s="317"/>
      <c r="J98" s="317"/>
      <c r="K98" s="318"/>
    </row>
    <row r="99" s="1" customFormat="1" ht="18.75" customHeight="1">
      <c r="B99" s="319"/>
      <c r="C99" s="320"/>
      <c r="D99" s="320"/>
      <c r="E99" s="320"/>
      <c r="F99" s="320"/>
      <c r="G99" s="320"/>
      <c r="H99" s="320"/>
      <c r="I99" s="320"/>
      <c r="J99" s="320"/>
      <c r="K99" s="319"/>
    </row>
    <row r="100" s="1" customFormat="1" ht="18.75" customHeight="1">
      <c r="B100" s="296"/>
      <c r="C100" s="296"/>
      <c r="D100" s="296"/>
      <c r="E100" s="296"/>
      <c r="F100" s="296"/>
      <c r="G100" s="296"/>
      <c r="H100" s="296"/>
      <c r="I100" s="296"/>
      <c r="J100" s="296"/>
      <c r="K100" s="296"/>
    </row>
    <row r="101" s="1" customFormat="1" ht="7.5" customHeight="1">
      <c r="B101" s="297"/>
      <c r="C101" s="298"/>
      <c r="D101" s="298"/>
      <c r="E101" s="298"/>
      <c r="F101" s="298"/>
      <c r="G101" s="298"/>
      <c r="H101" s="298"/>
      <c r="I101" s="298"/>
      <c r="J101" s="298"/>
      <c r="K101" s="299"/>
    </row>
    <row r="102" s="1" customFormat="1" ht="45" customHeight="1">
      <c r="B102" s="300"/>
      <c r="C102" s="301" t="s">
        <v>1334</v>
      </c>
      <c r="D102" s="301"/>
      <c r="E102" s="301"/>
      <c r="F102" s="301"/>
      <c r="G102" s="301"/>
      <c r="H102" s="301"/>
      <c r="I102" s="301"/>
      <c r="J102" s="301"/>
      <c r="K102" s="302"/>
    </row>
    <row r="103" s="1" customFormat="1" ht="17.25" customHeight="1">
      <c r="B103" s="300"/>
      <c r="C103" s="303" t="s">
        <v>1289</v>
      </c>
      <c r="D103" s="303"/>
      <c r="E103" s="303"/>
      <c r="F103" s="303" t="s">
        <v>1290</v>
      </c>
      <c r="G103" s="304"/>
      <c r="H103" s="303" t="s">
        <v>55</v>
      </c>
      <c r="I103" s="303" t="s">
        <v>58</v>
      </c>
      <c r="J103" s="303" t="s">
        <v>1291</v>
      </c>
      <c r="K103" s="302"/>
    </row>
    <row r="104" s="1" customFormat="1" ht="17.25" customHeight="1">
      <c r="B104" s="300"/>
      <c r="C104" s="305" t="s">
        <v>1292</v>
      </c>
      <c r="D104" s="305"/>
      <c r="E104" s="305"/>
      <c r="F104" s="306" t="s">
        <v>1293</v>
      </c>
      <c r="G104" s="307"/>
      <c r="H104" s="305"/>
      <c r="I104" s="305"/>
      <c r="J104" s="305" t="s">
        <v>1294</v>
      </c>
      <c r="K104" s="302"/>
    </row>
    <row r="105" s="1" customFormat="1" ht="5.25" customHeight="1">
      <c r="B105" s="300"/>
      <c r="C105" s="303"/>
      <c r="D105" s="303"/>
      <c r="E105" s="303"/>
      <c r="F105" s="303"/>
      <c r="G105" s="321"/>
      <c r="H105" s="303"/>
      <c r="I105" s="303"/>
      <c r="J105" s="303"/>
      <c r="K105" s="302"/>
    </row>
    <row r="106" s="1" customFormat="1" ht="15" customHeight="1">
      <c r="B106" s="300"/>
      <c r="C106" s="288" t="s">
        <v>54</v>
      </c>
      <c r="D106" s="310"/>
      <c r="E106" s="310"/>
      <c r="F106" s="311" t="s">
        <v>1295</v>
      </c>
      <c r="G106" s="288"/>
      <c r="H106" s="288" t="s">
        <v>1335</v>
      </c>
      <c r="I106" s="288" t="s">
        <v>1297</v>
      </c>
      <c r="J106" s="288">
        <v>20</v>
      </c>
      <c r="K106" s="302"/>
    </row>
    <row r="107" s="1" customFormat="1" ht="15" customHeight="1">
      <c r="B107" s="300"/>
      <c r="C107" s="288" t="s">
        <v>1298</v>
      </c>
      <c r="D107" s="288"/>
      <c r="E107" s="288"/>
      <c r="F107" s="311" t="s">
        <v>1295</v>
      </c>
      <c r="G107" s="288"/>
      <c r="H107" s="288" t="s">
        <v>1335</v>
      </c>
      <c r="I107" s="288" t="s">
        <v>1297</v>
      </c>
      <c r="J107" s="288">
        <v>120</v>
      </c>
      <c r="K107" s="302"/>
    </row>
    <row r="108" s="1" customFormat="1" ht="15" customHeight="1">
      <c r="B108" s="313"/>
      <c r="C108" s="288" t="s">
        <v>1300</v>
      </c>
      <c r="D108" s="288"/>
      <c r="E108" s="288"/>
      <c r="F108" s="311" t="s">
        <v>1301</v>
      </c>
      <c r="G108" s="288"/>
      <c r="H108" s="288" t="s">
        <v>1335</v>
      </c>
      <c r="I108" s="288" t="s">
        <v>1297</v>
      </c>
      <c r="J108" s="288">
        <v>50</v>
      </c>
      <c r="K108" s="302"/>
    </row>
    <row r="109" s="1" customFormat="1" ht="15" customHeight="1">
      <c r="B109" s="313"/>
      <c r="C109" s="288" t="s">
        <v>1303</v>
      </c>
      <c r="D109" s="288"/>
      <c r="E109" s="288"/>
      <c r="F109" s="311" t="s">
        <v>1295</v>
      </c>
      <c r="G109" s="288"/>
      <c r="H109" s="288" t="s">
        <v>1335</v>
      </c>
      <c r="I109" s="288" t="s">
        <v>1305</v>
      </c>
      <c r="J109" s="288"/>
      <c r="K109" s="302"/>
    </row>
    <row r="110" s="1" customFormat="1" ht="15" customHeight="1">
      <c r="B110" s="313"/>
      <c r="C110" s="288" t="s">
        <v>1314</v>
      </c>
      <c r="D110" s="288"/>
      <c r="E110" s="288"/>
      <c r="F110" s="311" t="s">
        <v>1301</v>
      </c>
      <c r="G110" s="288"/>
      <c r="H110" s="288" t="s">
        <v>1335</v>
      </c>
      <c r="I110" s="288" t="s">
        <v>1297</v>
      </c>
      <c r="J110" s="288">
        <v>50</v>
      </c>
      <c r="K110" s="302"/>
    </row>
    <row r="111" s="1" customFormat="1" ht="15" customHeight="1">
      <c r="B111" s="313"/>
      <c r="C111" s="288" t="s">
        <v>1322</v>
      </c>
      <c r="D111" s="288"/>
      <c r="E111" s="288"/>
      <c r="F111" s="311" t="s">
        <v>1301</v>
      </c>
      <c r="G111" s="288"/>
      <c r="H111" s="288" t="s">
        <v>1335</v>
      </c>
      <c r="I111" s="288" t="s">
        <v>1297</v>
      </c>
      <c r="J111" s="288">
        <v>50</v>
      </c>
      <c r="K111" s="302"/>
    </row>
    <row r="112" s="1" customFormat="1" ht="15" customHeight="1">
      <c r="B112" s="313"/>
      <c r="C112" s="288" t="s">
        <v>1320</v>
      </c>
      <c r="D112" s="288"/>
      <c r="E112" s="288"/>
      <c r="F112" s="311" t="s">
        <v>1301</v>
      </c>
      <c r="G112" s="288"/>
      <c r="H112" s="288" t="s">
        <v>1335</v>
      </c>
      <c r="I112" s="288" t="s">
        <v>1297</v>
      </c>
      <c r="J112" s="288">
        <v>50</v>
      </c>
      <c r="K112" s="302"/>
    </row>
    <row r="113" s="1" customFormat="1" ht="15" customHeight="1">
      <c r="B113" s="313"/>
      <c r="C113" s="288" t="s">
        <v>54</v>
      </c>
      <c r="D113" s="288"/>
      <c r="E113" s="288"/>
      <c r="F113" s="311" t="s">
        <v>1295</v>
      </c>
      <c r="G113" s="288"/>
      <c r="H113" s="288" t="s">
        <v>1336</v>
      </c>
      <c r="I113" s="288" t="s">
        <v>1297</v>
      </c>
      <c r="J113" s="288">
        <v>20</v>
      </c>
      <c r="K113" s="302"/>
    </row>
    <row r="114" s="1" customFormat="1" ht="15" customHeight="1">
      <c r="B114" s="313"/>
      <c r="C114" s="288" t="s">
        <v>1337</v>
      </c>
      <c r="D114" s="288"/>
      <c r="E114" s="288"/>
      <c r="F114" s="311" t="s">
        <v>1295</v>
      </c>
      <c r="G114" s="288"/>
      <c r="H114" s="288" t="s">
        <v>1338</v>
      </c>
      <c r="I114" s="288" t="s">
        <v>1297</v>
      </c>
      <c r="J114" s="288">
        <v>120</v>
      </c>
      <c r="K114" s="302"/>
    </row>
    <row r="115" s="1" customFormat="1" ht="15" customHeight="1">
      <c r="B115" s="313"/>
      <c r="C115" s="288" t="s">
        <v>39</v>
      </c>
      <c r="D115" s="288"/>
      <c r="E115" s="288"/>
      <c r="F115" s="311" t="s">
        <v>1295</v>
      </c>
      <c r="G115" s="288"/>
      <c r="H115" s="288" t="s">
        <v>1339</v>
      </c>
      <c r="I115" s="288" t="s">
        <v>1330</v>
      </c>
      <c r="J115" s="288"/>
      <c r="K115" s="302"/>
    </row>
    <row r="116" s="1" customFormat="1" ht="15" customHeight="1">
      <c r="B116" s="313"/>
      <c r="C116" s="288" t="s">
        <v>49</v>
      </c>
      <c r="D116" s="288"/>
      <c r="E116" s="288"/>
      <c r="F116" s="311" t="s">
        <v>1295</v>
      </c>
      <c r="G116" s="288"/>
      <c r="H116" s="288" t="s">
        <v>1340</v>
      </c>
      <c r="I116" s="288" t="s">
        <v>1330</v>
      </c>
      <c r="J116" s="288"/>
      <c r="K116" s="302"/>
    </row>
    <row r="117" s="1" customFormat="1" ht="15" customHeight="1">
      <c r="B117" s="313"/>
      <c r="C117" s="288" t="s">
        <v>58</v>
      </c>
      <c r="D117" s="288"/>
      <c r="E117" s="288"/>
      <c r="F117" s="311" t="s">
        <v>1295</v>
      </c>
      <c r="G117" s="288"/>
      <c r="H117" s="288" t="s">
        <v>1341</v>
      </c>
      <c r="I117" s="288" t="s">
        <v>1342</v>
      </c>
      <c r="J117" s="288"/>
      <c r="K117" s="302"/>
    </row>
    <row r="118" s="1" customFormat="1" ht="15" customHeight="1">
      <c r="B118" s="316"/>
      <c r="C118" s="322"/>
      <c r="D118" s="322"/>
      <c r="E118" s="322"/>
      <c r="F118" s="322"/>
      <c r="G118" s="322"/>
      <c r="H118" s="322"/>
      <c r="I118" s="322"/>
      <c r="J118" s="322"/>
      <c r="K118" s="318"/>
    </row>
    <row r="119" s="1" customFormat="1" ht="18.75" customHeight="1">
      <c r="B119" s="323"/>
      <c r="C119" s="324"/>
      <c r="D119" s="324"/>
      <c r="E119" s="324"/>
      <c r="F119" s="325"/>
      <c r="G119" s="324"/>
      <c r="H119" s="324"/>
      <c r="I119" s="324"/>
      <c r="J119" s="324"/>
      <c r="K119" s="323"/>
    </row>
    <row r="120" s="1" customFormat="1" ht="18.75" customHeight="1">
      <c r="B120" s="296"/>
      <c r="C120" s="296"/>
      <c r="D120" s="296"/>
      <c r="E120" s="296"/>
      <c r="F120" s="296"/>
      <c r="G120" s="296"/>
      <c r="H120" s="296"/>
      <c r="I120" s="296"/>
      <c r="J120" s="296"/>
      <c r="K120" s="296"/>
    </row>
    <row r="121" s="1" customFormat="1" ht="7.5" customHeight="1">
      <c r="B121" s="326"/>
      <c r="C121" s="327"/>
      <c r="D121" s="327"/>
      <c r="E121" s="327"/>
      <c r="F121" s="327"/>
      <c r="G121" s="327"/>
      <c r="H121" s="327"/>
      <c r="I121" s="327"/>
      <c r="J121" s="327"/>
      <c r="K121" s="328"/>
    </row>
    <row r="122" s="1" customFormat="1" ht="45" customHeight="1">
      <c r="B122" s="329"/>
      <c r="C122" s="279" t="s">
        <v>1343</v>
      </c>
      <c r="D122" s="279"/>
      <c r="E122" s="279"/>
      <c r="F122" s="279"/>
      <c r="G122" s="279"/>
      <c r="H122" s="279"/>
      <c r="I122" s="279"/>
      <c r="J122" s="279"/>
      <c r="K122" s="330"/>
    </row>
    <row r="123" s="1" customFormat="1" ht="17.25" customHeight="1">
      <c r="B123" s="331"/>
      <c r="C123" s="303" t="s">
        <v>1289</v>
      </c>
      <c r="D123" s="303"/>
      <c r="E123" s="303"/>
      <c r="F123" s="303" t="s">
        <v>1290</v>
      </c>
      <c r="G123" s="304"/>
      <c r="H123" s="303" t="s">
        <v>55</v>
      </c>
      <c r="I123" s="303" t="s">
        <v>58</v>
      </c>
      <c r="J123" s="303" t="s">
        <v>1291</v>
      </c>
      <c r="K123" s="332"/>
    </row>
    <row r="124" s="1" customFormat="1" ht="17.25" customHeight="1">
      <c r="B124" s="331"/>
      <c r="C124" s="305" t="s">
        <v>1292</v>
      </c>
      <c r="D124" s="305"/>
      <c r="E124" s="305"/>
      <c r="F124" s="306" t="s">
        <v>1293</v>
      </c>
      <c r="G124" s="307"/>
      <c r="H124" s="305"/>
      <c r="I124" s="305"/>
      <c r="J124" s="305" t="s">
        <v>1294</v>
      </c>
      <c r="K124" s="332"/>
    </row>
    <row r="125" s="1" customFormat="1" ht="5.25" customHeight="1">
      <c r="B125" s="333"/>
      <c r="C125" s="308"/>
      <c r="D125" s="308"/>
      <c r="E125" s="308"/>
      <c r="F125" s="308"/>
      <c r="G125" s="334"/>
      <c r="H125" s="308"/>
      <c r="I125" s="308"/>
      <c r="J125" s="308"/>
      <c r="K125" s="335"/>
    </row>
    <row r="126" s="1" customFormat="1" ht="15" customHeight="1">
      <c r="B126" s="333"/>
      <c r="C126" s="288" t="s">
        <v>1298</v>
      </c>
      <c r="D126" s="310"/>
      <c r="E126" s="310"/>
      <c r="F126" s="311" t="s">
        <v>1295</v>
      </c>
      <c r="G126" s="288"/>
      <c r="H126" s="288" t="s">
        <v>1335</v>
      </c>
      <c r="I126" s="288" t="s">
        <v>1297</v>
      </c>
      <c r="J126" s="288">
        <v>120</v>
      </c>
      <c r="K126" s="336"/>
    </row>
    <row r="127" s="1" customFormat="1" ht="15" customHeight="1">
      <c r="B127" s="333"/>
      <c r="C127" s="288" t="s">
        <v>1344</v>
      </c>
      <c r="D127" s="288"/>
      <c r="E127" s="288"/>
      <c r="F127" s="311" t="s">
        <v>1295</v>
      </c>
      <c r="G127" s="288"/>
      <c r="H127" s="288" t="s">
        <v>1345</v>
      </c>
      <c r="I127" s="288" t="s">
        <v>1297</v>
      </c>
      <c r="J127" s="288" t="s">
        <v>1346</v>
      </c>
      <c r="K127" s="336"/>
    </row>
    <row r="128" s="1" customFormat="1" ht="15" customHeight="1">
      <c r="B128" s="333"/>
      <c r="C128" s="288" t="s">
        <v>1243</v>
      </c>
      <c r="D128" s="288"/>
      <c r="E128" s="288"/>
      <c r="F128" s="311" t="s">
        <v>1295</v>
      </c>
      <c r="G128" s="288"/>
      <c r="H128" s="288" t="s">
        <v>1347</v>
      </c>
      <c r="I128" s="288" t="s">
        <v>1297</v>
      </c>
      <c r="J128" s="288" t="s">
        <v>1346</v>
      </c>
      <c r="K128" s="336"/>
    </row>
    <row r="129" s="1" customFormat="1" ht="15" customHeight="1">
      <c r="B129" s="333"/>
      <c r="C129" s="288" t="s">
        <v>1306</v>
      </c>
      <c r="D129" s="288"/>
      <c r="E129" s="288"/>
      <c r="F129" s="311" t="s">
        <v>1301</v>
      </c>
      <c r="G129" s="288"/>
      <c r="H129" s="288" t="s">
        <v>1307</v>
      </c>
      <c r="I129" s="288" t="s">
        <v>1297</v>
      </c>
      <c r="J129" s="288">
        <v>15</v>
      </c>
      <c r="K129" s="336"/>
    </row>
    <row r="130" s="1" customFormat="1" ht="15" customHeight="1">
      <c r="B130" s="333"/>
      <c r="C130" s="314" t="s">
        <v>1308</v>
      </c>
      <c r="D130" s="314"/>
      <c r="E130" s="314"/>
      <c r="F130" s="315" t="s">
        <v>1301</v>
      </c>
      <c r="G130" s="314"/>
      <c r="H130" s="314" t="s">
        <v>1309</v>
      </c>
      <c r="I130" s="314" t="s">
        <v>1297</v>
      </c>
      <c r="J130" s="314">
        <v>15</v>
      </c>
      <c r="K130" s="336"/>
    </row>
    <row r="131" s="1" customFormat="1" ht="15" customHeight="1">
      <c r="B131" s="333"/>
      <c r="C131" s="314" t="s">
        <v>1310</v>
      </c>
      <c r="D131" s="314"/>
      <c r="E131" s="314"/>
      <c r="F131" s="315" t="s">
        <v>1301</v>
      </c>
      <c r="G131" s="314"/>
      <c r="H131" s="314" t="s">
        <v>1311</v>
      </c>
      <c r="I131" s="314" t="s">
        <v>1297</v>
      </c>
      <c r="J131" s="314">
        <v>20</v>
      </c>
      <c r="K131" s="336"/>
    </row>
    <row r="132" s="1" customFormat="1" ht="15" customHeight="1">
      <c r="B132" s="333"/>
      <c r="C132" s="314" t="s">
        <v>1312</v>
      </c>
      <c r="D132" s="314"/>
      <c r="E132" s="314"/>
      <c r="F132" s="315" t="s">
        <v>1301</v>
      </c>
      <c r="G132" s="314"/>
      <c r="H132" s="314" t="s">
        <v>1313</v>
      </c>
      <c r="I132" s="314" t="s">
        <v>1297</v>
      </c>
      <c r="J132" s="314">
        <v>20</v>
      </c>
      <c r="K132" s="336"/>
    </row>
    <row r="133" s="1" customFormat="1" ht="15" customHeight="1">
      <c r="B133" s="333"/>
      <c r="C133" s="288" t="s">
        <v>1300</v>
      </c>
      <c r="D133" s="288"/>
      <c r="E133" s="288"/>
      <c r="F133" s="311" t="s">
        <v>1301</v>
      </c>
      <c r="G133" s="288"/>
      <c r="H133" s="288" t="s">
        <v>1335</v>
      </c>
      <c r="I133" s="288" t="s">
        <v>1297</v>
      </c>
      <c r="J133" s="288">
        <v>50</v>
      </c>
      <c r="K133" s="336"/>
    </row>
    <row r="134" s="1" customFormat="1" ht="15" customHeight="1">
      <c r="B134" s="333"/>
      <c r="C134" s="288" t="s">
        <v>1314</v>
      </c>
      <c r="D134" s="288"/>
      <c r="E134" s="288"/>
      <c r="F134" s="311" t="s">
        <v>1301</v>
      </c>
      <c r="G134" s="288"/>
      <c r="H134" s="288" t="s">
        <v>1335</v>
      </c>
      <c r="I134" s="288" t="s">
        <v>1297</v>
      </c>
      <c r="J134" s="288">
        <v>50</v>
      </c>
      <c r="K134" s="336"/>
    </row>
    <row r="135" s="1" customFormat="1" ht="15" customHeight="1">
      <c r="B135" s="333"/>
      <c r="C135" s="288" t="s">
        <v>1320</v>
      </c>
      <c r="D135" s="288"/>
      <c r="E135" s="288"/>
      <c r="F135" s="311" t="s">
        <v>1301</v>
      </c>
      <c r="G135" s="288"/>
      <c r="H135" s="288" t="s">
        <v>1335</v>
      </c>
      <c r="I135" s="288" t="s">
        <v>1297</v>
      </c>
      <c r="J135" s="288">
        <v>50</v>
      </c>
      <c r="K135" s="336"/>
    </row>
    <row r="136" s="1" customFormat="1" ht="15" customHeight="1">
      <c r="B136" s="333"/>
      <c r="C136" s="288" t="s">
        <v>1322</v>
      </c>
      <c r="D136" s="288"/>
      <c r="E136" s="288"/>
      <c r="F136" s="311" t="s">
        <v>1301</v>
      </c>
      <c r="G136" s="288"/>
      <c r="H136" s="288" t="s">
        <v>1335</v>
      </c>
      <c r="I136" s="288" t="s">
        <v>1297</v>
      </c>
      <c r="J136" s="288">
        <v>50</v>
      </c>
      <c r="K136" s="336"/>
    </row>
    <row r="137" s="1" customFormat="1" ht="15" customHeight="1">
      <c r="B137" s="333"/>
      <c r="C137" s="288" t="s">
        <v>1323</v>
      </c>
      <c r="D137" s="288"/>
      <c r="E137" s="288"/>
      <c r="F137" s="311" t="s">
        <v>1301</v>
      </c>
      <c r="G137" s="288"/>
      <c r="H137" s="288" t="s">
        <v>1348</v>
      </c>
      <c r="I137" s="288" t="s">
        <v>1297</v>
      </c>
      <c r="J137" s="288">
        <v>255</v>
      </c>
      <c r="K137" s="336"/>
    </row>
    <row r="138" s="1" customFormat="1" ht="15" customHeight="1">
      <c r="B138" s="333"/>
      <c r="C138" s="288" t="s">
        <v>1325</v>
      </c>
      <c r="D138" s="288"/>
      <c r="E138" s="288"/>
      <c r="F138" s="311" t="s">
        <v>1295</v>
      </c>
      <c r="G138" s="288"/>
      <c r="H138" s="288" t="s">
        <v>1349</v>
      </c>
      <c r="I138" s="288" t="s">
        <v>1327</v>
      </c>
      <c r="J138" s="288"/>
      <c r="K138" s="336"/>
    </row>
    <row r="139" s="1" customFormat="1" ht="15" customHeight="1">
      <c r="B139" s="333"/>
      <c r="C139" s="288" t="s">
        <v>1328</v>
      </c>
      <c r="D139" s="288"/>
      <c r="E139" s="288"/>
      <c r="F139" s="311" t="s">
        <v>1295</v>
      </c>
      <c r="G139" s="288"/>
      <c r="H139" s="288" t="s">
        <v>1350</v>
      </c>
      <c r="I139" s="288" t="s">
        <v>1330</v>
      </c>
      <c r="J139" s="288"/>
      <c r="K139" s="336"/>
    </row>
    <row r="140" s="1" customFormat="1" ht="15" customHeight="1">
      <c r="B140" s="333"/>
      <c r="C140" s="288" t="s">
        <v>1331</v>
      </c>
      <c r="D140" s="288"/>
      <c r="E140" s="288"/>
      <c r="F140" s="311" t="s">
        <v>1295</v>
      </c>
      <c r="G140" s="288"/>
      <c r="H140" s="288" t="s">
        <v>1331</v>
      </c>
      <c r="I140" s="288" t="s">
        <v>1330</v>
      </c>
      <c r="J140" s="288"/>
      <c r="K140" s="336"/>
    </row>
    <row r="141" s="1" customFormat="1" ht="15" customHeight="1">
      <c r="B141" s="333"/>
      <c r="C141" s="288" t="s">
        <v>39</v>
      </c>
      <c r="D141" s="288"/>
      <c r="E141" s="288"/>
      <c r="F141" s="311" t="s">
        <v>1295</v>
      </c>
      <c r="G141" s="288"/>
      <c r="H141" s="288" t="s">
        <v>1351</v>
      </c>
      <c r="I141" s="288" t="s">
        <v>1330</v>
      </c>
      <c r="J141" s="288"/>
      <c r="K141" s="336"/>
    </row>
    <row r="142" s="1" customFormat="1" ht="15" customHeight="1">
      <c r="B142" s="333"/>
      <c r="C142" s="288" t="s">
        <v>1352</v>
      </c>
      <c r="D142" s="288"/>
      <c r="E142" s="288"/>
      <c r="F142" s="311" t="s">
        <v>1295</v>
      </c>
      <c r="G142" s="288"/>
      <c r="H142" s="288" t="s">
        <v>1353</v>
      </c>
      <c r="I142" s="288" t="s">
        <v>1330</v>
      </c>
      <c r="J142" s="288"/>
      <c r="K142" s="336"/>
    </row>
    <row r="143" s="1" customFormat="1" ht="15" customHeight="1">
      <c r="B143" s="337"/>
      <c r="C143" s="338"/>
      <c r="D143" s="338"/>
      <c r="E143" s="338"/>
      <c r="F143" s="338"/>
      <c r="G143" s="338"/>
      <c r="H143" s="338"/>
      <c r="I143" s="338"/>
      <c r="J143" s="338"/>
      <c r="K143" s="339"/>
    </row>
    <row r="144" s="1" customFormat="1" ht="18.75" customHeight="1">
      <c r="B144" s="324"/>
      <c r="C144" s="324"/>
      <c r="D144" s="324"/>
      <c r="E144" s="324"/>
      <c r="F144" s="325"/>
      <c r="G144" s="324"/>
      <c r="H144" s="324"/>
      <c r="I144" s="324"/>
      <c r="J144" s="324"/>
      <c r="K144" s="324"/>
    </row>
    <row r="145" s="1" customFormat="1" ht="18.75" customHeight="1">
      <c r="B145" s="296"/>
      <c r="C145" s="296"/>
      <c r="D145" s="296"/>
      <c r="E145" s="296"/>
      <c r="F145" s="296"/>
      <c r="G145" s="296"/>
      <c r="H145" s="296"/>
      <c r="I145" s="296"/>
      <c r="J145" s="296"/>
      <c r="K145" s="296"/>
    </row>
    <row r="146" s="1" customFormat="1" ht="7.5" customHeight="1">
      <c r="B146" s="297"/>
      <c r="C146" s="298"/>
      <c r="D146" s="298"/>
      <c r="E146" s="298"/>
      <c r="F146" s="298"/>
      <c r="G146" s="298"/>
      <c r="H146" s="298"/>
      <c r="I146" s="298"/>
      <c r="J146" s="298"/>
      <c r="K146" s="299"/>
    </row>
    <row r="147" s="1" customFormat="1" ht="45" customHeight="1">
      <c r="B147" s="300"/>
      <c r="C147" s="301" t="s">
        <v>1354</v>
      </c>
      <c r="D147" s="301"/>
      <c r="E147" s="301"/>
      <c r="F147" s="301"/>
      <c r="G147" s="301"/>
      <c r="H147" s="301"/>
      <c r="I147" s="301"/>
      <c r="J147" s="301"/>
      <c r="K147" s="302"/>
    </row>
    <row r="148" s="1" customFormat="1" ht="17.25" customHeight="1">
      <c r="B148" s="300"/>
      <c r="C148" s="303" t="s">
        <v>1289</v>
      </c>
      <c r="D148" s="303"/>
      <c r="E148" s="303"/>
      <c r="F148" s="303" t="s">
        <v>1290</v>
      </c>
      <c r="G148" s="304"/>
      <c r="H148" s="303" t="s">
        <v>55</v>
      </c>
      <c r="I148" s="303" t="s">
        <v>58</v>
      </c>
      <c r="J148" s="303" t="s">
        <v>1291</v>
      </c>
      <c r="K148" s="302"/>
    </row>
    <row r="149" s="1" customFormat="1" ht="17.25" customHeight="1">
      <c r="B149" s="300"/>
      <c r="C149" s="305" t="s">
        <v>1292</v>
      </c>
      <c r="D149" s="305"/>
      <c r="E149" s="305"/>
      <c r="F149" s="306" t="s">
        <v>1293</v>
      </c>
      <c r="G149" s="307"/>
      <c r="H149" s="305"/>
      <c r="I149" s="305"/>
      <c r="J149" s="305" t="s">
        <v>1294</v>
      </c>
      <c r="K149" s="302"/>
    </row>
    <row r="150" s="1" customFormat="1" ht="5.25" customHeight="1">
      <c r="B150" s="313"/>
      <c r="C150" s="308"/>
      <c r="D150" s="308"/>
      <c r="E150" s="308"/>
      <c r="F150" s="308"/>
      <c r="G150" s="309"/>
      <c r="H150" s="308"/>
      <c r="I150" s="308"/>
      <c r="J150" s="308"/>
      <c r="K150" s="336"/>
    </row>
    <row r="151" s="1" customFormat="1" ht="15" customHeight="1">
      <c r="B151" s="313"/>
      <c r="C151" s="340" t="s">
        <v>1298</v>
      </c>
      <c r="D151" s="288"/>
      <c r="E151" s="288"/>
      <c r="F151" s="341" t="s">
        <v>1295</v>
      </c>
      <c r="G151" s="288"/>
      <c r="H151" s="340" t="s">
        <v>1335</v>
      </c>
      <c r="I151" s="340" t="s">
        <v>1297</v>
      </c>
      <c r="J151" s="340">
        <v>120</v>
      </c>
      <c r="K151" s="336"/>
    </row>
    <row r="152" s="1" customFormat="1" ht="15" customHeight="1">
      <c r="B152" s="313"/>
      <c r="C152" s="340" t="s">
        <v>1344</v>
      </c>
      <c r="D152" s="288"/>
      <c r="E152" s="288"/>
      <c r="F152" s="341" t="s">
        <v>1295</v>
      </c>
      <c r="G152" s="288"/>
      <c r="H152" s="340" t="s">
        <v>1355</v>
      </c>
      <c r="I152" s="340" t="s">
        <v>1297</v>
      </c>
      <c r="J152" s="340" t="s">
        <v>1346</v>
      </c>
      <c r="K152" s="336"/>
    </row>
    <row r="153" s="1" customFormat="1" ht="15" customHeight="1">
      <c r="B153" s="313"/>
      <c r="C153" s="340" t="s">
        <v>1243</v>
      </c>
      <c r="D153" s="288"/>
      <c r="E153" s="288"/>
      <c r="F153" s="341" t="s">
        <v>1295</v>
      </c>
      <c r="G153" s="288"/>
      <c r="H153" s="340" t="s">
        <v>1356</v>
      </c>
      <c r="I153" s="340" t="s">
        <v>1297</v>
      </c>
      <c r="J153" s="340" t="s">
        <v>1346</v>
      </c>
      <c r="K153" s="336"/>
    </row>
    <row r="154" s="1" customFormat="1" ht="15" customHeight="1">
      <c r="B154" s="313"/>
      <c r="C154" s="340" t="s">
        <v>1300</v>
      </c>
      <c r="D154" s="288"/>
      <c r="E154" s="288"/>
      <c r="F154" s="341" t="s">
        <v>1301</v>
      </c>
      <c r="G154" s="288"/>
      <c r="H154" s="340" t="s">
        <v>1335</v>
      </c>
      <c r="I154" s="340" t="s">
        <v>1297</v>
      </c>
      <c r="J154" s="340">
        <v>50</v>
      </c>
      <c r="K154" s="336"/>
    </row>
    <row r="155" s="1" customFormat="1" ht="15" customHeight="1">
      <c r="B155" s="313"/>
      <c r="C155" s="340" t="s">
        <v>1303</v>
      </c>
      <c r="D155" s="288"/>
      <c r="E155" s="288"/>
      <c r="F155" s="341" t="s">
        <v>1295</v>
      </c>
      <c r="G155" s="288"/>
      <c r="H155" s="340" t="s">
        <v>1335</v>
      </c>
      <c r="I155" s="340" t="s">
        <v>1305</v>
      </c>
      <c r="J155" s="340"/>
      <c r="K155" s="336"/>
    </row>
    <row r="156" s="1" customFormat="1" ht="15" customHeight="1">
      <c r="B156" s="313"/>
      <c r="C156" s="340" t="s">
        <v>1314</v>
      </c>
      <c r="D156" s="288"/>
      <c r="E156" s="288"/>
      <c r="F156" s="341" t="s">
        <v>1301</v>
      </c>
      <c r="G156" s="288"/>
      <c r="H156" s="340" t="s">
        <v>1335</v>
      </c>
      <c r="I156" s="340" t="s">
        <v>1297</v>
      </c>
      <c r="J156" s="340">
        <v>50</v>
      </c>
      <c r="K156" s="336"/>
    </row>
    <row r="157" s="1" customFormat="1" ht="15" customHeight="1">
      <c r="B157" s="313"/>
      <c r="C157" s="340" t="s">
        <v>1322</v>
      </c>
      <c r="D157" s="288"/>
      <c r="E157" s="288"/>
      <c r="F157" s="341" t="s">
        <v>1301</v>
      </c>
      <c r="G157" s="288"/>
      <c r="H157" s="340" t="s">
        <v>1335</v>
      </c>
      <c r="I157" s="340" t="s">
        <v>1297</v>
      </c>
      <c r="J157" s="340">
        <v>50</v>
      </c>
      <c r="K157" s="336"/>
    </row>
    <row r="158" s="1" customFormat="1" ht="15" customHeight="1">
      <c r="B158" s="313"/>
      <c r="C158" s="340" t="s">
        <v>1320</v>
      </c>
      <c r="D158" s="288"/>
      <c r="E158" s="288"/>
      <c r="F158" s="341" t="s">
        <v>1301</v>
      </c>
      <c r="G158" s="288"/>
      <c r="H158" s="340" t="s">
        <v>1335</v>
      </c>
      <c r="I158" s="340" t="s">
        <v>1297</v>
      </c>
      <c r="J158" s="340">
        <v>50</v>
      </c>
      <c r="K158" s="336"/>
    </row>
    <row r="159" s="1" customFormat="1" ht="15" customHeight="1">
      <c r="B159" s="313"/>
      <c r="C159" s="340" t="s">
        <v>97</v>
      </c>
      <c r="D159" s="288"/>
      <c r="E159" s="288"/>
      <c r="F159" s="341" t="s">
        <v>1295</v>
      </c>
      <c r="G159" s="288"/>
      <c r="H159" s="340" t="s">
        <v>1357</v>
      </c>
      <c r="I159" s="340" t="s">
        <v>1297</v>
      </c>
      <c r="J159" s="340" t="s">
        <v>1358</v>
      </c>
      <c r="K159" s="336"/>
    </row>
    <row r="160" s="1" customFormat="1" ht="15" customHeight="1">
      <c r="B160" s="313"/>
      <c r="C160" s="340" t="s">
        <v>1359</v>
      </c>
      <c r="D160" s="288"/>
      <c r="E160" s="288"/>
      <c r="F160" s="341" t="s">
        <v>1295</v>
      </c>
      <c r="G160" s="288"/>
      <c r="H160" s="340" t="s">
        <v>1360</v>
      </c>
      <c r="I160" s="340" t="s">
        <v>1330</v>
      </c>
      <c r="J160" s="340"/>
      <c r="K160" s="336"/>
    </row>
    <row r="161" s="1" customFormat="1" ht="15" customHeight="1">
      <c r="B161" s="342"/>
      <c r="C161" s="322"/>
      <c r="D161" s="322"/>
      <c r="E161" s="322"/>
      <c r="F161" s="322"/>
      <c r="G161" s="322"/>
      <c r="H161" s="322"/>
      <c r="I161" s="322"/>
      <c r="J161" s="322"/>
      <c r="K161" s="343"/>
    </row>
    <row r="162" s="1" customFormat="1" ht="18.75" customHeight="1">
      <c r="B162" s="324"/>
      <c r="C162" s="334"/>
      <c r="D162" s="334"/>
      <c r="E162" s="334"/>
      <c r="F162" s="344"/>
      <c r="G162" s="334"/>
      <c r="H162" s="334"/>
      <c r="I162" s="334"/>
      <c r="J162" s="334"/>
      <c r="K162" s="324"/>
    </row>
    <row r="163" s="1" customFormat="1" ht="18.75" customHeight="1">
      <c r="B163" s="296"/>
      <c r="C163" s="296"/>
      <c r="D163" s="296"/>
      <c r="E163" s="296"/>
      <c r="F163" s="296"/>
      <c r="G163" s="296"/>
      <c r="H163" s="296"/>
      <c r="I163" s="296"/>
      <c r="J163" s="296"/>
      <c r="K163" s="296"/>
    </row>
    <row r="164" s="1" customFormat="1" ht="7.5" customHeight="1">
      <c r="B164" s="275"/>
      <c r="C164" s="276"/>
      <c r="D164" s="276"/>
      <c r="E164" s="276"/>
      <c r="F164" s="276"/>
      <c r="G164" s="276"/>
      <c r="H164" s="276"/>
      <c r="I164" s="276"/>
      <c r="J164" s="276"/>
      <c r="K164" s="277"/>
    </row>
    <row r="165" s="1" customFormat="1" ht="45" customHeight="1">
      <c r="B165" s="278"/>
      <c r="C165" s="279" t="s">
        <v>1361</v>
      </c>
      <c r="D165" s="279"/>
      <c r="E165" s="279"/>
      <c r="F165" s="279"/>
      <c r="G165" s="279"/>
      <c r="H165" s="279"/>
      <c r="I165" s="279"/>
      <c r="J165" s="279"/>
      <c r="K165" s="280"/>
    </row>
    <row r="166" s="1" customFormat="1" ht="17.25" customHeight="1">
      <c r="B166" s="278"/>
      <c r="C166" s="303" t="s">
        <v>1289</v>
      </c>
      <c r="D166" s="303"/>
      <c r="E166" s="303"/>
      <c r="F166" s="303" t="s">
        <v>1290</v>
      </c>
      <c r="G166" s="345"/>
      <c r="H166" s="346" t="s">
        <v>55</v>
      </c>
      <c r="I166" s="346" t="s">
        <v>58</v>
      </c>
      <c r="J166" s="303" t="s">
        <v>1291</v>
      </c>
      <c r="K166" s="280"/>
    </row>
    <row r="167" s="1" customFormat="1" ht="17.25" customHeight="1">
      <c r="B167" s="281"/>
      <c r="C167" s="305" t="s">
        <v>1292</v>
      </c>
      <c r="D167" s="305"/>
      <c r="E167" s="305"/>
      <c r="F167" s="306" t="s">
        <v>1293</v>
      </c>
      <c r="G167" s="347"/>
      <c r="H167" s="348"/>
      <c r="I167" s="348"/>
      <c r="J167" s="305" t="s">
        <v>1294</v>
      </c>
      <c r="K167" s="283"/>
    </row>
    <row r="168" s="1" customFormat="1" ht="5.25" customHeight="1">
      <c r="B168" s="313"/>
      <c r="C168" s="308"/>
      <c r="D168" s="308"/>
      <c r="E168" s="308"/>
      <c r="F168" s="308"/>
      <c r="G168" s="309"/>
      <c r="H168" s="308"/>
      <c r="I168" s="308"/>
      <c r="J168" s="308"/>
      <c r="K168" s="336"/>
    </row>
    <row r="169" s="1" customFormat="1" ht="15" customHeight="1">
      <c r="B169" s="313"/>
      <c r="C169" s="288" t="s">
        <v>1298</v>
      </c>
      <c r="D169" s="288"/>
      <c r="E169" s="288"/>
      <c r="F169" s="311" t="s">
        <v>1295</v>
      </c>
      <c r="G169" s="288"/>
      <c r="H169" s="288" t="s">
        <v>1335</v>
      </c>
      <c r="I169" s="288" t="s">
        <v>1297</v>
      </c>
      <c r="J169" s="288">
        <v>120</v>
      </c>
      <c r="K169" s="336"/>
    </row>
    <row r="170" s="1" customFormat="1" ht="15" customHeight="1">
      <c r="B170" s="313"/>
      <c r="C170" s="288" t="s">
        <v>1344</v>
      </c>
      <c r="D170" s="288"/>
      <c r="E170" s="288"/>
      <c r="F170" s="311" t="s">
        <v>1295</v>
      </c>
      <c r="G170" s="288"/>
      <c r="H170" s="288" t="s">
        <v>1345</v>
      </c>
      <c r="I170" s="288" t="s">
        <v>1297</v>
      </c>
      <c r="J170" s="288" t="s">
        <v>1346</v>
      </c>
      <c r="K170" s="336"/>
    </row>
    <row r="171" s="1" customFormat="1" ht="15" customHeight="1">
      <c r="B171" s="313"/>
      <c r="C171" s="288" t="s">
        <v>1243</v>
      </c>
      <c r="D171" s="288"/>
      <c r="E171" s="288"/>
      <c r="F171" s="311" t="s">
        <v>1295</v>
      </c>
      <c r="G171" s="288"/>
      <c r="H171" s="288" t="s">
        <v>1362</v>
      </c>
      <c r="I171" s="288" t="s">
        <v>1297</v>
      </c>
      <c r="J171" s="288" t="s">
        <v>1346</v>
      </c>
      <c r="K171" s="336"/>
    </row>
    <row r="172" s="1" customFormat="1" ht="15" customHeight="1">
      <c r="B172" s="313"/>
      <c r="C172" s="288" t="s">
        <v>1300</v>
      </c>
      <c r="D172" s="288"/>
      <c r="E172" s="288"/>
      <c r="F172" s="311" t="s">
        <v>1301</v>
      </c>
      <c r="G172" s="288"/>
      <c r="H172" s="288" t="s">
        <v>1362</v>
      </c>
      <c r="I172" s="288" t="s">
        <v>1297</v>
      </c>
      <c r="J172" s="288">
        <v>50</v>
      </c>
      <c r="K172" s="336"/>
    </row>
    <row r="173" s="1" customFormat="1" ht="15" customHeight="1">
      <c r="B173" s="313"/>
      <c r="C173" s="288" t="s">
        <v>1303</v>
      </c>
      <c r="D173" s="288"/>
      <c r="E173" s="288"/>
      <c r="F173" s="311" t="s">
        <v>1295</v>
      </c>
      <c r="G173" s="288"/>
      <c r="H173" s="288" t="s">
        <v>1362</v>
      </c>
      <c r="I173" s="288" t="s">
        <v>1305</v>
      </c>
      <c r="J173" s="288"/>
      <c r="K173" s="336"/>
    </row>
    <row r="174" s="1" customFormat="1" ht="15" customHeight="1">
      <c r="B174" s="313"/>
      <c r="C174" s="288" t="s">
        <v>1314</v>
      </c>
      <c r="D174" s="288"/>
      <c r="E174" s="288"/>
      <c r="F174" s="311" t="s">
        <v>1301</v>
      </c>
      <c r="G174" s="288"/>
      <c r="H174" s="288" t="s">
        <v>1362</v>
      </c>
      <c r="I174" s="288" t="s">
        <v>1297</v>
      </c>
      <c r="J174" s="288">
        <v>50</v>
      </c>
      <c r="K174" s="336"/>
    </row>
    <row r="175" s="1" customFormat="1" ht="15" customHeight="1">
      <c r="B175" s="313"/>
      <c r="C175" s="288" t="s">
        <v>1322</v>
      </c>
      <c r="D175" s="288"/>
      <c r="E175" s="288"/>
      <c r="F175" s="311" t="s">
        <v>1301</v>
      </c>
      <c r="G175" s="288"/>
      <c r="H175" s="288" t="s">
        <v>1362</v>
      </c>
      <c r="I175" s="288" t="s">
        <v>1297</v>
      </c>
      <c r="J175" s="288">
        <v>50</v>
      </c>
      <c r="K175" s="336"/>
    </row>
    <row r="176" s="1" customFormat="1" ht="15" customHeight="1">
      <c r="B176" s="313"/>
      <c r="C176" s="288" t="s">
        <v>1320</v>
      </c>
      <c r="D176" s="288"/>
      <c r="E176" s="288"/>
      <c r="F176" s="311" t="s">
        <v>1301</v>
      </c>
      <c r="G176" s="288"/>
      <c r="H176" s="288" t="s">
        <v>1362</v>
      </c>
      <c r="I176" s="288" t="s">
        <v>1297</v>
      </c>
      <c r="J176" s="288">
        <v>50</v>
      </c>
      <c r="K176" s="336"/>
    </row>
    <row r="177" s="1" customFormat="1" ht="15" customHeight="1">
      <c r="B177" s="313"/>
      <c r="C177" s="288" t="s">
        <v>115</v>
      </c>
      <c r="D177" s="288"/>
      <c r="E177" s="288"/>
      <c r="F177" s="311" t="s">
        <v>1295</v>
      </c>
      <c r="G177" s="288"/>
      <c r="H177" s="288" t="s">
        <v>1363</v>
      </c>
      <c r="I177" s="288" t="s">
        <v>1364</v>
      </c>
      <c r="J177" s="288"/>
      <c r="K177" s="336"/>
    </row>
    <row r="178" s="1" customFormat="1" ht="15" customHeight="1">
      <c r="B178" s="313"/>
      <c r="C178" s="288" t="s">
        <v>58</v>
      </c>
      <c r="D178" s="288"/>
      <c r="E178" s="288"/>
      <c r="F178" s="311" t="s">
        <v>1295</v>
      </c>
      <c r="G178" s="288"/>
      <c r="H178" s="288" t="s">
        <v>1365</v>
      </c>
      <c r="I178" s="288" t="s">
        <v>1366</v>
      </c>
      <c r="J178" s="288">
        <v>1</v>
      </c>
      <c r="K178" s="336"/>
    </row>
    <row r="179" s="1" customFormat="1" ht="15" customHeight="1">
      <c r="B179" s="313"/>
      <c r="C179" s="288" t="s">
        <v>54</v>
      </c>
      <c r="D179" s="288"/>
      <c r="E179" s="288"/>
      <c r="F179" s="311" t="s">
        <v>1295</v>
      </c>
      <c r="G179" s="288"/>
      <c r="H179" s="288" t="s">
        <v>1367</v>
      </c>
      <c r="I179" s="288" t="s">
        <v>1297</v>
      </c>
      <c r="J179" s="288">
        <v>20</v>
      </c>
      <c r="K179" s="336"/>
    </row>
    <row r="180" s="1" customFormat="1" ht="15" customHeight="1">
      <c r="B180" s="313"/>
      <c r="C180" s="288" t="s">
        <v>55</v>
      </c>
      <c r="D180" s="288"/>
      <c r="E180" s="288"/>
      <c r="F180" s="311" t="s">
        <v>1295</v>
      </c>
      <c r="G180" s="288"/>
      <c r="H180" s="288" t="s">
        <v>1368</v>
      </c>
      <c r="I180" s="288" t="s">
        <v>1297</v>
      </c>
      <c r="J180" s="288">
        <v>255</v>
      </c>
      <c r="K180" s="336"/>
    </row>
    <row r="181" s="1" customFormat="1" ht="15" customHeight="1">
      <c r="B181" s="313"/>
      <c r="C181" s="288" t="s">
        <v>116</v>
      </c>
      <c r="D181" s="288"/>
      <c r="E181" s="288"/>
      <c r="F181" s="311" t="s">
        <v>1295</v>
      </c>
      <c r="G181" s="288"/>
      <c r="H181" s="288" t="s">
        <v>1259</v>
      </c>
      <c r="I181" s="288" t="s">
        <v>1297</v>
      </c>
      <c r="J181" s="288">
        <v>10</v>
      </c>
      <c r="K181" s="336"/>
    </row>
    <row r="182" s="1" customFormat="1" ht="15" customHeight="1">
      <c r="B182" s="313"/>
      <c r="C182" s="288" t="s">
        <v>117</v>
      </c>
      <c r="D182" s="288"/>
      <c r="E182" s="288"/>
      <c r="F182" s="311" t="s">
        <v>1295</v>
      </c>
      <c r="G182" s="288"/>
      <c r="H182" s="288" t="s">
        <v>1369</v>
      </c>
      <c r="I182" s="288" t="s">
        <v>1330</v>
      </c>
      <c r="J182" s="288"/>
      <c r="K182" s="336"/>
    </row>
    <row r="183" s="1" customFormat="1" ht="15" customHeight="1">
      <c r="B183" s="313"/>
      <c r="C183" s="288" t="s">
        <v>1370</v>
      </c>
      <c r="D183" s="288"/>
      <c r="E183" s="288"/>
      <c r="F183" s="311" t="s">
        <v>1295</v>
      </c>
      <c r="G183" s="288"/>
      <c r="H183" s="288" t="s">
        <v>1371</v>
      </c>
      <c r="I183" s="288" t="s">
        <v>1330</v>
      </c>
      <c r="J183" s="288"/>
      <c r="K183" s="336"/>
    </row>
    <row r="184" s="1" customFormat="1" ht="15" customHeight="1">
      <c r="B184" s="313"/>
      <c r="C184" s="288" t="s">
        <v>1359</v>
      </c>
      <c r="D184" s="288"/>
      <c r="E184" s="288"/>
      <c r="F184" s="311" t="s">
        <v>1295</v>
      </c>
      <c r="G184" s="288"/>
      <c r="H184" s="288" t="s">
        <v>1372</v>
      </c>
      <c r="I184" s="288" t="s">
        <v>1330</v>
      </c>
      <c r="J184" s="288"/>
      <c r="K184" s="336"/>
    </row>
    <row r="185" s="1" customFormat="1" ht="15" customHeight="1">
      <c r="B185" s="313"/>
      <c r="C185" s="288" t="s">
        <v>119</v>
      </c>
      <c r="D185" s="288"/>
      <c r="E185" s="288"/>
      <c r="F185" s="311" t="s">
        <v>1301</v>
      </c>
      <c r="G185" s="288"/>
      <c r="H185" s="288" t="s">
        <v>1373</v>
      </c>
      <c r="I185" s="288" t="s">
        <v>1297</v>
      </c>
      <c r="J185" s="288">
        <v>50</v>
      </c>
      <c r="K185" s="336"/>
    </row>
    <row r="186" s="1" customFormat="1" ht="15" customHeight="1">
      <c r="B186" s="313"/>
      <c r="C186" s="288" t="s">
        <v>1374</v>
      </c>
      <c r="D186" s="288"/>
      <c r="E186" s="288"/>
      <c r="F186" s="311" t="s">
        <v>1301</v>
      </c>
      <c r="G186" s="288"/>
      <c r="H186" s="288" t="s">
        <v>1375</v>
      </c>
      <c r="I186" s="288" t="s">
        <v>1376</v>
      </c>
      <c r="J186" s="288"/>
      <c r="K186" s="336"/>
    </row>
    <row r="187" s="1" customFormat="1" ht="15" customHeight="1">
      <c r="B187" s="313"/>
      <c r="C187" s="288" t="s">
        <v>1377</v>
      </c>
      <c r="D187" s="288"/>
      <c r="E187" s="288"/>
      <c r="F187" s="311" t="s">
        <v>1301</v>
      </c>
      <c r="G187" s="288"/>
      <c r="H187" s="288" t="s">
        <v>1378</v>
      </c>
      <c r="I187" s="288" t="s">
        <v>1376</v>
      </c>
      <c r="J187" s="288"/>
      <c r="K187" s="336"/>
    </row>
    <row r="188" s="1" customFormat="1" ht="15" customHeight="1">
      <c r="B188" s="313"/>
      <c r="C188" s="288" t="s">
        <v>1379</v>
      </c>
      <c r="D188" s="288"/>
      <c r="E188" s="288"/>
      <c r="F188" s="311" t="s">
        <v>1301</v>
      </c>
      <c r="G188" s="288"/>
      <c r="H188" s="288" t="s">
        <v>1380</v>
      </c>
      <c r="I188" s="288" t="s">
        <v>1376</v>
      </c>
      <c r="J188" s="288"/>
      <c r="K188" s="336"/>
    </row>
    <row r="189" s="1" customFormat="1" ht="15" customHeight="1">
      <c r="B189" s="313"/>
      <c r="C189" s="349" t="s">
        <v>1381</v>
      </c>
      <c r="D189" s="288"/>
      <c r="E189" s="288"/>
      <c r="F189" s="311" t="s">
        <v>1301</v>
      </c>
      <c r="G189" s="288"/>
      <c r="H189" s="288" t="s">
        <v>1382</v>
      </c>
      <c r="I189" s="288" t="s">
        <v>1383</v>
      </c>
      <c r="J189" s="350" t="s">
        <v>1384</v>
      </c>
      <c r="K189" s="336"/>
    </row>
    <row r="190" s="1" customFormat="1" ht="15" customHeight="1">
      <c r="B190" s="313"/>
      <c r="C190" s="349" t="s">
        <v>43</v>
      </c>
      <c r="D190" s="288"/>
      <c r="E190" s="288"/>
      <c r="F190" s="311" t="s">
        <v>1295</v>
      </c>
      <c r="G190" s="288"/>
      <c r="H190" s="285" t="s">
        <v>1385</v>
      </c>
      <c r="I190" s="288" t="s">
        <v>1386</v>
      </c>
      <c r="J190" s="288"/>
      <c r="K190" s="336"/>
    </row>
    <row r="191" s="1" customFormat="1" ht="15" customHeight="1">
      <c r="B191" s="313"/>
      <c r="C191" s="349" t="s">
        <v>1387</v>
      </c>
      <c r="D191" s="288"/>
      <c r="E191" s="288"/>
      <c r="F191" s="311" t="s">
        <v>1295</v>
      </c>
      <c r="G191" s="288"/>
      <c r="H191" s="288" t="s">
        <v>1388</v>
      </c>
      <c r="I191" s="288" t="s">
        <v>1330</v>
      </c>
      <c r="J191" s="288"/>
      <c r="K191" s="336"/>
    </row>
    <row r="192" s="1" customFormat="1" ht="15" customHeight="1">
      <c r="B192" s="313"/>
      <c r="C192" s="349" t="s">
        <v>1389</v>
      </c>
      <c r="D192" s="288"/>
      <c r="E192" s="288"/>
      <c r="F192" s="311" t="s">
        <v>1295</v>
      </c>
      <c r="G192" s="288"/>
      <c r="H192" s="288" t="s">
        <v>1390</v>
      </c>
      <c r="I192" s="288" t="s">
        <v>1330</v>
      </c>
      <c r="J192" s="288"/>
      <c r="K192" s="336"/>
    </row>
    <row r="193" s="1" customFormat="1" ht="15" customHeight="1">
      <c r="B193" s="313"/>
      <c r="C193" s="349" t="s">
        <v>1391</v>
      </c>
      <c r="D193" s="288"/>
      <c r="E193" s="288"/>
      <c r="F193" s="311" t="s">
        <v>1301</v>
      </c>
      <c r="G193" s="288"/>
      <c r="H193" s="288" t="s">
        <v>1392</v>
      </c>
      <c r="I193" s="288" t="s">
        <v>1330</v>
      </c>
      <c r="J193" s="288"/>
      <c r="K193" s="336"/>
    </row>
    <row r="194" s="1" customFormat="1" ht="15" customHeight="1">
      <c r="B194" s="342"/>
      <c r="C194" s="351"/>
      <c r="D194" s="322"/>
      <c r="E194" s="322"/>
      <c r="F194" s="322"/>
      <c r="G194" s="322"/>
      <c r="H194" s="322"/>
      <c r="I194" s="322"/>
      <c r="J194" s="322"/>
      <c r="K194" s="343"/>
    </row>
    <row r="195" s="1" customFormat="1" ht="18.75" customHeight="1">
      <c r="B195" s="324"/>
      <c r="C195" s="334"/>
      <c r="D195" s="334"/>
      <c r="E195" s="334"/>
      <c r="F195" s="344"/>
      <c r="G195" s="334"/>
      <c r="H195" s="334"/>
      <c r="I195" s="334"/>
      <c r="J195" s="334"/>
      <c r="K195" s="324"/>
    </row>
    <row r="196" s="1" customFormat="1" ht="18.75" customHeight="1">
      <c r="B196" s="324"/>
      <c r="C196" s="334"/>
      <c r="D196" s="334"/>
      <c r="E196" s="334"/>
      <c r="F196" s="344"/>
      <c r="G196" s="334"/>
      <c r="H196" s="334"/>
      <c r="I196" s="334"/>
      <c r="J196" s="334"/>
      <c r="K196" s="324"/>
    </row>
    <row r="197" s="1" customFormat="1" ht="18.75" customHeight="1">
      <c r="B197" s="296"/>
      <c r="C197" s="296"/>
      <c r="D197" s="296"/>
      <c r="E197" s="296"/>
      <c r="F197" s="296"/>
      <c r="G197" s="296"/>
      <c r="H197" s="296"/>
      <c r="I197" s="296"/>
      <c r="J197" s="296"/>
      <c r="K197" s="296"/>
    </row>
    <row r="198" s="1" customFormat="1" ht="13.5">
      <c r="B198" s="275"/>
      <c r="C198" s="276"/>
      <c r="D198" s="276"/>
      <c r="E198" s="276"/>
      <c r="F198" s="276"/>
      <c r="G198" s="276"/>
      <c r="H198" s="276"/>
      <c r="I198" s="276"/>
      <c r="J198" s="276"/>
      <c r="K198" s="277"/>
    </row>
    <row r="199" s="1" customFormat="1" ht="21">
      <c r="B199" s="278"/>
      <c r="C199" s="279" t="s">
        <v>1393</v>
      </c>
      <c r="D199" s="279"/>
      <c r="E199" s="279"/>
      <c r="F199" s="279"/>
      <c r="G199" s="279"/>
      <c r="H199" s="279"/>
      <c r="I199" s="279"/>
      <c r="J199" s="279"/>
      <c r="K199" s="280"/>
    </row>
    <row r="200" s="1" customFormat="1" ht="25.5" customHeight="1">
      <c r="B200" s="278"/>
      <c r="C200" s="352" t="s">
        <v>1394</v>
      </c>
      <c r="D200" s="352"/>
      <c r="E200" s="352"/>
      <c r="F200" s="352" t="s">
        <v>1395</v>
      </c>
      <c r="G200" s="353"/>
      <c r="H200" s="352" t="s">
        <v>1396</v>
      </c>
      <c r="I200" s="352"/>
      <c r="J200" s="352"/>
      <c r="K200" s="280"/>
    </row>
    <row r="201" s="1" customFormat="1" ht="5.25" customHeight="1">
      <c r="B201" s="313"/>
      <c r="C201" s="308"/>
      <c r="D201" s="308"/>
      <c r="E201" s="308"/>
      <c r="F201" s="308"/>
      <c r="G201" s="334"/>
      <c r="H201" s="308"/>
      <c r="I201" s="308"/>
      <c r="J201" s="308"/>
      <c r="K201" s="336"/>
    </row>
    <row r="202" s="1" customFormat="1" ht="15" customHeight="1">
      <c r="B202" s="313"/>
      <c r="C202" s="288" t="s">
        <v>1386</v>
      </c>
      <c r="D202" s="288"/>
      <c r="E202" s="288"/>
      <c r="F202" s="311" t="s">
        <v>44</v>
      </c>
      <c r="G202" s="288"/>
      <c r="H202" s="288" t="s">
        <v>1397</v>
      </c>
      <c r="I202" s="288"/>
      <c r="J202" s="288"/>
      <c r="K202" s="336"/>
    </row>
    <row r="203" s="1" customFormat="1" ht="15" customHeight="1">
      <c r="B203" s="313"/>
      <c r="C203" s="288"/>
      <c r="D203" s="288"/>
      <c r="E203" s="288"/>
      <c r="F203" s="311" t="s">
        <v>45</v>
      </c>
      <c r="G203" s="288"/>
      <c r="H203" s="288" t="s">
        <v>1398</v>
      </c>
      <c r="I203" s="288"/>
      <c r="J203" s="288"/>
      <c r="K203" s="336"/>
    </row>
    <row r="204" s="1" customFormat="1" ht="15" customHeight="1">
      <c r="B204" s="313"/>
      <c r="C204" s="288"/>
      <c r="D204" s="288"/>
      <c r="E204" s="288"/>
      <c r="F204" s="311" t="s">
        <v>48</v>
      </c>
      <c r="G204" s="288"/>
      <c r="H204" s="288" t="s">
        <v>1399</v>
      </c>
      <c r="I204" s="288"/>
      <c r="J204" s="288"/>
      <c r="K204" s="336"/>
    </row>
    <row r="205" s="1" customFormat="1" ht="15" customHeight="1">
      <c r="B205" s="313"/>
      <c r="C205" s="288"/>
      <c r="D205" s="288"/>
      <c r="E205" s="288"/>
      <c r="F205" s="311" t="s">
        <v>46</v>
      </c>
      <c r="G205" s="288"/>
      <c r="H205" s="288" t="s">
        <v>1400</v>
      </c>
      <c r="I205" s="288"/>
      <c r="J205" s="288"/>
      <c r="K205" s="336"/>
    </row>
    <row r="206" s="1" customFormat="1" ht="15" customHeight="1">
      <c r="B206" s="313"/>
      <c r="C206" s="288"/>
      <c r="D206" s="288"/>
      <c r="E206" s="288"/>
      <c r="F206" s="311" t="s">
        <v>47</v>
      </c>
      <c r="G206" s="288"/>
      <c r="H206" s="288" t="s">
        <v>1401</v>
      </c>
      <c r="I206" s="288"/>
      <c r="J206" s="288"/>
      <c r="K206" s="336"/>
    </row>
    <row r="207" s="1" customFormat="1" ht="15" customHeight="1">
      <c r="B207" s="313"/>
      <c r="C207" s="288"/>
      <c r="D207" s="288"/>
      <c r="E207" s="288"/>
      <c r="F207" s="311"/>
      <c r="G207" s="288"/>
      <c r="H207" s="288"/>
      <c r="I207" s="288"/>
      <c r="J207" s="288"/>
      <c r="K207" s="336"/>
    </row>
    <row r="208" s="1" customFormat="1" ht="15" customHeight="1">
      <c r="B208" s="313"/>
      <c r="C208" s="288" t="s">
        <v>1342</v>
      </c>
      <c r="D208" s="288"/>
      <c r="E208" s="288"/>
      <c r="F208" s="311" t="s">
        <v>80</v>
      </c>
      <c r="G208" s="288"/>
      <c r="H208" s="288" t="s">
        <v>1402</v>
      </c>
      <c r="I208" s="288"/>
      <c r="J208" s="288"/>
      <c r="K208" s="336"/>
    </row>
    <row r="209" s="1" customFormat="1" ht="15" customHeight="1">
      <c r="B209" s="313"/>
      <c r="C209" s="288"/>
      <c r="D209" s="288"/>
      <c r="E209" s="288"/>
      <c r="F209" s="311" t="s">
        <v>1237</v>
      </c>
      <c r="G209" s="288"/>
      <c r="H209" s="288" t="s">
        <v>1238</v>
      </c>
      <c r="I209" s="288"/>
      <c r="J209" s="288"/>
      <c r="K209" s="336"/>
    </row>
    <row r="210" s="1" customFormat="1" ht="15" customHeight="1">
      <c r="B210" s="313"/>
      <c r="C210" s="288"/>
      <c r="D210" s="288"/>
      <c r="E210" s="288"/>
      <c r="F210" s="311" t="s">
        <v>1235</v>
      </c>
      <c r="G210" s="288"/>
      <c r="H210" s="288" t="s">
        <v>1403</v>
      </c>
      <c r="I210" s="288"/>
      <c r="J210" s="288"/>
      <c r="K210" s="336"/>
    </row>
    <row r="211" s="1" customFormat="1" ht="15" customHeight="1">
      <c r="B211" s="354"/>
      <c r="C211" s="288"/>
      <c r="D211" s="288"/>
      <c r="E211" s="288"/>
      <c r="F211" s="311" t="s">
        <v>1239</v>
      </c>
      <c r="G211" s="349"/>
      <c r="H211" s="340" t="s">
        <v>1240</v>
      </c>
      <c r="I211" s="340"/>
      <c r="J211" s="340"/>
      <c r="K211" s="355"/>
    </row>
    <row r="212" s="1" customFormat="1" ht="15" customHeight="1">
      <c r="B212" s="354"/>
      <c r="C212" s="288"/>
      <c r="D212" s="288"/>
      <c r="E212" s="288"/>
      <c r="F212" s="311" t="s">
        <v>1241</v>
      </c>
      <c r="G212" s="349"/>
      <c r="H212" s="340" t="s">
        <v>1404</v>
      </c>
      <c r="I212" s="340"/>
      <c r="J212" s="340"/>
      <c r="K212" s="355"/>
    </row>
    <row r="213" s="1" customFormat="1" ht="15" customHeight="1">
      <c r="B213" s="354"/>
      <c r="C213" s="288"/>
      <c r="D213" s="288"/>
      <c r="E213" s="288"/>
      <c r="F213" s="311"/>
      <c r="G213" s="349"/>
      <c r="H213" s="340"/>
      <c r="I213" s="340"/>
      <c r="J213" s="340"/>
      <c r="K213" s="355"/>
    </row>
    <row r="214" s="1" customFormat="1" ht="15" customHeight="1">
      <c r="B214" s="354"/>
      <c r="C214" s="288" t="s">
        <v>1366</v>
      </c>
      <c r="D214" s="288"/>
      <c r="E214" s="288"/>
      <c r="F214" s="311">
        <v>1</v>
      </c>
      <c r="G214" s="349"/>
      <c r="H214" s="340" t="s">
        <v>1405</v>
      </c>
      <c r="I214" s="340"/>
      <c r="J214" s="340"/>
      <c r="K214" s="355"/>
    </row>
    <row r="215" s="1" customFormat="1" ht="15" customHeight="1">
      <c r="B215" s="354"/>
      <c r="C215" s="288"/>
      <c r="D215" s="288"/>
      <c r="E215" s="288"/>
      <c r="F215" s="311">
        <v>2</v>
      </c>
      <c r="G215" s="349"/>
      <c r="H215" s="340" t="s">
        <v>1406</v>
      </c>
      <c r="I215" s="340"/>
      <c r="J215" s="340"/>
      <c r="K215" s="355"/>
    </row>
    <row r="216" s="1" customFormat="1" ht="15" customHeight="1">
      <c r="B216" s="354"/>
      <c r="C216" s="288"/>
      <c r="D216" s="288"/>
      <c r="E216" s="288"/>
      <c r="F216" s="311">
        <v>3</v>
      </c>
      <c r="G216" s="349"/>
      <c r="H216" s="340" t="s">
        <v>1407</v>
      </c>
      <c r="I216" s="340"/>
      <c r="J216" s="340"/>
      <c r="K216" s="355"/>
    </row>
    <row r="217" s="1" customFormat="1" ht="15" customHeight="1">
      <c r="B217" s="354"/>
      <c r="C217" s="288"/>
      <c r="D217" s="288"/>
      <c r="E217" s="288"/>
      <c r="F217" s="311">
        <v>4</v>
      </c>
      <c r="G217" s="349"/>
      <c r="H217" s="340" t="s">
        <v>1408</v>
      </c>
      <c r="I217" s="340"/>
      <c r="J217" s="340"/>
      <c r="K217" s="355"/>
    </row>
    <row r="218" s="1" customFormat="1" ht="12.75" customHeight="1">
      <c r="B218" s="356"/>
      <c r="C218" s="357"/>
      <c r="D218" s="357"/>
      <c r="E218" s="357"/>
      <c r="F218" s="357"/>
      <c r="G218" s="357"/>
      <c r="H218" s="357"/>
      <c r="I218" s="357"/>
      <c r="J218" s="357"/>
      <c r="K218" s="35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PCPAVEL\Pavel Kolar</dc:creator>
  <cp:lastModifiedBy>PCPAVEL\Pavel Kolar</cp:lastModifiedBy>
  <dcterms:created xsi:type="dcterms:W3CDTF">2023-10-30T15:51:39Z</dcterms:created>
  <dcterms:modified xsi:type="dcterms:W3CDTF">2023-10-30T15:51:48Z</dcterms:modified>
</cp:coreProperties>
</file>