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4"/>
  <workbookPr filterPrivacy="1" defaultThemeVersion="124226"/>
  <bookViews>
    <workbookView xWindow="0" yWindow="0" windowWidth="28800" windowHeight="12585" activeTab="0"/>
  </bookViews>
  <sheets>
    <sheet name="I. Celkový součet" sheetId="6" r:id="rId1"/>
    <sheet name="II. rozpis služeb RD" sheetId="4" r:id="rId2"/>
  </sheets>
  <definedNames/>
  <calcPr calcId="191029"/>
</workbook>
</file>

<file path=xl/sharedStrings.xml><?xml version="1.0" encoding="utf-8"?>
<sst xmlns="http://schemas.openxmlformats.org/spreadsheetml/2006/main" count="407" uniqueCount="246">
  <si>
    <t>hod</t>
  </si>
  <si>
    <t>Diagnostický průzkum</t>
  </si>
  <si>
    <t>ks</t>
  </si>
  <si>
    <t>sada</t>
  </si>
  <si>
    <t>Orientační zjištění obsahu chloridů</t>
  </si>
  <si>
    <t>vzorek</t>
  </si>
  <si>
    <t>zk. m.</t>
  </si>
  <si>
    <t>Reprografie</t>
  </si>
  <si>
    <t>A</t>
  </si>
  <si>
    <t>B</t>
  </si>
  <si>
    <t xml:space="preserve"> </t>
  </si>
  <si>
    <t>sonda</t>
  </si>
  <si>
    <t>Zaměření</t>
  </si>
  <si>
    <t>Zaměření v rozsahu zaměření konstrukce v terénu, přesné rozměry tvaru, Zpracování protokolu z měření, Vypracování přehledných výkresů ze zaměření (půdorys, podélný řez, příčný řez, pohledy na křídla)</t>
  </si>
  <si>
    <t>den</t>
  </si>
  <si>
    <t>C</t>
  </si>
  <si>
    <t>D</t>
  </si>
  <si>
    <t>E</t>
  </si>
  <si>
    <t>zk.m.</t>
  </si>
  <si>
    <t>F</t>
  </si>
  <si>
    <t>Analytické zjištění obsahu chloridů v AZL</t>
  </si>
  <si>
    <t>Laboratoř vývrty DN100 (pevnost betonu v tlaku, obj. hmotnost, nasákavost) v AZL</t>
  </si>
  <si>
    <t>Stanovení odolnosti betonu vůči vlivu vody a mrazu - Laboratoř vývrty DN150 (CHRL, metoda "C" ČSN 73 1326) v AZL</t>
  </si>
  <si>
    <t xml:space="preserve">Kamerové zkoušky propustku do průměru 1,0 m, délky 30 m, archivace a předání na DVD s kompletní videodokumentací a s vyhodnocením závad </t>
  </si>
  <si>
    <t>Návrh doporučení pro sanace s odhadem životnosti autorizovaným inženýrem</t>
  </si>
  <si>
    <t>Stanovení pevnosti v tahu povrchové vrstvy (odtrhová zkouška) betonu dle ČSN 73 6242</t>
  </si>
  <si>
    <t>řez</t>
  </si>
  <si>
    <t>vývrt</t>
  </si>
  <si>
    <t>Statická zatěžovací zkouška 1 pole (cena zahrnuje organizační zajištění včetně zatížení, podklady a vlastní provedení)</t>
  </si>
  <si>
    <t>Zpřístupnění zakrytých konstrukčních částí mostu (např. kopané sondy pro odhalení táhel atd.).</t>
  </si>
  <si>
    <t>Potapěčský průzkum do 10 m hloubky vody</t>
  </si>
  <si>
    <t>Příplatek za každých dalších i započatých 1000 mm délky vrtu</t>
  </si>
  <si>
    <t>m</t>
  </si>
  <si>
    <t>Stanovení délky ocelových kotev v betonu UZ metodou</t>
  </si>
  <si>
    <t xml:space="preserve">kus </t>
  </si>
  <si>
    <t>Stanovení únosnosti kotev v betonu destruktivně vytrhávací zkouškou na konstrukci, do 30 kN</t>
  </si>
  <si>
    <t>Stanovení únosnosti kotev v betonu destruktivně vytrhávací zkouškou na konstrukci, do 200 kN</t>
  </si>
  <si>
    <t>Zpřístupnění mostu plošina malá pod prohlíženým mostem</t>
  </si>
  <si>
    <t>dutina v jednom poli</t>
  </si>
  <si>
    <t>Kvalita betonu - odběr vývrtů DN150, délka od 200 do 300 mm  vč. odborná reprofilace otvoru po vyjmutí vzorku sanačními originálními hmotami dle TP a TL výrobce hmoty</t>
  </si>
  <si>
    <t>Vyhodnocení průzkumu, studium archivní dokumentace pokud není součástí zakázky i prohlídka, zákres do výkresů (schéma poškození, průsaků atd.), stanovení příčin závad včetně všech závad z prohlídky</t>
  </si>
  <si>
    <t>Destruktivní stanovení tloušťky konstrukční části železobetonové konstrukce na vývrtech průměru 50 - 100 mm, délky  do 1000 mm, vč. zaměření polohy sondy, popisu jádra formou protokolu + fotodokumentace, vč. odborné reprofilace otvoru po vyjmutí vzorku sanačními originálními hmotami dle TP a TL výrobce hmoty</t>
  </si>
  <si>
    <t>vstup</t>
  </si>
  <si>
    <t>Odběr vzorků zdících materiálů a stanovení pevnosti v tlaku (cihly, kámen, malta)  vč. odborné reprofilace otvoru po vyjmutí vzorku sanačními originálními hmotami dle TP a TL výrobce hmoty</t>
  </si>
  <si>
    <t>Karbonatace-stanovení hloubky karbonatace fenolftaleinovou nebo jinou zkouškou na čerstvé lomové ploše betonu in-situ</t>
  </si>
  <si>
    <t xml:space="preserve">Korozní potenciálová mapa betonářské i předpínací výztuže výztuže podle ASTM C 876-09 </t>
  </si>
  <si>
    <t>Kamerová prohlídka (foto + video + popis) v dutinách předpjatých nosníků vč. vrtaného prostupu pro kameru malého průměru</t>
  </si>
  <si>
    <t>Destruktivní sonda v mostovce rozměru 0,5 x 0,5 m pro stanovení příčin a rozsahu poruch mostní vozovky, izolace, vyrovnávacího betonu, desky mostovky, odvodnění atd. vč. opravy vozovkových vrstev ve smyslu ČSN 73 6242</t>
  </si>
  <si>
    <t>Oslabení průřezů ocelové NK a/nebo nosných spojů korozí, provozním poškozením – zjištění stávajícího stavu vč. porovnání s DSPS, měření tloušťkoměry a ultrazvukem, porovnání s dokumentací - posudek osobou s kvalifikací IWE, EWE dle TKP 19</t>
  </si>
  <si>
    <t>Rozpis služeb:</t>
  </si>
  <si>
    <t xml:space="preserve">Fotodokumentace </t>
  </si>
  <si>
    <t>Stanovení pevnosti betonářské výztuže nepřímými metodavi (Vickers, Brinell atd.) včetně destruktivní sondy a odborné sanace sanačními originálními hmotami dle TP a TL výrobce hmoty</t>
  </si>
  <si>
    <t>Chemický rozbor betonu (obsah cementu, pH, obsah síranů atd.), ověření přítomnosti ASR</t>
  </si>
  <si>
    <t>Chemický rozbor mostní izolace na přítomnost nebezpečných látek (dehet atd.)</t>
  </si>
  <si>
    <t>Např. první vypracování popisu konstrukcí mostu, studium RDS, DSPS, VTD, dokumentace o kvalitě provedení prací, hodnocení kvality provedení mostu, kontrola údajů v mostním listu, dokumentaci skutečného provedení  apod.</t>
  </si>
  <si>
    <t>Např. opakování prohlídky z důvodů:  na straně objednatele prohlídky, odstraňování poruch, vad a nedodělků na straně zhotovitele stavebních prací, provozních vlivů na PK apod. Počet m.j. nelze předem zadat, nutno fakturovat skutečně provedené množství.</t>
  </si>
  <si>
    <t>Zmapování rozsahu jednotlivých poruch betonové konstrukce včetně akustického trasování a grafického výstupu.</t>
  </si>
  <si>
    <t>Popis a stav ložisek - orientačně, podle ČSN EN 1337-10, čl. 5, s fotodokumentací každého ložiska vč. základního měření teploty NK</t>
  </si>
  <si>
    <t xml:space="preserve">Podrobné měření teploty NK např. pro geodetická sledování, při sledování posunů trhlin a přetvoření konstrukcí, je součástí ceny za mj. položky. Jedná se o osazení čidel v průřezu (osluněná a neosluněná strana, horní deska, spodní deska apod.). </t>
  </si>
  <si>
    <t>Diagnostický průzkum - část betonové konstrukce</t>
  </si>
  <si>
    <t>A.1</t>
  </si>
  <si>
    <t>A.1.01</t>
  </si>
  <si>
    <t>A.1.02</t>
  </si>
  <si>
    <t>A.1.03</t>
  </si>
  <si>
    <t>A.1.04</t>
  </si>
  <si>
    <t>Poznámky:</t>
  </si>
  <si>
    <t>Vypracování protokolu z provedeného průzkumu je součástí jednotkové ceny jednotlivých zkoušek.</t>
  </si>
  <si>
    <t>Nedestruktivní stanovení kvality betonu tvrdoměrnou metodou - s upřesněním kalibračním vztahem na vývrtech v AZL</t>
  </si>
  <si>
    <t>A.1.05</t>
  </si>
  <si>
    <t>A.2</t>
  </si>
  <si>
    <t>A.3</t>
  </si>
  <si>
    <t>Diagnostický průzkum - část ocelové konstrukce</t>
  </si>
  <si>
    <t>Diagnostický průzkum - část ostatní konstrukce</t>
  </si>
  <si>
    <t>A.3.01</t>
  </si>
  <si>
    <t>A.3.02</t>
  </si>
  <si>
    <t>Stanovení pH faktoru betonu, malty nebo injektážní malty analytickou metodou (pH elektrodou na výluhu) na čerstvém vzorku</t>
  </si>
  <si>
    <t>A.1.06</t>
  </si>
  <si>
    <t>A.1.07</t>
  </si>
  <si>
    <t>A.1.08</t>
  </si>
  <si>
    <t>A.1.09</t>
  </si>
  <si>
    <t>A.1.10</t>
  </si>
  <si>
    <t>Pojízdná laboratoř je součástí jednotkové ceny jednotlivých zkoušek.</t>
  </si>
  <si>
    <t>A.1.11</t>
  </si>
  <si>
    <t>A.1.12</t>
  </si>
  <si>
    <t>A.1.13</t>
  </si>
  <si>
    <t>A.1.14</t>
  </si>
  <si>
    <t>A.1.15</t>
  </si>
  <si>
    <t>A.1.16</t>
  </si>
  <si>
    <t>A.1.17</t>
  </si>
  <si>
    <t>A.1.18</t>
  </si>
  <si>
    <t>A.1.19</t>
  </si>
  <si>
    <t>Stanovení pevnostních charakteristik oceli  betonářské výztuže destruktivní vč. odběru vzorku a  reprofilace otvoru po vyjmutí vzorku sanačními originálními hmotami dle TP a TL výrobce hmoty</t>
  </si>
  <si>
    <t>A.1.20</t>
  </si>
  <si>
    <t>A.1.21</t>
  </si>
  <si>
    <t>Diagnostický průzkum povrchového mostního závěru na mostě vč. základního měření teploty NK, s měřením nerovností ve vozovkové části, rozměrů spár a odchylek tvaru, se stanovením rozsahu  a příčin poruch, do protokolu dle TP 86 s fotodokumentací</t>
  </si>
  <si>
    <t>Destruktivní stanovení skladby vozovkového souvrství na vývrtech průměru 50 - 100 mm, délky od 50 do 300 mm, vč. zaměření polohy sondy včetně tlouštěk vyrovnávacích a spádových vrstev na povrchu NK, popisu jádra formou protokolu s fotodokumentací, opravy vozovkových vrstev, příp.  izolace ve smyslu ČSN 73 6242</t>
  </si>
  <si>
    <t>A.3.03</t>
  </si>
  <si>
    <t>A.3.04</t>
  </si>
  <si>
    <t>A.3.05</t>
  </si>
  <si>
    <t>A.3.07</t>
  </si>
  <si>
    <t>A.3.10</t>
  </si>
  <si>
    <t>A.3.11</t>
  </si>
  <si>
    <t>A.3.12</t>
  </si>
  <si>
    <t>A.3.13</t>
  </si>
  <si>
    <t>A.3.14</t>
  </si>
  <si>
    <t>A.3.15</t>
  </si>
  <si>
    <t>A.3.16</t>
  </si>
  <si>
    <t>Zpracování vstupů a výstupů</t>
  </si>
  <si>
    <t>C.1</t>
  </si>
  <si>
    <t>C.2</t>
  </si>
  <si>
    <t>B.1</t>
  </si>
  <si>
    <t>B.2</t>
  </si>
  <si>
    <t>B.3</t>
  </si>
  <si>
    <t>B.4</t>
  </si>
  <si>
    <t>Fyzická prohlídka (foto + video + popis) v dutinách předpjatých nosníků tvaru I-73 a podobných., délky nad  20 m, vč. vybourání prostupu pro vstup pracovníka</t>
  </si>
  <si>
    <t>Fyzická prohlídka (foto + video + popis) v dutinách předpjatých nosníků tvaru I-73 a podobných., délky do 20 m, vč. vybourání prostupu pro vstup pracovníka</t>
  </si>
  <si>
    <t>A.3.17</t>
  </si>
  <si>
    <t>A.3.18</t>
  </si>
  <si>
    <t>A.3.19</t>
  </si>
  <si>
    <t>A.3.20</t>
  </si>
  <si>
    <t>A.3.21</t>
  </si>
  <si>
    <t>A.3.22</t>
  </si>
  <si>
    <t>D.1</t>
  </si>
  <si>
    <t>D.2</t>
  </si>
  <si>
    <t>D.3</t>
  </si>
  <si>
    <t>D.4</t>
  </si>
  <si>
    <t>D.5</t>
  </si>
  <si>
    <t>D.6</t>
  </si>
  <si>
    <t>Zatížitelnost</t>
  </si>
  <si>
    <t>A.3.23</t>
  </si>
  <si>
    <t>Podrobná endoskopická nebo kamerová prohlídka nepřístupných dutin ocelových konstrukcí, trapézových výztuh atd.</t>
  </si>
  <si>
    <t>Číslo položky</t>
  </si>
  <si>
    <t>Název položky</t>
  </si>
  <si>
    <t>Měrná jednotka</t>
  </si>
  <si>
    <t>Počet</t>
  </si>
  <si>
    <t>Cena za MJ</t>
  </si>
  <si>
    <t>Cena celkem</t>
  </si>
  <si>
    <t>A.2.01</t>
  </si>
  <si>
    <t>A.2.02</t>
  </si>
  <si>
    <t>Most s délkou přemostění &lt; 10 m</t>
  </si>
  <si>
    <t>Most s délkou přemostění 10 až 20 m</t>
  </si>
  <si>
    <t>Most s délkou přemostění 20 až 50 m</t>
  </si>
  <si>
    <t>Most s délkou přemostění 50 až 90 m</t>
  </si>
  <si>
    <t>Most s délkou přemostění 90 až 150 m</t>
  </si>
  <si>
    <t>Most s délkou přemostění 150 až 250 m</t>
  </si>
  <si>
    <t>Most s délkou přemostění 250 až 400 m</t>
  </si>
  <si>
    <t>Mosty velké nad 400 m a atypická řešení</t>
  </si>
  <si>
    <t>Činnosti při 1. hlavní prohlídce vyplývající z ustanovení MP oprávnění k výkonu prohlídek mostních objektů PK a z článku 6.3 ČSN 736221, nad rámec periodické HPM dle čl. 6.2 ČSN 736221.</t>
  </si>
  <si>
    <t>Činnosti při 1. hlavní prohlídce vyplývající z různého stupně dokončenosti objektu a z opakovaných úkonů nutných pro dokončení jedné 1. HPM, nad rámec periodické HPM, vč. případného opakovaného zpřístupnění objektu a vypracování dodatků k protokolu HPM</t>
  </si>
  <si>
    <t>Pasportizace a digitalizace archivní (stávající) dokumentace mostu, ověření aktuálnosti</t>
  </si>
  <si>
    <t>E.1</t>
  </si>
  <si>
    <t>E.2</t>
  </si>
  <si>
    <t>E.5</t>
  </si>
  <si>
    <t>E.9</t>
  </si>
  <si>
    <t>E.4</t>
  </si>
  <si>
    <t>E.3</t>
  </si>
  <si>
    <t>E.6</t>
  </si>
  <si>
    <t>E.7</t>
  </si>
  <si>
    <t>E.8</t>
  </si>
  <si>
    <t>E.10</t>
  </si>
  <si>
    <t>E.11</t>
  </si>
  <si>
    <t>E.12</t>
  </si>
  <si>
    <t>E.13</t>
  </si>
  <si>
    <t xml:space="preserve">Technické zpřístupnění pro prohlídku, provedení zkoušek a měření </t>
  </si>
  <si>
    <t>Lešení</t>
  </si>
  <si>
    <t>Metody technického lezení ve výškách a nad volnou hloubkou</t>
  </si>
  <si>
    <t>Asistence plavidla pro prohlížení nad vodní plochou</t>
  </si>
  <si>
    <t>Zpřístupnění mostu plošina velká na prohlíženém mostě</t>
  </si>
  <si>
    <t>F.1</t>
  </si>
  <si>
    <t>F.2</t>
  </si>
  <si>
    <t>F.3</t>
  </si>
  <si>
    <t>F.4</t>
  </si>
  <si>
    <t>F.5</t>
  </si>
  <si>
    <t>F.6</t>
  </si>
  <si>
    <t>D.7</t>
  </si>
  <si>
    <t>Dopravně inženýrské opatření</t>
  </si>
  <si>
    <t>Součinnost Objednateli při projednání MPM před koncem záruky se Zhotovitelem.</t>
  </si>
  <si>
    <t>Vypracování mostního listu (doplnění evidenčních údajů v CEV-mosty)</t>
  </si>
  <si>
    <t>Stanovení ploch delaminace vrstev vozovkového souvrství vč. izolačního systému a ev. i betonové mostovky termovizní metodou v ploše 200 m2 (např. poruchové místo v okolí mostního závěru a pod.)</t>
  </si>
  <si>
    <t>%</t>
  </si>
  <si>
    <t>---</t>
  </si>
  <si>
    <t>5% z části A</t>
  </si>
  <si>
    <t>H.1</t>
  </si>
  <si>
    <r>
      <t xml:space="preserve">Kvalita betonu - odběr vývrtů DN100, délka do 500 mm, vč. odborná reprofilace otvoru po vyjmutí vzorku sanačními originálními hmotami dle TP a TL výrobce hmoty
</t>
    </r>
    <r>
      <rPr>
        <i/>
        <sz val="10"/>
        <rFont val="Times New Roman"/>
        <family val="1"/>
      </rPr>
      <t>Poznámka:
Lze použít i menší průměr vývrtů pro omezení poškození kosntrukce</t>
    </r>
  </si>
  <si>
    <t>Měření polohy, šířky a délky trhlin v betonu podle TP 201 (šířka konstrukčních trhlin nad 0,2 mm, nekonstrukčních nad 0,1 mm a trhliny staticky významné)</t>
  </si>
  <si>
    <r>
      <t xml:space="preserve">Měření tl. krycí bet. vrstvy a polohy výztuže spodní stavby nebo NK v ploše 0,6 x 0,6 m nedestruktivně elektromagnetickou nebo radarovou metodou
</t>
    </r>
    <r>
      <rPr>
        <i/>
        <sz val="10"/>
        <rFont val="Times New Roman"/>
        <family val="1"/>
      </rPr>
      <t>Poznámka:
Jiná plocha se pro ocenění stanoví lineární interpolací nebo extrapolací</t>
    </r>
  </si>
  <si>
    <r>
      <t xml:space="preserve">Destruktivní ověření stavu bet.výztuže spodní stavby a/nebo NK - měření průměru a velikosti oslabení profilu a porovnání s dokumentací v ploše 0,6 x 0,6 m, vč. odborné sanace sanačními originálními hmotami dle TP a TL výrobce hmoty
</t>
    </r>
    <r>
      <rPr>
        <i/>
        <sz val="10"/>
        <rFont val="Times New Roman"/>
        <family val="1"/>
      </rPr>
      <t>Poznámka:
Jiná plocha se pro ocenění stanoví lineární interpolací nebo extrapolací</t>
    </r>
  </si>
  <si>
    <t xml:space="preserve">Stanovení pevnostních charakteristik konstrukční oceli tj. odběru vzorků oceli a laboratorní zkoušky pro ověření základních materiálových charakteristik  </t>
  </si>
  <si>
    <t>Popis a stav ložisek - s měřením parametrů podle ČSN EN 1337-10, čl. 6, s fotodokumentací každého ložiska vč. měření teploty NK a případné montáže a zpětné demontáže prachovky</t>
  </si>
  <si>
    <t>Nedestruktivní stanovení skladby vrstev vozovkového souvrství na mostě - např. radarem v podélném řezu délky 20 m, cena jiné délky řezu se stanoví lineární extrapolací</t>
  </si>
  <si>
    <r>
      <t>Sběr poruch mostní vozovky a vyhotovení pasportu poruch dle TP82 a TP87 v ploše 200 m</t>
    </r>
    <r>
      <rPr>
        <vertAlign val="superscript"/>
        <sz val="10"/>
        <rFont val="Times New Roman"/>
        <family val="1"/>
      </rPr>
      <t>2</t>
    </r>
  </si>
  <si>
    <t>Odběr vzorků zdících materiálů a stanovení nasákavosti a odolnosti prvků zdiva vůči vlivu vody a mrazu dle ČSN EN 771-1 (cihly, kámen, malta)  vč. odborné reprofilace otvoru po vyjmutí vzorku sanačními originálními hmotami dle TP a TL výrobce hmoty.</t>
  </si>
  <si>
    <t>A.3.24</t>
  </si>
  <si>
    <t>Ostatní zkoušky, pro činnosti neobsažené v předchozích položkách</t>
  </si>
  <si>
    <t>Poz. pro uchazeče: Nenaceňované řádky, vyjde dle procentuálního podílu z části A</t>
  </si>
  <si>
    <t>Pozn. pro uchazeče: Nenaceňované řádky, vyjde dle procentuálního podílu z části A</t>
  </si>
  <si>
    <t>Zpřístupnění pomocí žebříku a malé techniky je rozpuštěno v jednotkových cenách</t>
  </si>
  <si>
    <t>Příloha A</t>
  </si>
  <si>
    <t>NÁZEV AKCE:</t>
  </si>
  <si>
    <t>I. Celková součtová tabulka nabídkové ceny</t>
  </si>
  <si>
    <t>Kč bez DPH</t>
  </si>
  <si>
    <t>Cena celkem bez DPH</t>
  </si>
  <si>
    <t>DPH (21%)</t>
  </si>
  <si>
    <t>Cena celkem vč. DPH</t>
  </si>
  <si>
    <t xml:space="preserve"> OCENĚNÝ ROZPIS SLUŽEB  </t>
  </si>
  <si>
    <t>Celkem</t>
  </si>
  <si>
    <t xml:space="preserve"> Destruktivní ověření stavu předpínací výztuže spodní stavby a/nebo NK - měření průměru a velikosti oslabení profilu a porovnání s dokumentací  vč. , bez poškození výztuže, Odborné sanace sanačními originálními hmotami dle TP a TL výrobce hmoty</t>
  </si>
  <si>
    <t>Korozní posudek předpínací výztuže v kanálku s fotodokumentací, korozním specialistou, v destruktivní sondě + stav injektážní malty, bez poškození výztuže</t>
  </si>
  <si>
    <t>Ověření tl. krycí bet. vrstvy a polohy výztuže spodní stavby a/nebo NK měřením v destruktivní sondě, bez oškození výztuže, vč. sanace sanačními originálními hmotami dle TP a TL výrobce hmoty</t>
  </si>
  <si>
    <t xml:space="preserve">Osazení nové prachovky ložisek  v případě poškození při prohlídce  </t>
  </si>
  <si>
    <t>Popis a stav ložisek - s měřením parametrů podle ČSN EN 1337-10, čl. 6, s fotodokumentací každého ložiska vč. měření teploty NK a případné demontáže  prachovky</t>
  </si>
  <si>
    <t>Přepočet zatížitelnosti dle diagnostického průzkumu autorizovaným inženýrem, archivní dokumentace</t>
  </si>
  <si>
    <t>Studie pro dosažení potřebné zatížitelnosti, zesílení, rozšíření mostu, včetně výkresové dokumentace, nákladů, harmonogramu atd.autorizovaným inženýrem</t>
  </si>
  <si>
    <t>Patologický průzkum - přítomnost diagnostika při provádění demoličních prací+psaná dokumentace stavu systému předpětí, korozní projevy, oslabení, fotodokumentace</t>
  </si>
  <si>
    <t>G</t>
  </si>
  <si>
    <t>Stanovení síly v  předpínacích lanech, drátech, volných kabelech metodou magnetoelastickou, včetně obnažení předpínacího kabelu, vč. opravy zkušebního místa</t>
  </si>
  <si>
    <t>DIO vč. projektu a projednání</t>
  </si>
  <si>
    <t>most s délkou přemostění &lt; 10 m</t>
  </si>
  <si>
    <t>most s délkou přemostění 10 až 20 m</t>
  </si>
  <si>
    <t>most s délkou přemostění 20 až 50 m</t>
  </si>
  <si>
    <t>most s délkou přemostění 50 až 90 m</t>
  </si>
  <si>
    <t>most s délkou přemostění 90 až 150 m</t>
  </si>
  <si>
    <t>most s délkou přemostění 150 až 250 m</t>
  </si>
  <si>
    <t>most s délkou přemostění 250 až 400 m</t>
  </si>
  <si>
    <t>velké mosty nad 400 a atypická řešení</t>
  </si>
  <si>
    <t>Hlavní a mimořádná prohlídka mostu</t>
  </si>
  <si>
    <t>Běžná prohlídka mostu</t>
  </si>
  <si>
    <t>E.14</t>
  </si>
  <si>
    <t>E.15</t>
  </si>
  <si>
    <t>E.16</t>
  </si>
  <si>
    <t>E.17</t>
  </si>
  <si>
    <t>E.18</t>
  </si>
  <si>
    <t>E.19</t>
  </si>
  <si>
    <t>E.20</t>
  </si>
  <si>
    <t xml:space="preserve">Hlavní, 1. hlavní, mimořádné a běžné prohlídky mostů </t>
  </si>
  <si>
    <t>10% z části A</t>
  </si>
  <si>
    <t>Zjednodušená PD - výkon TP</t>
  </si>
  <si>
    <t>Název</t>
  </si>
  <si>
    <t>odhadovaná četnost jednotek</t>
  </si>
  <si>
    <t>m.j.</t>
  </si>
  <si>
    <t>cena za m.j.</t>
  </si>
  <si>
    <t>CENA celkem</t>
  </si>
  <si>
    <t>hodinová sazba za vypracování zjednodušené PD (TZ, přehledný výkres, soupis prací, rozpočet) pro opravu 1 mostu  Kč/hod, předpoklad 80 hod/most</t>
  </si>
  <si>
    <t>Celkem bez DPH (část D) - zjednodušená PD</t>
  </si>
  <si>
    <t>H</t>
  </si>
  <si>
    <t>Rámcová dohoda na diagnostiku mostů a propustků, zpracování hlavních, běžných a mimořádných mostních prohlídek, včetně zpracování přepočtu zatížitelnosti a vypracování zjednodušené projektové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</si>
</sst>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Kč&quot;_-;\-* #,##0.00&quot; Kč&quot;_-;_-* \-??&quot; Kč&quot;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color rgb="FF0070C0"/>
      <name val="Times New Roman"/>
      <family val="1"/>
    </font>
    <font>
      <sz val="10"/>
      <name val="Calibri"/>
      <family val="2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6"/>
      <name val="Arial"/>
      <family val="2"/>
    </font>
    <font>
      <b/>
      <sz val="12"/>
      <color indexed="8"/>
      <name val="Calibri"/>
      <family val="2"/>
    </font>
    <font>
      <b/>
      <sz val="10"/>
      <name val="Arial CE"/>
      <family val="2"/>
    </font>
    <font>
      <sz val="11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2" borderId="0" applyNumberFormat="0" applyFont="0" applyFill="0" applyBorder="0" applyProtection="0">
      <alignment/>
    </xf>
  </cellStyleXfs>
  <cellXfs count="104">
    <xf numFmtId="0" fontId="0" fillId="0" borderId="0" xfId="0"/>
    <xf numFmtId="0" fontId="9" fillId="0" borderId="1" xfId="21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9" fillId="0" borderId="0" xfId="21" applyFont="1" applyAlignment="1">
      <alignment vertical="center"/>
      <protection/>
    </xf>
    <xf numFmtId="0" fontId="9" fillId="0" borderId="0" xfId="21" applyFont="1" applyAlignment="1">
      <alignment horizontal="left" vertical="center" wrapText="1"/>
      <protection/>
    </xf>
    <xf numFmtId="0" fontId="9" fillId="0" borderId="1" xfId="21" applyFont="1" applyBorder="1" applyAlignment="1">
      <alignment vertical="center" wrapText="1"/>
      <protection/>
    </xf>
    <xf numFmtId="0" fontId="7" fillId="0" borderId="0" xfId="0" applyFont="1" applyAlignment="1">
      <alignment horizontal="left" vertical="center" wrapText="1"/>
    </xf>
    <xf numFmtId="0" fontId="9" fillId="0" borderId="0" xfId="21" applyFont="1" applyBorder="1" applyAlignment="1">
      <alignment vertical="center" wrapText="1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21" applyFont="1" applyAlignment="1">
      <alignment vertical="center" wrapText="1"/>
      <protection/>
    </xf>
    <xf numFmtId="0" fontId="9" fillId="0" borderId="0" xfId="0" applyFont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0" fontId="9" fillId="0" borderId="0" xfId="21" applyFont="1" applyAlignment="1">
      <alignment vertical="center" wrapText="1"/>
      <protection/>
    </xf>
    <xf numFmtId="0" fontId="13" fillId="0" borderId="0" xfId="21" applyFont="1" applyAlignment="1">
      <alignment vertical="center"/>
      <protection/>
    </xf>
    <xf numFmtId="3" fontId="8" fillId="0" borderId="0" xfId="0" applyNumberFormat="1" applyFont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3" fontId="10" fillId="0" borderId="0" xfId="0" applyNumberFormat="1" applyFont="1" applyAlignment="1">
      <alignment horizontal="center" vertical="center" wrapText="1"/>
    </xf>
    <xf numFmtId="3" fontId="10" fillId="0" borderId="0" xfId="21" applyNumberFormat="1" applyFont="1" applyAlignment="1">
      <alignment vertical="center"/>
      <protection/>
    </xf>
    <xf numFmtId="3" fontId="9" fillId="6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 quotePrefix="1">
      <alignment horizontal="center" vertical="center" wrapText="1"/>
    </xf>
    <xf numFmtId="0" fontId="16" fillId="2" borderId="0" xfId="22" applyFont="1" applyFill="1">
      <alignment/>
      <protection/>
    </xf>
    <xf numFmtId="3" fontId="1" fillId="2" borderId="0" xfId="22" applyNumberFormat="1" applyFill="1">
      <alignment/>
      <protection/>
    </xf>
    <xf numFmtId="0" fontId="17" fillId="2" borderId="0" xfId="22" applyFont="1" applyFill="1">
      <alignment/>
      <protection/>
    </xf>
    <xf numFmtId="0" fontId="6" fillId="0" borderId="0" xfId="21" applyFont="1" applyAlignment="1">
      <alignment vertical="center"/>
      <protection/>
    </xf>
    <xf numFmtId="0" fontId="9" fillId="0" borderId="0" xfId="21" applyFont="1" applyFill="1" applyAlignment="1">
      <alignment vertical="center"/>
      <protection/>
    </xf>
    <xf numFmtId="0" fontId="20" fillId="0" borderId="0" xfId="22" applyFont="1" applyFill="1" applyBorder="1" applyAlignment="1">
      <alignment horizontal="left" vertical="center"/>
      <protection/>
    </xf>
    <xf numFmtId="3" fontId="8" fillId="0" borderId="1" xfId="21" applyNumberFormat="1" applyFont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6" fillId="0" borderId="0" xfId="21" applyNumberFormat="1" applyFont="1" applyAlignment="1">
      <alignment vertical="center"/>
      <protection/>
    </xf>
    <xf numFmtId="3" fontId="6" fillId="0" borderId="1" xfId="21" applyNumberFormat="1" applyFont="1" applyBorder="1" applyAlignment="1">
      <alignment vertical="center"/>
      <protection/>
    </xf>
    <xf numFmtId="3" fontId="6" fillId="0" borderId="0" xfId="21" applyNumberFormat="1" applyFont="1" applyFill="1" applyAlignment="1">
      <alignment vertical="center"/>
      <protection/>
    </xf>
    <xf numFmtId="0" fontId="9" fillId="7" borderId="0" xfId="21" applyFont="1" applyFill="1" applyAlignment="1">
      <alignment vertical="center"/>
      <protection/>
    </xf>
    <xf numFmtId="0" fontId="8" fillId="7" borderId="0" xfId="0" applyFont="1" applyFill="1" applyAlignment="1">
      <alignment horizontal="center" vertical="center" wrapText="1"/>
    </xf>
    <xf numFmtId="0" fontId="8" fillId="7" borderId="0" xfId="0" applyFont="1" applyFill="1" applyAlignment="1">
      <alignment horizontal="left" vertical="center" wrapText="1"/>
    </xf>
    <xf numFmtId="3" fontId="8" fillId="7" borderId="0" xfId="0" applyNumberFormat="1" applyFont="1" applyFill="1" applyAlignment="1">
      <alignment horizontal="center" vertical="center" wrapText="1"/>
    </xf>
    <xf numFmtId="3" fontId="6" fillId="7" borderId="0" xfId="21" applyNumberFormat="1" applyFont="1" applyFill="1" applyAlignment="1">
      <alignment vertical="center"/>
      <protection/>
    </xf>
    <xf numFmtId="3" fontId="22" fillId="7" borderId="1" xfId="22" applyNumberFormat="1" applyFont="1" applyFill="1" applyBorder="1" applyAlignment="1">
      <alignment horizontal="center" vertical="center"/>
      <protection/>
    </xf>
    <xf numFmtId="0" fontId="10" fillId="0" borderId="0" xfId="21" applyFont="1" applyAlignment="1">
      <alignment horizontal="center" vertical="center"/>
      <protection/>
    </xf>
    <xf numFmtId="3" fontId="10" fillId="0" borderId="0" xfId="21" applyNumberFormat="1" applyFont="1" applyAlignment="1">
      <alignment horizontal="center" vertical="center"/>
      <protection/>
    </xf>
    <xf numFmtId="3" fontId="6" fillId="0" borderId="2" xfId="21" applyNumberFormat="1" applyFont="1" applyBorder="1" applyAlignment="1">
      <alignment vertical="center"/>
      <protection/>
    </xf>
    <xf numFmtId="3" fontId="6" fillId="0" borderId="3" xfId="21" applyNumberFormat="1" applyFont="1" applyBorder="1" applyAlignment="1">
      <alignment vertical="center"/>
      <protection/>
    </xf>
    <xf numFmtId="3" fontId="6" fillId="0" borderId="4" xfId="21" applyNumberFormat="1" applyFont="1" applyBorder="1" applyAlignment="1">
      <alignment vertical="center"/>
      <protection/>
    </xf>
    <xf numFmtId="0" fontId="23" fillId="0" borderId="1" xfId="21" applyFont="1" applyBorder="1" applyAlignment="1">
      <alignment wrapText="1"/>
      <protection/>
    </xf>
    <xf numFmtId="0" fontId="2" fillId="0" borderId="1" xfId="21" applyFont="1" applyBorder="1" applyAlignment="1">
      <alignment horizontal="center" vertical="center"/>
      <protection/>
    </xf>
    <xf numFmtId="3" fontId="2" fillId="0" borderId="1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wrapText="1"/>
      <protection/>
    </xf>
    <xf numFmtId="3" fontId="24" fillId="6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3" fontId="21" fillId="2" borderId="0" xfId="22" applyNumberFormat="1" applyFont="1" applyFill="1" applyAlignment="1">
      <alignment horizontal="center" vertical="center"/>
      <protection/>
    </xf>
    <xf numFmtId="0" fontId="18" fillId="8" borderId="0" xfId="22" applyFont="1" applyFill="1" applyAlignment="1">
      <alignment horizontal="center" vertical="center" wrapText="1"/>
      <protection/>
    </xf>
    <xf numFmtId="0" fontId="19" fillId="2" borderId="0" xfId="22" applyFont="1" applyFill="1" applyAlignment="1">
      <alignment horizontal="center"/>
      <protection/>
    </xf>
    <xf numFmtId="0" fontId="9" fillId="0" borderId="0" xfId="0" applyFont="1" applyAlignment="1">
      <alignment horizontal="left" vertical="top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0" fillId="9" borderId="6" xfId="22" applyFont="1" applyFill="1" applyBorder="1" applyAlignment="1">
      <alignment horizontal="left" vertical="center"/>
      <protection/>
    </xf>
    <xf numFmtId="0" fontId="20" fillId="9" borderId="7" xfId="22" applyFont="1" applyFill="1" applyBorder="1" applyAlignment="1">
      <alignment horizontal="left" vertical="center"/>
      <protection/>
    </xf>
    <xf numFmtId="0" fontId="20" fillId="9" borderId="8" xfId="22" applyFont="1" applyFill="1" applyBorder="1" applyAlignment="1">
      <alignment horizontal="left" vertical="center"/>
      <protection/>
    </xf>
    <xf numFmtId="0" fontId="20" fillId="9" borderId="1" xfId="22" applyFont="1" applyFill="1" applyBorder="1" applyAlignment="1">
      <alignment horizontal="left" vertical="center"/>
      <protection/>
    </xf>
    <xf numFmtId="0" fontId="20" fillId="9" borderId="9" xfId="22" applyFont="1" applyFill="1" applyBorder="1" applyAlignment="1">
      <alignment horizontal="left" vertical="center"/>
      <protection/>
    </xf>
    <xf numFmtId="0" fontId="20" fillId="9" borderId="10" xfId="22" applyFont="1" applyFill="1" applyBorder="1" applyAlignment="1">
      <alignment horizontal="left" vertical="center"/>
      <protection/>
    </xf>
    <xf numFmtId="0" fontId="6" fillId="5" borderId="1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0" borderId="0" xfId="21" applyFont="1" applyAlignment="1">
      <alignment horizontal="left" vertical="center"/>
      <protection/>
    </xf>
    <xf numFmtId="0" fontId="5" fillId="3" borderId="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center" vertical="center"/>
    </xf>
    <xf numFmtId="0" fontId="19" fillId="9" borderId="13" xfId="0" applyFont="1" applyFill="1" applyBorder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17" fillId="0" borderId="1" xfId="0" applyFont="1" applyBorder="1"/>
    <xf numFmtId="0" fontId="17" fillId="0" borderId="1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right" wrapText="1"/>
    </xf>
    <xf numFmtId="3" fontId="17" fillId="0" borderId="14" xfId="0" applyNumberFormat="1" applyFont="1" applyBorder="1"/>
    <xf numFmtId="0" fontId="17" fillId="0" borderId="1" xfId="0" applyFont="1" applyBorder="1" applyAlignment="1">
      <alignment wrapText="1"/>
    </xf>
    <xf numFmtId="3" fontId="0" fillId="0" borderId="1" xfId="0" applyNumberFormat="1" applyBorder="1"/>
    <xf numFmtId="0" fontId="0" fillId="0" borderId="1" xfId="0" applyBorder="1"/>
    <xf numFmtId="3" fontId="17" fillId="0" borderId="1" xfId="0" applyNumberFormat="1" applyFont="1" applyBorder="1"/>
    <xf numFmtId="0" fontId="23" fillId="10" borderId="1" xfId="21" applyFont="1" applyFill="1" applyBorder="1" applyAlignment="1">
      <alignment wrapText="1"/>
      <protection/>
    </xf>
    <xf numFmtId="3" fontId="2" fillId="10" borderId="1" xfId="21" applyNumberFormat="1" applyFill="1" applyBorder="1" applyAlignment="1">
      <alignment horizontal="center" vertical="center"/>
      <protection/>
    </xf>
    <xf numFmtId="0" fontId="2" fillId="10" borderId="1" xfId="21" applyFill="1" applyBorder="1" applyAlignment="1">
      <alignment horizontal="center" vertical="center"/>
      <protection/>
    </xf>
    <xf numFmtId="3" fontId="23" fillId="10" borderId="1" xfId="21" applyNumberFormat="1" applyFont="1" applyFill="1" applyBorder="1" applyAlignment="1">
      <alignment horizontal="right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  <cellStyle name="Normální 2 2" xfId="22"/>
    <cellStyle name="Normální 3" xfId="23"/>
    <cellStyle name="Styl 1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zoomScale="115" zoomScaleNormal="115" workbookViewId="0" topLeftCell="A1">
      <selection activeCell="A4" sqref="A4:H8"/>
    </sheetView>
  </sheetViews>
  <sheetFormatPr defaultColWidth="9.140625" defaultRowHeight="15"/>
  <cols>
    <col min="1" max="1" width="3.57421875" style="2" customWidth="1"/>
    <col min="2" max="2" width="9.140625" style="2" customWidth="1"/>
    <col min="3" max="3" width="38.140625" style="13" customWidth="1"/>
    <col min="4" max="5" width="9.140625" style="9" customWidth="1"/>
    <col min="6" max="6" width="9.140625" style="26" customWidth="1"/>
    <col min="7" max="7" width="12.7109375" style="26" bestFit="1" customWidth="1"/>
    <col min="8" max="8" width="31.00390625" style="46" customWidth="1"/>
    <col min="9" max="16384" width="9.140625" style="2" customWidth="1"/>
  </cols>
  <sheetData>
    <row r="1" spans="1:4" ht="15">
      <c r="A1" s="39" t="s">
        <v>197</v>
      </c>
      <c r="B1" s="40"/>
      <c r="C1" s="40"/>
      <c r="D1" s="40"/>
    </row>
    <row r="2" spans="1:8" s="4" customFormat="1" ht="20.25" customHeight="1">
      <c r="A2" s="41" t="s">
        <v>198</v>
      </c>
      <c r="B2" s="40"/>
      <c r="C2" s="40"/>
      <c r="D2" s="40"/>
      <c r="E2" s="42"/>
      <c r="F2" s="42"/>
      <c r="G2" s="42"/>
      <c r="H2" s="47"/>
    </row>
    <row r="3" spans="1:8" s="4" customFormat="1" ht="75" customHeight="1">
      <c r="A3" s="68" t="s">
        <v>245</v>
      </c>
      <c r="B3" s="68"/>
      <c r="C3" s="68"/>
      <c r="D3" s="68"/>
      <c r="E3" s="68"/>
      <c r="F3" s="68"/>
      <c r="G3" s="68"/>
      <c r="H3" s="68"/>
    </row>
    <row r="4" spans="1:8" s="4" customFormat="1" ht="15.75" customHeight="1">
      <c r="A4" s="67" t="s">
        <v>204</v>
      </c>
      <c r="B4" s="67"/>
      <c r="C4" s="67"/>
      <c r="D4" s="67"/>
      <c r="E4" s="67"/>
      <c r="F4" s="67"/>
      <c r="G4" s="67"/>
      <c r="H4" s="67"/>
    </row>
    <row r="5" spans="1:8" s="4" customFormat="1" ht="14.25" customHeight="1">
      <c r="A5" s="67"/>
      <c r="B5" s="67"/>
      <c r="C5" s="67"/>
      <c r="D5" s="67"/>
      <c r="E5" s="67"/>
      <c r="F5" s="67"/>
      <c r="G5" s="67"/>
      <c r="H5" s="67"/>
    </row>
    <row r="6" spans="1:8" s="4" customFormat="1" ht="14.25" customHeight="1">
      <c r="A6" s="67"/>
      <c r="B6" s="67"/>
      <c r="C6" s="67"/>
      <c r="D6" s="67"/>
      <c r="E6" s="67"/>
      <c r="F6" s="67"/>
      <c r="G6" s="67"/>
      <c r="H6" s="67"/>
    </row>
    <row r="7" spans="1:8" s="4" customFormat="1" ht="15.75" customHeight="1">
      <c r="A7" s="67"/>
      <c r="B7" s="67"/>
      <c r="C7" s="67"/>
      <c r="D7" s="67"/>
      <c r="E7" s="67"/>
      <c r="F7" s="67"/>
      <c r="G7" s="67"/>
      <c r="H7" s="67"/>
    </row>
    <row r="8" spans="1:8" s="4" customFormat="1" ht="15.75" customHeight="1">
      <c r="A8" s="67"/>
      <c r="B8" s="67"/>
      <c r="C8" s="67"/>
      <c r="D8" s="67"/>
      <c r="E8" s="67"/>
      <c r="F8" s="67"/>
      <c r="G8" s="67"/>
      <c r="H8" s="67"/>
    </row>
    <row r="9" spans="1:8" s="4" customFormat="1" ht="18.75">
      <c r="A9" s="69" t="s">
        <v>199</v>
      </c>
      <c r="B9" s="69"/>
      <c r="C9" s="69"/>
      <c r="D9" s="69"/>
      <c r="E9" s="69"/>
      <c r="F9" s="69"/>
      <c r="G9" s="69"/>
      <c r="H9" s="69"/>
    </row>
    <row r="10" spans="1:8" s="4" customFormat="1" ht="15">
      <c r="A10" s="50"/>
      <c r="B10" s="51"/>
      <c r="C10" s="52"/>
      <c r="D10" s="51"/>
      <c r="E10" s="51"/>
      <c r="F10" s="53"/>
      <c r="G10" s="53"/>
      <c r="H10" s="54"/>
    </row>
    <row r="11" spans="1:8" s="4" customFormat="1" ht="15">
      <c r="A11" s="50"/>
      <c r="B11" s="51"/>
      <c r="C11" s="52"/>
      <c r="D11" s="51"/>
      <c r="E11" s="51"/>
      <c r="F11" s="53"/>
      <c r="G11" s="53"/>
      <c r="H11" s="55" t="s">
        <v>200</v>
      </c>
    </row>
    <row r="12" spans="2:8" s="4" customFormat="1" ht="18.75">
      <c r="B12" s="11" t="s">
        <v>8</v>
      </c>
      <c r="C12" s="71" t="s">
        <v>1</v>
      </c>
      <c r="D12" s="71"/>
      <c r="E12" s="71"/>
      <c r="F12" s="71"/>
      <c r="G12" s="72"/>
      <c r="H12" s="48">
        <f>SUM(H13:H15)</f>
        <v>31745000</v>
      </c>
    </row>
    <row r="13" spans="2:8" s="4" customFormat="1" ht="15">
      <c r="B13" s="18" t="s">
        <v>60</v>
      </c>
      <c r="C13" s="81" t="s">
        <v>59</v>
      </c>
      <c r="D13" s="81"/>
      <c r="E13" s="81"/>
      <c r="F13" s="81"/>
      <c r="G13" s="82"/>
      <c r="H13" s="45">
        <f>'II. rozpis služeb RD'!H28</f>
        <v>17650000</v>
      </c>
    </row>
    <row r="14" spans="2:8" s="4" customFormat="1" ht="15">
      <c r="B14" s="12" t="s">
        <v>69</v>
      </c>
      <c r="C14" s="83" t="s">
        <v>71</v>
      </c>
      <c r="D14" s="83"/>
      <c r="E14" s="83"/>
      <c r="F14" s="83"/>
      <c r="G14" s="84"/>
      <c r="H14" s="45">
        <f>'II. rozpis služeb RD'!H35</f>
        <v>1460000</v>
      </c>
    </row>
    <row r="15" spans="2:8" s="4" customFormat="1" ht="15">
      <c r="B15" s="12" t="s">
        <v>70</v>
      </c>
      <c r="C15" s="83" t="s">
        <v>72</v>
      </c>
      <c r="D15" s="83"/>
      <c r="E15" s="83"/>
      <c r="F15" s="83"/>
      <c r="G15" s="84"/>
      <c r="H15" s="45">
        <f>'II. rozpis služeb RD'!H60</f>
        <v>12635000</v>
      </c>
    </row>
    <row r="16" spans="2:8" s="4" customFormat="1" ht="18.75">
      <c r="B16" s="11" t="s">
        <v>9</v>
      </c>
      <c r="C16" s="71" t="s">
        <v>12</v>
      </c>
      <c r="D16" s="71"/>
      <c r="E16" s="71"/>
      <c r="F16" s="71"/>
      <c r="G16" s="72"/>
      <c r="H16" s="48">
        <f>'II. rozpis služeb RD'!H67</f>
        <v>1950000</v>
      </c>
    </row>
    <row r="17" spans="2:8" s="4" customFormat="1" ht="18.75">
      <c r="B17" s="11" t="s">
        <v>15</v>
      </c>
      <c r="C17" s="71" t="s">
        <v>128</v>
      </c>
      <c r="D17" s="71"/>
      <c r="E17" s="71"/>
      <c r="F17" s="71"/>
      <c r="G17" s="72"/>
      <c r="H17" s="48">
        <f>'II. rozpis služeb RD'!H72</f>
        <v>6750000</v>
      </c>
    </row>
    <row r="18" spans="2:8" s="4" customFormat="1" ht="18.75">
      <c r="B18" s="11" t="s">
        <v>16</v>
      </c>
      <c r="C18" s="71" t="s">
        <v>107</v>
      </c>
      <c r="D18" s="71"/>
      <c r="E18" s="71"/>
      <c r="F18" s="71"/>
      <c r="G18" s="72"/>
      <c r="H18" s="48">
        <f>'II. rozpis služeb RD'!H82</f>
        <v>6086750</v>
      </c>
    </row>
    <row r="19" spans="2:8" s="4" customFormat="1" ht="18.75">
      <c r="B19" s="11" t="s">
        <v>17</v>
      </c>
      <c r="C19" s="71" t="s">
        <v>234</v>
      </c>
      <c r="D19" s="71"/>
      <c r="E19" s="71"/>
      <c r="F19" s="71"/>
      <c r="G19" s="72"/>
      <c r="H19" s="48">
        <f>'II. rozpis služeb RD'!H107</f>
        <v>35752500</v>
      </c>
    </row>
    <row r="20" spans="2:8" s="4" customFormat="1" ht="18.75">
      <c r="B20" s="11" t="s">
        <v>19</v>
      </c>
      <c r="C20" s="71" t="s">
        <v>163</v>
      </c>
      <c r="D20" s="71"/>
      <c r="E20" s="71"/>
      <c r="F20" s="71"/>
      <c r="G20" s="72"/>
      <c r="H20" s="48">
        <f>'II. rozpis služeb RD'!H118</f>
        <v>4700000</v>
      </c>
    </row>
    <row r="21" spans="2:8" s="4" customFormat="1" ht="18.75">
      <c r="B21" s="11" t="s">
        <v>214</v>
      </c>
      <c r="C21" s="71" t="s">
        <v>175</v>
      </c>
      <c r="D21" s="71"/>
      <c r="E21" s="71"/>
      <c r="F21" s="71"/>
      <c r="G21" s="72"/>
      <c r="H21" s="48">
        <f>'II. rozpis služeb RD'!H123</f>
        <v>2000000</v>
      </c>
    </row>
    <row r="22" spans="2:8" s="4" customFormat="1" ht="19.5" thickBot="1">
      <c r="B22" s="87" t="s">
        <v>16</v>
      </c>
      <c r="C22" s="71" t="s">
        <v>236</v>
      </c>
      <c r="D22" s="71"/>
      <c r="E22" s="71"/>
      <c r="F22" s="71"/>
      <c r="G22" s="72"/>
      <c r="H22" s="48">
        <f>'II. rozpis služeb RD'!H130</f>
        <v>6000000</v>
      </c>
    </row>
    <row r="23" spans="2:8" s="4" customFormat="1" ht="15">
      <c r="B23" s="75" t="s">
        <v>201</v>
      </c>
      <c r="C23" s="76"/>
      <c r="D23" s="76"/>
      <c r="E23" s="76"/>
      <c r="F23" s="76"/>
      <c r="G23" s="76"/>
      <c r="H23" s="58">
        <f>H21+H20+H19+H18+H17+H16+H12+H22</f>
        <v>94984250</v>
      </c>
    </row>
    <row r="24" spans="2:8" s="4" customFormat="1" ht="15">
      <c r="B24" s="77" t="s">
        <v>202</v>
      </c>
      <c r="C24" s="78"/>
      <c r="D24" s="78"/>
      <c r="E24" s="78"/>
      <c r="F24" s="78"/>
      <c r="G24" s="78"/>
      <c r="H24" s="59">
        <f>H23*0.21</f>
        <v>19946692.5</v>
      </c>
    </row>
    <row r="25" spans="2:8" s="4" customFormat="1" ht="16.5" thickBot="1">
      <c r="B25" s="79" t="s">
        <v>203</v>
      </c>
      <c r="C25" s="80"/>
      <c r="D25" s="80"/>
      <c r="E25" s="80"/>
      <c r="F25" s="80"/>
      <c r="G25" s="80"/>
      <c r="H25" s="60">
        <f>SUM(H23:H24)</f>
        <v>114930942.5</v>
      </c>
    </row>
    <row r="26" spans="2:8" s="43" customFormat="1" ht="15">
      <c r="B26" s="44"/>
      <c r="C26" s="44"/>
      <c r="D26" s="44"/>
      <c r="E26" s="44"/>
      <c r="F26" s="44"/>
      <c r="G26" s="44"/>
      <c r="H26" s="49"/>
    </row>
    <row r="27" spans="2:8" s="43" customFormat="1" ht="15">
      <c r="B27" s="44"/>
      <c r="C27" s="44"/>
      <c r="D27" s="44"/>
      <c r="E27" s="44"/>
      <c r="F27" s="44"/>
      <c r="G27" s="44"/>
      <c r="H27" s="49"/>
    </row>
    <row r="28" spans="2:8" s="4" customFormat="1" ht="15.75" customHeight="1">
      <c r="B28" s="73" t="s">
        <v>65</v>
      </c>
      <c r="C28" s="73"/>
      <c r="D28" s="73"/>
      <c r="E28" s="73"/>
      <c r="F28" s="73"/>
      <c r="G28" s="73"/>
      <c r="H28" s="47"/>
    </row>
    <row r="29" spans="2:8" s="4" customFormat="1" ht="12.75" customHeight="1">
      <c r="B29" s="74" t="s">
        <v>66</v>
      </c>
      <c r="C29" s="74"/>
      <c r="D29" s="74"/>
      <c r="E29" s="74"/>
      <c r="F29" s="74"/>
      <c r="G29" s="74"/>
      <c r="H29" s="47"/>
    </row>
    <row r="30" spans="2:8" s="4" customFormat="1" ht="12.75" customHeight="1">
      <c r="B30" s="74" t="s">
        <v>81</v>
      </c>
      <c r="C30" s="74"/>
      <c r="D30" s="74"/>
      <c r="E30" s="74"/>
      <c r="F30" s="74"/>
      <c r="G30" s="74"/>
      <c r="H30" s="47"/>
    </row>
    <row r="31" spans="2:8" s="4" customFormat="1" ht="40.5" customHeight="1">
      <c r="B31" s="74" t="s">
        <v>58</v>
      </c>
      <c r="C31" s="74"/>
      <c r="D31" s="74"/>
      <c r="E31" s="74"/>
      <c r="F31" s="74"/>
      <c r="G31" s="74"/>
      <c r="H31" s="47"/>
    </row>
    <row r="32" spans="2:8" s="4" customFormat="1" ht="12.75" customHeight="1">
      <c r="B32" s="70" t="s">
        <v>196</v>
      </c>
      <c r="C32" s="70"/>
      <c r="D32" s="70"/>
      <c r="E32" s="70"/>
      <c r="F32" s="70"/>
      <c r="G32" s="70"/>
      <c r="H32" s="47"/>
    </row>
    <row r="33" spans="2:8" s="4" customFormat="1" ht="15">
      <c r="B33" s="14"/>
      <c r="C33" s="34"/>
      <c r="D33" s="14"/>
      <c r="E33" s="14"/>
      <c r="F33" s="32"/>
      <c r="G33" s="32"/>
      <c r="H33" s="47"/>
    </row>
    <row r="34" spans="2:8" s="4" customFormat="1" ht="15">
      <c r="B34" s="14"/>
      <c r="C34" s="34"/>
      <c r="D34" s="14"/>
      <c r="E34" s="14"/>
      <c r="F34" s="32"/>
      <c r="G34" s="32"/>
      <c r="H34" s="47"/>
    </row>
    <row r="35" spans="2:8" s="4" customFormat="1" ht="15">
      <c r="B35" s="14"/>
      <c r="C35" s="34"/>
      <c r="D35" s="14"/>
      <c r="E35" s="14"/>
      <c r="F35" s="32"/>
      <c r="G35" s="32"/>
      <c r="H35" s="47"/>
    </row>
    <row r="36" spans="2:8" s="4" customFormat="1" ht="15">
      <c r="B36" s="14"/>
      <c r="C36" s="34"/>
      <c r="D36" s="14"/>
      <c r="E36" s="14"/>
      <c r="F36" s="32"/>
      <c r="G36" s="32"/>
      <c r="H36" s="47"/>
    </row>
    <row r="37" spans="2:8" s="4" customFormat="1" ht="15">
      <c r="B37" s="14"/>
      <c r="C37" s="34"/>
      <c r="D37" s="14"/>
      <c r="E37" s="14"/>
      <c r="F37" s="32"/>
      <c r="G37" s="32"/>
      <c r="H37" s="47"/>
    </row>
    <row r="38" spans="2:8" s="4" customFormat="1" ht="15">
      <c r="B38" s="14"/>
      <c r="C38" s="34"/>
      <c r="D38" s="14"/>
      <c r="E38" s="14"/>
      <c r="F38" s="32"/>
      <c r="G38" s="32"/>
      <c r="H38" s="47"/>
    </row>
    <row r="39" spans="2:8" s="4" customFormat="1" ht="15">
      <c r="B39" s="14"/>
      <c r="C39" s="34"/>
      <c r="D39" s="14"/>
      <c r="E39" s="14"/>
      <c r="F39" s="32"/>
      <c r="G39" s="32"/>
      <c r="H39" s="47"/>
    </row>
    <row r="40" spans="2:8" s="4" customFormat="1" ht="15">
      <c r="B40" s="14"/>
      <c r="C40" s="34"/>
      <c r="D40" s="14"/>
      <c r="E40" s="14"/>
      <c r="F40" s="32"/>
      <c r="G40" s="32"/>
      <c r="H40" s="47"/>
    </row>
    <row r="41" spans="2:8" s="4" customFormat="1" ht="15">
      <c r="B41" s="14"/>
      <c r="C41" s="34"/>
      <c r="D41" s="14"/>
      <c r="E41" s="14"/>
      <c r="F41" s="32"/>
      <c r="G41" s="32"/>
      <c r="H41" s="47"/>
    </row>
    <row r="42" spans="2:8" s="4" customFormat="1" ht="15">
      <c r="B42" s="14"/>
      <c r="C42" s="34"/>
      <c r="D42" s="14"/>
      <c r="E42" s="14"/>
      <c r="F42" s="32"/>
      <c r="G42" s="32"/>
      <c r="H42" s="47"/>
    </row>
    <row r="43" spans="2:8" s="4" customFormat="1" ht="15">
      <c r="B43" s="14"/>
      <c r="C43" s="34"/>
      <c r="D43" s="14"/>
      <c r="E43" s="14"/>
      <c r="F43" s="32"/>
      <c r="G43" s="32"/>
      <c r="H43" s="47"/>
    </row>
    <row r="44" spans="2:8" s="4" customFormat="1" ht="15">
      <c r="B44" s="14"/>
      <c r="C44" s="34"/>
      <c r="D44" s="14"/>
      <c r="E44" s="14"/>
      <c r="F44" s="32"/>
      <c r="G44" s="32"/>
      <c r="H44" s="47"/>
    </row>
  </sheetData>
  <mergeCells count="22">
    <mergeCell ref="C22:G22"/>
    <mergeCell ref="C19:G19"/>
    <mergeCell ref="C12:G12"/>
    <mergeCell ref="C13:G13"/>
    <mergeCell ref="C14:G14"/>
    <mergeCell ref="C15:G15"/>
    <mergeCell ref="A4:H8"/>
    <mergeCell ref="A3:H3"/>
    <mergeCell ref="A9:H9"/>
    <mergeCell ref="B32:G32"/>
    <mergeCell ref="C20:G20"/>
    <mergeCell ref="C21:G21"/>
    <mergeCell ref="B28:G28"/>
    <mergeCell ref="B29:G29"/>
    <mergeCell ref="B30:G30"/>
    <mergeCell ref="B31:G31"/>
    <mergeCell ref="B23:G23"/>
    <mergeCell ref="B24:G24"/>
    <mergeCell ref="B25:G25"/>
    <mergeCell ref="C16:G16"/>
    <mergeCell ref="C17:G17"/>
    <mergeCell ref="C18:G18"/>
  </mergeCells>
  <printOptions/>
  <pageMargins left="0.41" right="0.25" top="0.52" bottom="0.54" header="0.3" footer="0.3"/>
  <pageSetup fitToHeight="0" fitToWidth="0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54"/>
  <sheetViews>
    <sheetView zoomScale="85" zoomScaleNormal="85" workbookViewId="0" topLeftCell="A61">
      <selection activeCell="H9" sqref="H9"/>
    </sheetView>
  </sheetViews>
  <sheetFormatPr defaultColWidth="9.140625" defaultRowHeight="15"/>
  <cols>
    <col min="1" max="1" width="3.57421875" style="2" customWidth="1"/>
    <col min="2" max="2" width="9.140625" style="2" customWidth="1"/>
    <col min="3" max="3" width="38.140625" style="13" customWidth="1"/>
    <col min="4" max="4" width="9.140625" style="9" customWidth="1"/>
    <col min="5" max="5" width="11.57421875" style="9" customWidth="1"/>
    <col min="6" max="6" width="10.28125" style="26" customWidth="1"/>
    <col min="7" max="7" width="12.7109375" style="26" bestFit="1" customWidth="1"/>
    <col min="8" max="8" width="28.57421875" style="2" customWidth="1"/>
    <col min="9" max="9" width="1.421875" style="2" customWidth="1"/>
    <col min="10" max="10" width="38.00390625" style="2" customWidth="1"/>
    <col min="11" max="11" width="4.421875" style="7" customWidth="1"/>
    <col min="12" max="16384" width="9.140625" style="2" customWidth="1"/>
  </cols>
  <sheetData>
    <row r="1" ht="15">
      <c r="K1" s="3"/>
    </row>
    <row r="2" spans="2:11" s="4" customFormat="1" ht="20.25" customHeight="1">
      <c r="B2" s="85" t="s">
        <v>49</v>
      </c>
      <c r="C2" s="85"/>
      <c r="D2" s="85"/>
      <c r="E2" s="85"/>
      <c r="F2" s="85"/>
      <c r="G2" s="85"/>
      <c r="K2" s="5"/>
    </row>
    <row r="3" spans="2:11" s="4" customFormat="1" ht="75" customHeight="1">
      <c r="B3" s="86" t="s">
        <v>245</v>
      </c>
      <c r="C3" s="86"/>
      <c r="D3" s="86"/>
      <c r="E3" s="86"/>
      <c r="F3" s="86"/>
      <c r="G3" s="86"/>
      <c r="J3" s="4" t="s">
        <v>10</v>
      </c>
      <c r="K3" s="5"/>
    </row>
    <row r="4" spans="2:11" s="4" customFormat="1" ht="14.25">
      <c r="B4" s="10"/>
      <c r="C4" s="3"/>
      <c r="D4" s="10"/>
      <c r="E4" s="10"/>
      <c r="F4" s="29"/>
      <c r="G4" s="29"/>
      <c r="K4" s="5"/>
    </row>
    <row r="5" spans="2:11" s="4" customFormat="1" ht="18.75">
      <c r="B5" s="11" t="s">
        <v>8</v>
      </c>
      <c r="C5" s="71" t="s">
        <v>1</v>
      </c>
      <c r="D5" s="71"/>
      <c r="E5" s="71"/>
      <c r="F5" s="71"/>
      <c r="G5" s="71"/>
      <c r="K5" s="5"/>
    </row>
    <row r="6" spans="2:11" s="4" customFormat="1" ht="15.75">
      <c r="B6" s="18" t="s">
        <v>60</v>
      </c>
      <c r="C6" s="81" t="s">
        <v>59</v>
      </c>
      <c r="D6" s="81"/>
      <c r="E6" s="81"/>
      <c r="F6" s="81"/>
      <c r="G6" s="81"/>
      <c r="K6" s="5"/>
    </row>
    <row r="7" spans="2:11" s="4" customFormat="1" ht="25.5">
      <c r="B7" s="25" t="s">
        <v>131</v>
      </c>
      <c r="C7" s="24" t="s">
        <v>132</v>
      </c>
      <c r="D7" s="25" t="s">
        <v>134</v>
      </c>
      <c r="E7" s="25" t="s">
        <v>133</v>
      </c>
      <c r="F7" s="30" t="s">
        <v>135</v>
      </c>
      <c r="G7" s="30" t="s">
        <v>136</v>
      </c>
      <c r="K7" s="5"/>
    </row>
    <row r="8" spans="2:11" s="4" customFormat="1" ht="89.25">
      <c r="B8" s="16" t="s">
        <v>61</v>
      </c>
      <c r="C8" s="17" t="s">
        <v>183</v>
      </c>
      <c r="D8" s="16">
        <v>400</v>
      </c>
      <c r="E8" s="16" t="s">
        <v>2</v>
      </c>
      <c r="F8" s="37">
        <v>3500</v>
      </c>
      <c r="G8" s="31">
        <f>D8*F8</f>
        <v>1400000</v>
      </c>
      <c r="H8" s="28"/>
      <c r="K8" s="5"/>
    </row>
    <row r="9" spans="2:11" s="4" customFormat="1" ht="25.5">
      <c r="B9" s="16" t="s">
        <v>62</v>
      </c>
      <c r="C9" s="17" t="s">
        <v>21</v>
      </c>
      <c r="D9" s="16">
        <v>400</v>
      </c>
      <c r="E9" s="16" t="s">
        <v>3</v>
      </c>
      <c r="F9" s="37">
        <v>3500</v>
      </c>
      <c r="G9" s="31">
        <f aca="true" t="shared" si="0" ref="G9:G28">D9*F9</f>
        <v>1400000</v>
      </c>
      <c r="K9" s="5"/>
    </row>
    <row r="10" spans="2:11" s="4" customFormat="1" ht="51">
      <c r="B10" s="16" t="s">
        <v>63</v>
      </c>
      <c r="C10" s="17" t="s">
        <v>39</v>
      </c>
      <c r="D10" s="16">
        <v>150</v>
      </c>
      <c r="E10" s="16" t="s">
        <v>2</v>
      </c>
      <c r="F10" s="37">
        <v>4000</v>
      </c>
      <c r="G10" s="31">
        <f t="shared" si="0"/>
        <v>600000</v>
      </c>
      <c r="K10" s="5"/>
    </row>
    <row r="11" spans="2:11" s="4" customFormat="1" ht="38.25">
      <c r="B11" s="16" t="s">
        <v>64</v>
      </c>
      <c r="C11" s="17" t="s">
        <v>22</v>
      </c>
      <c r="D11" s="16">
        <v>150</v>
      </c>
      <c r="E11" s="16" t="s">
        <v>3</v>
      </c>
      <c r="F11" s="37">
        <v>8000</v>
      </c>
      <c r="G11" s="31">
        <f t="shared" si="0"/>
        <v>1200000</v>
      </c>
      <c r="K11" s="5"/>
    </row>
    <row r="12" spans="2:11" s="4" customFormat="1" ht="38.25">
      <c r="B12" s="16" t="s">
        <v>68</v>
      </c>
      <c r="C12" s="17" t="s">
        <v>67</v>
      </c>
      <c r="D12" s="16">
        <v>1000</v>
      </c>
      <c r="E12" s="16" t="s">
        <v>6</v>
      </c>
      <c r="F12" s="37">
        <v>400</v>
      </c>
      <c r="G12" s="31">
        <f t="shared" si="0"/>
        <v>400000</v>
      </c>
      <c r="K12" s="5"/>
    </row>
    <row r="13" spans="2:11" s="4" customFormat="1" ht="38.25">
      <c r="B13" s="16" t="s">
        <v>76</v>
      </c>
      <c r="C13" s="17" t="s">
        <v>75</v>
      </c>
      <c r="D13" s="16">
        <v>20</v>
      </c>
      <c r="E13" s="16" t="s">
        <v>18</v>
      </c>
      <c r="F13" s="37">
        <v>500</v>
      </c>
      <c r="G13" s="31">
        <f t="shared" si="0"/>
        <v>10000</v>
      </c>
      <c r="K13" s="5"/>
    </row>
    <row r="14" spans="2:11" s="4" customFormat="1" ht="25.5">
      <c r="B14" s="16" t="s">
        <v>77</v>
      </c>
      <c r="C14" s="17" t="s">
        <v>52</v>
      </c>
      <c r="D14" s="16">
        <v>30</v>
      </c>
      <c r="E14" s="16" t="s">
        <v>18</v>
      </c>
      <c r="F14" s="37">
        <v>10000</v>
      </c>
      <c r="G14" s="31">
        <f t="shared" si="0"/>
        <v>300000</v>
      </c>
      <c r="K14" s="5"/>
    </row>
    <row r="15" spans="2:11" s="4" customFormat="1" ht="12.75">
      <c r="B15" s="16" t="s">
        <v>78</v>
      </c>
      <c r="C15" s="17" t="s">
        <v>4</v>
      </c>
      <c r="D15" s="16">
        <v>1000</v>
      </c>
      <c r="E15" s="16" t="s">
        <v>5</v>
      </c>
      <c r="F15" s="37">
        <v>750</v>
      </c>
      <c r="G15" s="31">
        <f t="shared" si="0"/>
        <v>750000</v>
      </c>
      <c r="K15" s="5"/>
    </row>
    <row r="16" spans="2:11" s="4" customFormat="1" ht="12.75">
      <c r="B16" s="16" t="s">
        <v>79</v>
      </c>
      <c r="C16" s="17" t="s">
        <v>20</v>
      </c>
      <c r="D16" s="16">
        <v>300</v>
      </c>
      <c r="E16" s="16" t="s">
        <v>5</v>
      </c>
      <c r="F16" s="37">
        <v>750</v>
      </c>
      <c r="G16" s="31">
        <f t="shared" si="0"/>
        <v>225000</v>
      </c>
      <c r="K16" s="5"/>
    </row>
    <row r="17" spans="2:11" s="4" customFormat="1" ht="38.25">
      <c r="B17" s="16" t="s">
        <v>80</v>
      </c>
      <c r="C17" s="17" t="s">
        <v>44</v>
      </c>
      <c r="D17" s="16">
        <v>1000</v>
      </c>
      <c r="E17" s="16" t="s">
        <v>6</v>
      </c>
      <c r="F17" s="37">
        <v>500</v>
      </c>
      <c r="G17" s="31">
        <f t="shared" si="0"/>
        <v>500000</v>
      </c>
      <c r="K17" s="5"/>
    </row>
    <row r="18" spans="2:11" s="4" customFormat="1" ht="25.5">
      <c r="B18" s="16" t="s">
        <v>82</v>
      </c>
      <c r="C18" s="17" t="s">
        <v>25</v>
      </c>
      <c r="D18" s="16">
        <v>500</v>
      </c>
      <c r="E18" s="16" t="s">
        <v>6</v>
      </c>
      <c r="F18" s="37">
        <v>1000</v>
      </c>
      <c r="G18" s="31">
        <f t="shared" si="0"/>
        <v>500000</v>
      </c>
      <c r="K18" s="5"/>
    </row>
    <row r="19" spans="2:11" s="4" customFormat="1" ht="38.25">
      <c r="B19" s="16" t="s">
        <v>83</v>
      </c>
      <c r="C19" s="17" t="s">
        <v>56</v>
      </c>
      <c r="D19" s="16">
        <v>500</v>
      </c>
      <c r="E19" s="16" t="s">
        <v>0</v>
      </c>
      <c r="F19" s="37">
        <v>1500</v>
      </c>
      <c r="G19" s="31">
        <f t="shared" si="0"/>
        <v>750000</v>
      </c>
      <c r="K19" s="5"/>
    </row>
    <row r="20" spans="2:11" s="4" customFormat="1" ht="51">
      <c r="B20" s="16" t="s">
        <v>84</v>
      </c>
      <c r="C20" s="17" t="s">
        <v>184</v>
      </c>
      <c r="D20" s="16">
        <v>300</v>
      </c>
      <c r="E20" s="16" t="s">
        <v>0</v>
      </c>
      <c r="F20" s="37">
        <v>1500</v>
      </c>
      <c r="G20" s="31">
        <f t="shared" si="0"/>
        <v>450000</v>
      </c>
      <c r="K20" s="5"/>
    </row>
    <row r="21" spans="2:11" s="4" customFormat="1" ht="89.25">
      <c r="B21" s="16" t="s">
        <v>85</v>
      </c>
      <c r="C21" s="17" t="s">
        <v>185</v>
      </c>
      <c r="D21" s="16">
        <v>500</v>
      </c>
      <c r="E21" s="16" t="s">
        <v>6</v>
      </c>
      <c r="F21" s="37">
        <v>1500</v>
      </c>
      <c r="G21" s="31">
        <f t="shared" si="0"/>
        <v>750000</v>
      </c>
      <c r="K21" s="5"/>
    </row>
    <row r="22" spans="2:11" s="4" customFormat="1" ht="114.75">
      <c r="B22" s="16" t="s">
        <v>86</v>
      </c>
      <c r="C22" s="6" t="s">
        <v>186</v>
      </c>
      <c r="D22" s="1">
        <v>250</v>
      </c>
      <c r="E22" s="1" t="s">
        <v>11</v>
      </c>
      <c r="F22" s="37">
        <v>3000</v>
      </c>
      <c r="G22" s="31">
        <f t="shared" si="0"/>
        <v>750000</v>
      </c>
      <c r="K22" s="5"/>
    </row>
    <row r="23" spans="2:11" s="4" customFormat="1" ht="76.5">
      <c r="B23" s="16" t="s">
        <v>87</v>
      </c>
      <c r="C23" s="17" t="s">
        <v>206</v>
      </c>
      <c r="D23" s="16">
        <v>1000</v>
      </c>
      <c r="E23" s="16" t="s">
        <v>11</v>
      </c>
      <c r="F23" s="37">
        <v>6000</v>
      </c>
      <c r="G23" s="31">
        <f t="shared" si="0"/>
        <v>6000000</v>
      </c>
      <c r="K23" s="5"/>
    </row>
    <row r="24" spans="2:11" s="4" customFormat="1" ht="51">
      <c r="B24" s="16" t="s">
        <v>88</v>
      </c>
      <c r="C24" s="17" t="s">
        <v>207</v>
      </c>
      <c r="D24" s="16">
        <v>100</v>
      </c>
      <c r="E24" s="16" t="s">
        <v>6</v>
      </c>
      <c r="F24" s="37">
        <v>5000</v>
      </c>
      <c r="G24" s="31">
        <f t="shared" si="0"/>
        <v>500000</v>
      </c>
      <c r="K24" s="5"/>
    </row>
    <row r="25" spans="2:11" s="4" customFormat="1" ht="38.25">
      <c r="B25" s="16" t="s">
        <v>89</v>
      </c>
      <c r="C25" s="17" t="s">
        <v>45</v>
      </c>
      <c r="D25" s="16">
        <v>300</v>
      </c>
      <c r="E25" s="16" t="s">
        <v>0</v>
      </c>
      <c r="F25" s="37">
        <v>1500</v>
      </c>
      <c r="G25" s="31">
        <f t="shared" si="0"/>
        <v>450000</v>
      </c>
      <c r="K25" s="5"/>
    </row>
    <row r="26" spans="2:11" s="4" customFormat="1" ht="63.75">
      <c r="B26" s="16" t="s">
        <v>90</v>
      </c>
      <c r="C26" s="17" t="s">
        <v>208</v>
      </c>
      <c r="D26" s="16">
        <v>200</v>
      </c>
      <c r="E26" s="16" t="s">
        <v>6</v>
      </c>
      <c r="F26" s="37">
        <v>3000</v>
      </c>
      <c r="G26" s="31">
        <f t="shared" si="0"/>
        <v>600000</v>
      </c>
      <c r="K26" s="5"/>
    </row>
    <row r="27" spans="2:11" s="4" customFormat="1" ht="63.75">
      <c r="B27" s="16" t="s">
        <v>92</v>
      </c>
      <c r="C27" s="17" t="s">
        <v>91</v>
      </c>
      <c r="D27" s="16">
        <v>10</v>
      </c>
      <c r="E27" s="16" t="s">
        <v>34</v>
      </c>
      <c r="F27" s="37">
        <v>7500</v>
      </c>
      <c r="G27" s="31">
        <f t="shared" si="0"/>
        <v>75000</v>
      </c>
      <c r="H27" s="56" t="s">
        <v>205</v>
      </c>
      <c r="K27" s="5"/>
    </row>
    <row r="28" spans="2:11" s="4" customFormat="1" ht="63.75">
      <c r="B28" s="16" t="s">
        <v>93</v>
      </c>
      <c r="C28" s="17" t="s">
        <v>51</v>
      </c>
      <c r="D28" s="16">
        <v>20</v>
      </c>
      <c r="E28" s="16" t="s">
        <v>2</v>
      </c>
      <c r="F28" s="37">
        <v>2000</v>
      </c>
      <c r="G28" s="31">
        <f t="shared" si="0"/>
        <v>40000</v>
      </c>
      <c r="H28" s="57">
        <f>SUM(G8:G28)</f>
        <v>17650000</v>
      </c>
      <c r="K28" s="5"/>
    </row>
    <row r="29" spans="2:11" s="4" customFormat="1" ht="12.75">
      <c r="B29" s="19"/>
      <c r="C29" s="20"/>
      <c r="D29" s="19"/>
      <c r="E29" s="19"/>
      <c r="F29" s="33"/>
      <c r="G29" s="33"/>
      <c r="H29" s="56"/>
      <c r="K29" s="5"/>
    </row>
    <row r="30" spans="2:11" s="4" customFormat="1" ht="15.75">
      <c r="B30" s="12" t="s">
        <v>69</v>
      </c>
      <c r="C30" s="83" t="s">
        <v>71</v>
      </c>
      <c r="D30" s="83"/>
      <c r="E30" s="83"/>
      <c r="F30" s="83"/>
      <c r="G30" s="83"/>
      <c r="H30" s="56"/>
      <c r="K30" s="5"/>
    </row>
    <row r="31" spans="2:11" s="4" customFormat="1" ht="25.5">
      <c r="B31" s="25" t="s">
        <v>131</v>
      </c>
      <c r="C31" s="24" t="s">
        <v>132</v>
      </c>
      <c r="D31" s="25" t="s">
        <v>134</v>
      </c>
      <c r="E31" s="25" t="s">
        <v>133</v>
      </c>
      <c r="F31" s="30" t="s">
        <v>135</v>
      </c>
      <c r="G31" s="30" t="s">
        <v>136</v>
      </c>
      <c r="H31" s="56"/>
      <c r="K31" s="5"/>
    </row>
    <row r="32" spans="2:11" s="4" customFormat="1" ht="76.5">
      <c r="B32" s="16" t="s">
        <v>137</v>
      </c>
      <c r="C32" s="17" t="s">
        <v>48</v>
      </c>
      <c r="D32" s="16">
        <v>400</v>
      </c>
      <c r="E32" s="16" t="s">
        <v>0</v>
      </c>
      <c r="F32" s="37">
        <v>1500</v>
      </c>
      <c r="G32" s="31">
        <f aca="true" t="shared" si="1" ref="G32">D32*F32</f>
        <v>600000</v>
      </c>
      <c r="H32" s="56"/>
      <c r="K32" s="5"/>
    </row>
    <row r="33" spans="2:11" s="4" customFormat="1" ht="51">
      <c r="B33" s="16" t="s">
        <v>138</v>
      </c>
      <c r="C33" s="17" t="s">
        <v>210</v>
      </c>
      <c r="D33" s="16">
        <v>400</v>
      </c>
      <c r="E33" s="16" t="s">
        <v>0</v>
      </c>
      <c r="F33" s="37">
        <v>1250</v>
      </c>
      <c r="G33" s="31">
        <f aca="true" t="shared" si="2" ref="G33:G35">D33*F33</f>
        <v>500000</v>
      </c>
      <c r="H33" s="56" t="s">
        <v>205</v>
      </c>
      <c r="K33" s="5"/>
    </row>
    <row r="34" spans="2:11" s="4" customFormat="1" ht="51">
      <c r="B34" s="16" t="s">
        <v>96</v>
      </c>
      <c r="C34" s="17" t="s">
        <v>187</v>
      </c>
      <c r="D34" s="16">
        <v>20</v>
      </c>
      <c r="E34" s="16" t="s">
        <v>2</v>
      </c>
      <c r="F34" s="37">
        <v>8000</v>
      </c>
      <c r="G34" s="31">
        <f aca="true" t="shared" si="3" ref="G34">D34*F34</f>
        <v>160000</v>
      </c>
      <c r="H34" s="56"/>
      <c r="K34" s="5"/>
    </row>
    <row r="35" spans="2:11" s="4" customFormat="1" ht="25.5">
      <c r="B35" s="16" t="s">
        <v>97</v>
      </c>
      <c r="C35" s="17" t="s">
        <v>209</v>
      </c>
      <c r="D35" s="16">
        <v>20</v>
      </c>
      <c r="E35" s="16" t="s">
        <v>2</v>
      </c>
      <c r="F35" s="37">
        <v>10000</v>
      </c>
      <c r="G35" s="31">
        <f t="shared" si="2"/>
        <v>200000</v>
      </c>
      <c r="H35" s="57">
        <f>SUM(G32:G35)</f>
        <v>1460000</v>
      </c>
      <c r="K35" s="5"/>
    </row>
    <row r="36" spans="2:11" s="4" customFormat="1" ht="12.75">
      <c r="B36" s="14"/>
      <c r="C36" s="22"/>
      <c r="D36" s="14"/>
      <c r="E36" s="14"/>
      <c r="F36" s="32"/>
      <c r="G36" s="32"/>
      <c r="K36" s="5"/>
    </row>
    <row r="37" spans="2:11" s="4" customFormat="1" ht="12.75">
      <c r="B37" s="14"/>
      <c r="C37" s="15"/>
      <c r="D37" s="14"/>
      <c r="E37" s="14"/>
      <c r="F37" s="32"/>
      <c r="G37" s="32"/>
      <c r="K37" s="5"/>
    </row>
    <row r="38" spans="2:11" s="4" customFormat="1" ht="15.75">
      <c r="B38" s="12" t="s">
        <v>70</v>
      </c>
      <c r="C38" s="83" t="s">
        <v>72</v>
      </c>
      <c r="D38" s="83"/>
      <c r="E38" s="83"/>
      <c r="F38" s="83"/>
      <c r="G38" s="83"/>
      <c r="K38" s="5"/>
    </row>
    <row r="39" spans="2:11" s="4" customFormat="1" ht="25.5">
      <c r="B39" s="25" t="s">
        <v>131</v>
      </c>
      <c r="C39" s="24" t="s">
        <v>132</v>
      </c>
      <c r="D39" s="25" t="s">
        <v>134</v>
      </c>
      <c r="E39" s="25" t="s">
        <v>133</v>
      </c>
      <c r="F39" s="30" t="s">
        <v>135</v>
      </c>
      <c r="G39" s="30" t="s">
        <v>136</v>
      </c>
      <c r="K39" s="5"/>
    </row>
    <row r="40" spans="2:11" s="4" customFormat="1" ht="38.25">
      <c r="B40" s="16" t="s">
        <v>73</v>
      </c>
      <c r="C40" s="17" t="s">
        <v>57</v>
      </c>
      <c r="D40" s="16">
        <v>300</v>
      </c>
      <c r="E40" s="16" t="s">
        <v>2</v>
      </c>
      <c r="F40" s="37">
        <v>2000</v>
      </c>
      <c r="G40" s="31">
        <f aca="true" t="shared" si="4" ref="G40:G58">D40*F40</f>
        <v>600000</v>
      </c>
      <c r="K40" s="5"/>
    </row>
    <row r="41" spans="2:11" s="4" customFormat="1" ht="63.75">
      <c r="B41" s="16" t="s">
        <v>74</v>
      </c>
      <c r="C41" s="17" t="s">
        <v>188</v>
      </c>
      <c r="D41" s="16">
        <v>150</v>
      </c>
      <c r="E41" s="16" t="s">
        <v>2</v>
      </c>
      <c r="F41" s="37">
        <v>7500</v>
      </c>
      <c r="G41" s="31">
        <f t="shared" si="4"/>
        <v>1125000</v>
      </c>
      <c r="K41" s="5"/>
    </row>
    <row r="42" spans="2:11" s="4" customFormat="1" ht="76.5">
      <c r="B42" s="16" t="s">
        <v>96</v>
      </c>
      <c r="C42" s="17" t="s">
        <v>94</v>
      </c>
      <c r="D42" s="16">
        <v>50</v>
      </c>
      <c r="E42" s="16" t="s">
        <v>2</v>
      </c>
      <c r="F42" s="37">
        <v>15000</v>
      </c>
      <c r="G42" s="31">
        <f t="shared" si="4"/>
        <v>750000</v>
      </c>
      <c r="K42" s="5"/>
    </row>
    <row r="43" spans="2:11" s="4" customFormat="1" ht="38.25">
      <c r="B43" s="16" t="s">
        <v>97</v>
      </c>
      <c r="C43" s="17" t="s">
        <v>35</v>
      </c>
      <c r="D43" s="16">
        <v>10</v>
      </c>
      <c r="E43" s="16" t="s">
        <v>34</v>
      </c>
      <c r="F43" s="37">
        <v>4000</v>
      </c>
      <c r="G43" s="31">
        <f t="shared" si="4"/>
        <v>40000</v>
      </c>
      <c r="K43" s="5"/>
    </row>
    <row r="44" spans="2:11" s="4" customFormat="1" ht="38.25">
      <c r="B44" s="16" t="s">
        <v>98</v>
      </c>
      <c r="C44" s="17" t="s">
        <v>36</v>
      </c>
      <c r="D44" s="16">
        <v>10</v>
      </c>
      <c r="E44" s="16" t="s">
        <v>34</v>
      </c>
      <c r="F44" s="37">
        <v>4000</v>
      </c>
      <c r="G44" s="31">
        <f t="shared" si="4"/>
        <v>40000</v>
      </c>
      <c r="K44" s="5"/>
    </row>
    <row r="45" spans="2:11" s="4" customFormat="1" ht="51">
      <c r="B45" s="16" t="s">
        <v>99</v>
      </c>
      <c r="C45" s="17" t="s">
        <v>215</v>
      </c>
      <c r="D45" s="16">
        <v>20</v>
      </c>
      <c r="E45" s="16" t="s">
        <v>34</v>
      </c>
      <c r="F45" s="37">
        <v>90000</v>
      </c>
      <c r="G45" s="31">
        <f t="shared" si="4"/>
        <v>1800000</v>
      </c>
      <c r="H45" s="43"/>
      <c r="K45" s="5"/>
    </row>
    <row r="46" spans="2:11" s="4" customFormat="1" ht="25.5">
      <c r="B46" s="16" t="s">
        <v>100</v>
      </c>
      <c r="C46" s="17" t="s">
        <v>33</v>
      </c>
      <c r="D46" s="16">
        <v>20</v>
      </c>
      <c r="E46" s="16" t="s">
        <v>34</v>
      </c>
      <c r="F46" s="37">
        <v>500</v>
      </c>
      <c r="G46" s="31">
        <f t="shared" si="4"/>
        <v>10000</v>
      </c>
      <c r="K46" s="5"/>
    </row>
    <row r="47" spans="2:11" s="4" customFormat="1" ht="51">
      <c r="B47" s="16" t="s">
        <v>101</v>
      </c>
      <c r="C47" s="17" t="s">
        <v>189</v>
      </c>
      <c r="D47" s="16">
        <v>50</v>
      </c>
      <c r="E47" s="16" t="s">
        <v>26</v>
      </c>
      <c r="F47" s="37">
        <v>2000</v>
      </c>
      <c r="G47" s="31">
        <f t="shared" si="4"/>
        <v>100000</v>
      </c>
      <c r="K47" s="5"/>
    </row>
    <row r="48" spans="2:11" s="4" customFormat="1" ht="102">
      <c r="B48" s="16" t="s">
        <v>102</v>
      </c>
      <c r="C48" s="17" t="s">
        <v>95</v>
      </c>
      <c r="D48" s="16">
        <v>40</v>
      </c>
      <c r="E48" s="16" t="s">
        <v>27</v>
      </c>
      <c r="F48" s="37">
        <v>3000</v>
      </c>
      <c r="G48" s="31">
        <f t="shared" si="4"/>
        <v>120000</v>
      </c>
      <c r="K48" s="5"/>
    </row>
    <row r="49" spans="2:11" s="4" customFormat="1" ht="25.5">
      <c r="B49" s="16" t="s">
        <v>103</v>
      </c>
      <c r="C49" s="17" t="s">
        <v>53</v>
      </c>
      <c r="D49" s="16">
        <v>10</v>
      </c>
      <c r="E49" s="16" t="s">
        <v>18</v>
      </c>
      <c r="F49" s="37">
        <v>3000</v>
      </c>
      <c r="G49" s="31">
        <f t="shared" si="4"/>
        <v>30000</v>
      </c>
      <c r="K49" s="5"/>
    </row>
    <row r="50" spans="2:11" s="4" customFormat="1" ht="76.5">
      <c r="B50" s="16" t="s">
        <v>104</v>
      </c>
      <c r="C50" s="17" t="s">
        <v>47</v>
      </c>
      <c r="D50" s="16">
        <v>20</v>
      </c>
      <c r="E50" s="16" t="s">
        <v>11</v>
      </c>
      <c r="F50" s="37">
        <v>20000</v>
      </c>
      <c r="G50" s="31">
        <f t="shared" si="4"/>
        <v>400000</v>
      </c>
      <c r="K50" s="5"/>
    </row>
    <row r="51" spans="2:11" s="4" customFormat="1" ht="41.25">
      <c r="B51" s="16" t="s">
        <v>105</v>
      </c>
      <c r="C51" s="17" t="s">
        <v>190</v>
      </c>
      <c r="D51" s="16">
        <v>20</v>
      </c>
      <c r="E51" s="16" t="s">
        <v>18</v>
      </c>
      <c r="F51" s="37">
        <v>1000</v>
      </c>
      <c r="G51" s="31">
        <f t="shared" si="4"/>
        <v>20000</v>
      </c>
      <c r="K51" s="5"/>
    </row>
    <row r="52" spans="2:11" s="4" customFormat="1" ht="63.75">
      <c r="B52" s="16" t="s">
        <v>106</v>
      </c>
      <c r="C52" s="17" t="s">
        <v>178</v>
      </c>
      <c r="D52" s="16">
        <v>10</v>
      </c>
      <c r="E52" s="16" t="s">
        <v>18</v>
      </c>
      <c r="F52" s="37">
        <v>5000</v>
      </c>
      <c r="G52" s="31">
        <f t="shared" si="4"/>
        <v>50000</v>
      </c>
      <c r="J52" s="22"/>
      <c r="K52" s="5"/>
    </row>
    <row r="53" spans="2:11" s="4" customFormat="1" ht="63.75">
      <c r="B53" s="16" t="s">
        <v>116</v>
      </c>
      <c r="C53" s="17" t="s">
        <v>43</v>
      </c>
      <c r="D53" s="16">
        <v>100</v>
      </c>
      <c r="E53" s="16" t="s">
        <v>2</v>
      </c>
      <c r="F53" s="37">
        <v>5000</v>
      </c>
      <c r="G53" s="31">
        <f t="shared" si="4"/>
        <v>500000</v>
      </c>
      <c r="K53" s="5"/>
    </row>
    <row r="54" spans="2:11" s="4" customFormat="1" ht="76.5">
      <c r="B54" s="16" t="s">
        <v>117</v>
      </c>
      <c r="C54" s="17" t="s">
        <v>191</v>
      </c>
      <c r="D54" s="16">
        <v>100</v>
      </c>
      <c r="E54" s="16" t="s">
        <v>2</v>
      </c>
      <c r="F54" s="37">
        <v>5000</v>
      </c>
      <c r="G54" s="31">
        <f t="shared" si="4"/>
        <v>500000</v>
      </c>
      <c r="K54" s="5"/>
    </row>
    <row r="55" spans="2:11" s="4" customFormat="1" ht="51">
      <c r="B55" s="16" t="s">
        <v>118</v>
      </c>
      <c r="C55" s="17" t="s">
        <v>23</v>
      </c>
      <c r="D55" s="16">
        <v>100</v>
      </c>
      <c r="E55" s="16" t="s">
        <v>2</v>
      </c>
      <c r="F55" s="37">
        <v>10000</v>
      </c>
      <c r="G55" s="31">
        <f t="shared" si="4"/>
        <v>1000000</v>
      </c>
      <c r="K55" s="5"/>
    </row>
    <row r="56" spans="2:11" s="4" customFormat="1" ht="38.25">
      <c r="B56" s="16" t="s">
        <v>119</v>
      </c>
      <c r="C56" s="17" t="s">
        <v>46</v>
      </c>
      <c r="D56" s="16">
        <v>250</v>
      </c>
      <c r="E56" s="16" t="s">
        <v>42</v>
      </c>
      <c r="F56" s="37">
        <v>3000</v>
      </c>
      <c r="G56" s="31">
        <f t="shared" si="4"/>
        <v>750000</v>
      </c>
      <c r="K56" s="5"/>
    </row>
    <row r="57" spans="2:11" s="4" customFormat="1" ht="51">
      <c r="B57" s="16" t="s">
        <v>120</v>
      </c>
      <c r="C57" s="17" t="s">
        <v>115</v>
      </c>
      <c r="D57" s="16">
        <v>60</v>
      </c>
      <c r="E57" s="16" t="s">
        <v>38</v>
      </c>
      <c r="F57" s="37">
        <v>37500</v>
      </c>
      <c r="G57" s="31">
        <f t="shared" si="4"/>
        <v>2250000</v>
      </c>
      <c r="K57" s="5"/>
    </row>
    <row r="58" spans="2:11" s="4" customFormat="1" ht="51">
      <c r="B58" s="16" t="s">
        <v>121</v>
      </c>
      <c r="C58" s="17" t="s">
        <v>114</v>
      </c>
      <c r="D58" s="16">
        <v>40</v>
      </c>
      <c r="E58" s="16" t="s">
        <v>38</v>
      </c>
      <c r="F58" s="37">
        <v>40000</v>
      </c>
      <c r="G58" s="31">
        <f t="shared" si="4"/>
        <v>1600000</v>
      </c>
      <c r="K58" s="5"/>
    </row>
    <row r="59" spans="2:11" s="4" customFormat="1" ht="38.25">
      <c r="B59" s="16" t="s">
        <v>129</v>
      </c>
      <c r="C59" s="17" t="s">
        <v>130</v>
      </c>
      <c r="D59" s="16">
        <v>100</v>
      </c>
      <c r="E59" s="16" t="s">
        <v>0</v>
      </c>
      <c r="F59" s="37">
        <v>2000</v>
      </c>
      <c r="G59" s="31">
        <f aca="true" t="shared" si="5" ref="G59:G60">D59*F59</f>
        <v>200000</v>
      </c>
      <c r="H59" s="56" t="s">
        <v>205</v>
      </c>
      <c r="K59" s="5"/>
    </row>
    <row r="60" spans="2:11" s="4" customFormat="1" ht="25.5">
      <c r="B60" s="16" t="s">
        <v>192</v>
      </c>
      <c r="C60" s="17" t="s">
        <v>193</v>
      </c>
      <c r="D60" s="16">
        <v>500</v>
      </c>
      <c r="E60" s="16" t="s">
        <v>0</v>
      </c>
      <c r="F60" s="37">
        <v>1500</v>
      </c>
      <c r="G60" s="31">
        <f t="shared" si="5"/>
        <v>750000</v>
      </c>
      <c r="H60" s="57">
        <f>SUM(G40:G60)</f>
        <v>12635000</v>
      </c>
      <c r="K60" s="5"/>
    </row>
    <row r="61" spans="2:11" s="4" customFormat="1" ht="12.75">
      <c r="B61" s="14"/>
      <c r="C61" s="21"/>
      <c r="D61" s="14"/>
      <c r="E61" s="14"/>
      <c r="F61" s="32"/>
      <c r="G61" s="32"/>
      <c r="K61" s="5"/>
    </row>
    <row r="62" spans="2:11" s="4" customFormat="1" ht="18.75">
      <c r="B62" s="11" t="s">
        <v>9</v>
      </c>
      <c r="C62" s="71" t="s">
        <v>12</v>
      </c>
      <c r="D62" s="71"/>
      <c r="E62" s="71"/>
      <c r="F62" s="71"/>
      <c r="G62" s="71"/>
      <c r="K62" s="5"/>
    </row>
    <row r="63" spans="2:11" s="4" customFormat="1" ht="25.5">
      <c r="B63" s="25" t="s">
        <v>131</v>
      </c>
      <c r="C63" s="24" t="s">
        <v>132</v>
      </c>
      <c r="D63" s="25" t="s">
        <v>134</v>
      </c>
      <c r="E63" s="25" t="s">
        <v>133</v>
      </c>
      <c r="F63" s="30" t="s">
        <v>135</v>
      </c>
      <c r="G63" s="30" t="s">
        <v>136</v>
      </c>
      <c r="K63" s="5"/>
    </row>
    <row r="64" spans="2:11" s="4" customFormat="1" ht="63.75">
      <c r="B64" s="16" t="s">
        <v>110</v>
      </c>
      <c r="C64" s="17" t="s">
        <v>13</v>
      </c>
      <c r="D64" s="16">
        <v>1000</v>
      </c>
      <c r="E64" s="16" t="s">
        <v>0</v>
      </c>
      <c r="F64" s="37">
        <v>1250</v>
      </c>
      <c r="G64" s="31">
        <f aca="true" t="shared" si="6" ref="G64:G67">D64*F64</f>
        <v>1250000</v>
      </c>
      <c r="K64" s="5"/>
    </row>
    <row r="65" spans="2:11" s="4" customFormat="1" ht="102">
      <c r="B65" s="16" t="s">
        <v>111</v>
      </c>
      <c r="C65" s="17" t="s">
        <v>41</v>
      </c>
      <c r="D65" s="16">
        <v>40</v>
      </c>
      <c r="E65" s="16" t="s">
        <v>27</v>
      </c>
      <c r="F65" s="37">
        <v>7500</v>
      </c>
      <c r="G65" s="31">
        <f t="shared" si="6"/>
        <v>300000</v>
      </c>
      <c r="K65" s="5"/>
    </row>
    <row r="66" spans="2:11" s="4" customFormat="1" ht="25.5">
      <c r="B66" s="16" t="s">
        <v>112</v>
      </c>
      <c r="C66" s="17" t="s">
        <v>31</v>
      </c>
      <c r="D66" s="16">
        <v>20</v>
      </c>
      <c r="E66" s="16" t="s">
        <v>32</v>
      </c>
      <c r="F66" s="37">
        <v>5000</v>
      </c>
      <c r="G66" s="31">
        <f t="shared" si="6"/>
        <v>100000</v>
      </c>
      <c r="H66" s="56" t="s">
        <v>205</v>
      </c>
      <c r="K66" s="5"/>
    </row>
    <row r="67" spans="2:11" s="4" customFormat="1" ht="38.25">
      <c r="B67" s="16" t="s">
        <v>113</v>
      </c>
      <c r="C67" s="17" t="s">
        <v>29</v>
      </c>
      <c r="D67" s="16">
        <v>200</v>
      </c>
      <c r="E67" s="16" t="s">
        <v>0</v>
      </c>
      <c r="F67" s="37">
        <v>1500</v>
      </c>
      <c r="G67" s="31">
        <f t="shared" si="6"/>
        <v>300000</v>
      </c>
      <c r="H67" s="57">
        <f>SUM(G64:G67)</f>
        <v>1950000</v>
      </c>
      <c r="K67" s="5"/>
    </row>
    <row r="68" spans="2:11" s="4" customFormat="1" ht="12.75">
      <c r="B68" s="14"/>
      <c r="C68" s="21"/>
      <c r="D68" s="14"/>
      <c r="E68" s="14"/>
      <c r="F68" s="32"/>
      <c r="G68" s="32"/>
      <c r="H68" s="56"/>
      <c r="K68" s="5"/>
    </row>
    <row r="69" spans="2:11" s="4" customFormat="1" ht="18.75">
      <c r="B69" s="11" t="s">
        <v>15</v>
      </c>
      <c r="C69" s="71" t="s">
        <v>128</v>
      </c>
      <c r="D69" s="71"/>
      <c r="E69" s="71"/>
      <c r="F69" s="71"/>
      <c r="G69" s="71"/>
      <c r="H69" s="56"/>
      <c r="K69" s="5"/>
    </row>
    <row r="70" spans="2:11" s="4" customFormat="1" ht="25.5">
      <c r="B70" s="25" t="s">
        <v>131</v>
      </c>
      <c r="C70" s="24" t="s">
        <v>132</v>
      </c>
      <c r="D70" s="25" t="s">
        <v>134</v>
      </c>
      <c r="E70" s="25" t="s">
        <v>133</v>
      </c>
      <c r="F70" s="30" t="s">
        <v>135</v>
      </c>
      <c r="G70" s="30" t="s">
        <v>136</v>
      </c>
      <c r="H70" s="56"/>
      <c r="K70" s="5"/>
    </row>
    <row r="71" spans="2:11" s="4" customFormat="1" ht="38.25">
      <c r="B71" s="16" t="s">
        <v>108</v>
      </c>
      <c r="C71" s="17" t="s">
        <v>28</v>
      </c>
      <c r="D71" s="16">
        <v>10</v>
      </c>
      <c r="E71" s="16" t="s">
        <v>2</v>
      </c>
      <c r="F71" s="37">
        <v>75000</v>
      </c>
      <c r="G71" s="31">
        <f aca="true" t="shared" si="7" ref="G71:G72">D71*F71</f>
        <v>750000</v>
      </c>
      <c r="H71" s="56" t="s">
        <v>205</v>
      </c>
      <c r="J71" s="22"/>
      <c r="K71" s="5"/>
    </row>
    <row r="72" spans="2:11" s="4" customFormat="1" ht="38.25">
      <c r="B72" s="16" t="s">
        <v>109</v>
      </c>
      <c r="C72" s="17" t="s">
        <v>211</v>
      </c>
      <c r="D72" s="16">
        <v>4000</v>
      </c>
      <c r="E72" s="16" t="s">
        <v>0</v>
      </c>
      <c r="F72" s="37">
        <v>1500</v>
      </c>
      <c r="G72" s="31">
        <f t="shared" si="7"/>
        <v>6000000</v>
      </c>
      <c r="H72" s="57">
        <f>SUM(G71:G72)</f>
        <v>6750000</v>
      </c>
      <c r="K72" s="5"/>
    </row>
    <row r="73" spans="2:11" s="4" customFormat="1" ht="12.75">
      <c r="B73" s="14"/>
      <c r="C73" s="21"/>
      <c r="D73" s="14"/>
      <c r="E73" s="14"/>
      <c r="F73" s="32"/>
      <c r="G73" s="32"/>
      <c r="K73" s="5"/>
    </row>
    <row r="74" spans="2:11" s="4" customFormat="1" ht="18.75">
      <c r="B74" s="11" t="s">
        <v>16</v>
      </c>
      <c r="C74" s="71" t="s">
        <v>107</v>
      </c>
      <c r="D74" s="71"/>
      <c r="E74" s="71"/>
      <c r="F74" s="71"/>
      <c r="G74" s="71"/>
      <c r="K74" s="5"/>
    </row>
    <row r="75" spans="2:11" s="4" customFormat="1" ht="25.5">
      <c r="B75" s="25" t="s">
        <v>131</v>
      </c>
      <c r="C75" s="24" t="s">
        <v>132</v>
      </c>
      <c r="D75" s="25" t="s">
        <v>134</v>
      </c>
      <c r="E75" s="25" t="s">
        <v>133</v>
      </c>
      <c r="F75" s="30" t="s">
        <v>135</v>
      </c>
      <c r="G75" s="30" t="s">
        <v>136</v>
      </c>
      <c r="K75" s="5"/>
    </row>
    <row r="76" spans="2:11" s="4" customFormat="1" ht="25.5">
      <c r="B76" s="16" t="s">
        <v>122</v>
      </c>
      <c r="C76" s="17" t="s">
        <v>149</v>
      </c>
      <c r="D76" s="16">
        <v>400</v>
      </c>
      <c r="E76" s="16" t="s">
        <v>0</v>
      </c>
      <c r="F76" s="37">
        <v>1250</v>
      </c>
      <c r="G76" s="31">
        <f aca="true" t="shared" si="8" ref="G76">D76*F76</f>
        <v>500000</v>
      </c>
      <c r="K76" s="5"/>
    </row>
    <row r="77" spans="2:11" s="4" customFormat="1" ht="63.75">
      <c r="B77" s="16" t="s">
        <v>123</v>
      </c>
      <c r="C77" s="17" t="s">
        <v>40</v>
      </c>
      <c r="D77" s="16" t="s">
        <v>235</v>
      </c>
      <c r="E77" s="16" t="s">
        <v>179</v>
      </c>
      <c r="F77" s="38" t="s">
        <v>180</v>
      </c>
      <c r="G77" s="31">
        <f>0.1*(H28+H35+H60)</f>
        <v>3174500</v>
      </c>
      <c r="H77" s="27" t="s">
        <v>194</v>
      </c>
      <c r="K77" s="5"/>
    </row>
    <row r="78" spans="2:11" s="4" customFormat="1" ht="38.25">
      <c r="B78" s="16" t="s">
        <v>124</v>
      </c>
      <c r="C78" s="17" t="s">
        <v>24</v>
      </c>
      <c r="D78" s="16" t="s">
        <v>181</v>
      </c>
      <c r="E78" s="16" t="s">
        <v>179</v>
      </c>
      <c r="F78" s="38" t="s">
        <v>180</v>
      </c>
      <c r="G78" s="31">
        <f>0.05*(H28+H35+H60)</f>
        <v>1587250</v>
      </c>
      <c r="H78" s="27" t="s">
        <v>195</v>
      </c>
      <c r="K78" s="5"/>
    </row>
    <row r="79" spans="2:11" s="4" customFormat="1" ht="51">
      <c r="B79" s="16" t="s">
        <v>125</v>
      </c>
      <c r="C79" s="17" t="s">
        <v>212</v>
      </c>
      <c r="D79" s="16">
        <v>300</v>
      </c>
      <c r="E79" s="16" t="s">
        <v>0</v>
      </c>
      <c r="F79" s="37">
        <v>1250</v>
      </c>
      <c r="G79" s="31">
        <f aca="true" t="shared" si="9" ref="G79:G82">D79*F79</f>
        <v>375000</v>
      </c>
      <c r="K79" s="5"/>
    </row>
    <row r="80" spans="2:11" s="4" customFormat="1" ht="25.5">
      <c r="B80" s="16" t="s">
        <v>126</v>
      </c>
      <c r="C80" s="17" t="s">
        <v>177</v>
      </c>
      <c r="D80" s="16">
        <v>200</v>
      </c>
      <c r="E80" s="16" t="s">
        <v>0</v>
      </c>
      <c r="F80" s="37">
        <v>1250</v>
      </c>
      <c r="G80" s="31">
        <f t="shared" si="9"/>
        <v>250000</v>
      </c>
      <c r="K80" s="5"/>
    </row>
    <row r="81" spans="2:11" s="4" customFormat="1" ht="12.75">
      <c r="B81" s="16" t="s">
        <v>127</v>
      </c>
      <c r="C81" s="17" t="s">
        <v>50</v>
      </c>
      <c r="D81" s="16">
        <v>100</v>
      </c>
      <c r="E81" s="16" t="s">
        <v>3</v>
      </c>
      <c r="F81" s="37">
        <v>750</v>
      </c>
      <c r="G81" s="31">
        <f t="shared" si="9"/>
        <v>75000</v>
      </c>
      <c r="H81" s="56" t="s">
        <v>205</v>
      </c>
      <c r="K81" s="5"/>
    </row>
    <row r="82" spans="2:11" s="4" customFormat="1" ht="12.75">
      <c r="B82" s="16" t="s">
        <v>174</v>
      </c>
      <c r="C82" s="17" t="s">
        <v>7</v>
      </c>
      <c r="D82" s="16">
        <v>100</v>
      </c>
      <c r="E82" s="16" t="s">
        <v>2</v>
      </c>
      <c r="F82" s="37">
        <v>1250</v>
      </c>
      <c r="G82" s="31">
        <f t="shared" si="9"/>
        <v>125000</v>
      </c>
      <c r="H82" s="57">
        <f>SUM(G76:G82)</f>
        <v>6086750</v>
      </c>
      <c r="K82" s="5"/>
    </row>
    <row r="83" spans="2:11" s="4" customFormat="1" ht="12.75">
      <c r="B83" s="19"/>
      <c r="C83" s="20"/>
      <c r="D83" s="19"/>
      <c r="E83" s="19"/>
      <c r="F83" s="33"/>
      <c r="G83" s="33"/>
      <c r="K83" s="5"/>
    </row>
    <row r="84" spans="2:11" s="4" customFormat="1" ht="18.75">
      <c r="B84" s="11" t="s">
        <v>17</v>
      </c>
      <c r="C84" s="71" t="s">
        <v>234</v>
      </c>
      <c r="D84" s="71"/>
      <c r="E84" s="71"/>
      <c r="F84" s="71"/>
      <c r="G84" s="71"/>
      <c r="K84" s="5"/>
    </row>
    <row r="85" spans="2:11" s="4" customFormat="1" ht="25.5">
      <c r="B85" s="25" t="s">
        <v>131</v>
      </c>
      <c r="C85" s="24" t="s">
        <v>132</v>
      </c>
      <c r="D85" s="25" t="s">
        <v>134</v>
      </c>
      <c r="E85" s="25" t="s">
        <v>133</v>
      </c>
      <c r="F85" s="30" t="s">
        <v>135</v>
      </c>
      <c r="G85" s="30" t="s">
        <v>136</v>
      </c>
      <c r="K85" s="5"/>
    </row>
    <row r="86" spans="2:11" s="4" customFormat="1" ht="12.75">
      <c r="B86" s="25"/>
      <c r="C86" s="24" t="s">
        <v>225</v>
      </c>
      <c r="D86" s="25"/>
      <c r="E86" s="25"/>
      <c r="F86" s="30"/>
      <c r="G86" s="30"/>
      <c r="K86" s="5"/>
    </row>
    <row r="87" spans="2:11" s="4" customFormat="1" ht="12.75">
      <c r="B87" s="16" t="s">
        <v>150</v>
      </c>
      <c r="C87" s="17" t="s">
        <v>139</v>
      </c>
      <c r="D87" s="16">
        <v>400</v>
      </c>
      <c r="E87" s="16" t="s">
        <v>2</v>
      </c>
      <c r="F87" s="37">
        <v>5000</v>
      </c>
      <c r="G87" s="31">
        <f aca="true" t="shared" si="10" ref="G87:G98">D87*F87</f>
        <v>2000000</v>
      </c>
      <c r="K87" s="5"/>
    </row>
    <row r="88" spans="2:11" s="4" customFormat="1" ht="12.75">
      <c r="B88" s="16" t="s">
        <v>151</v>
      </c>
      <c r="C88" s="17" t="s">
        <v>140</v>
      </c>
      <c r="D88" s="16">
        <v>60</v>
      </c>
      <c r="E88" s="16" t="s">
        <v>2</v>
      </c>
      <c r="F88" s="37">
        <v>7500</v>
      </c>
      <c r="G88" s="31">
        <f t="shared" si="10"/>
        <v>450000</v>
      </c>
      <c r="K88" s="5"/>
    </row>
    <row r="89" spans="2:11" s="4" customFormat="1" ht="12.75">
      <c r="B89" s="16" t="s">
        <v>155</v>
      </c>
      <c r="C89" s="17" t="s">
        <v>141</v>
      </c>
      <c r="D89" s="16">
        <v>40</v>
      </c>
      <c r="E89" s="16" t="s">
        <v>2</v>
      </c>
      <c r="F89" s="37">
        <v>10000</v>
      </c>
      <c r="G89" s="31">
        <f t="shared" si="10"/>
        <v>400000</v>
      </c>
      <c r="K89" s="5"/>
    </row>
    <row r="90" spans="2:11" s="4" customFormat="1" ht="12.75">
      <c r="B90" s="16" t="s">
        <v>154</v>
      </c>
      <c r="C90" s="17" t="s">
        <v>142</v>
      </c>
      <c r="D90" s="16">
        <v>30</v>
      </c>
      <c r="E90" s="16" t="s">
        <v>2</v>
      </c>
      <c r="F90" s="37">
        <v>12500</v>
      </c>
      <c r="G90" s="31">
        <f t="shared" si="10"/>
        <v>375000</v>
      </c>
      <c r="K90" s="5"/>
    </row>
    <row r="91" spans="2:11" s="4" customFormat="1" ht="12.75">
      <c r="B91" s="16" t="s">
        <v>152</v>
      </c>
      <c r="C91" s="17" t="s">
        <v>143</v>
      </c>
      <c r="D91" s="16">
        <v>10</v>
      </c>
      <c r="E91" s="16" t="s">
        <v>2</v>
      </c>
      <c r="F91" s="37">
        <v>15000</v>
      </c>
      <c r="G91" s="31">
        <f t="shared" si="10"/>
        <v>150000</v>
      </c>
      <c r="K91" s="5"/>
    </row>
    <row r="92" spans="2:11" s="4" customFormat="1" ht="12.75">
      <c r="B92" s="16" t="s">
        <v>156</v>
      </c>
      <c r="C92" s="17" t="s">
        <v>144</v>
      </c>
      <c r="D92" s="16">
        <v>5</v>
      </c>
      <c r="E92" s="16" t="s">
        <v>2</v>
      </c>
      <c r="F92" s="37">
        <v>20000</v>
      </c>
      <c r="G92" s="31">
        <f t="shared" si="10"/>
        <v>100000</v>
      </c>
      <c r="K92" s="5"/>
    </row>
    <row r="93" spans="2:11" s="4" customFormat="1" ht="12.75">
      <c r="B93" s="16" t="s">
        <v>157</v>
      </c>
      <c r="C93" s="17" t="s">
        <v>145</v>
      </c>
      <c r="D93" s="16">
        <v>4</v>
      </c>
      <c r="E93" s="16" t="s">
        <v>2</v>
      </c>
      <c r="F93" s="37">
        <v>35000</v>
      </c>
      <c r="G93" s="31">
        <f t="shared" si="10"/>
        <v>140000</v>
      </c>
      <c r="K93" s="5"/>
    </row>
    <row r="94" spans="2:11" s="4" customFormat="1" ht="12.75">
      <c r="B94" s="16" t="s">
        <v>158</v>
      </c>
      <c r="C94" s="17" t="s">
        <v>146</v>
      </c>
      <c r="D94" s="16">
        <v>350</v>
      </c>
      <c r="E94" s="16" t="s">
        <v>0</v>
      </c>
      <c r="F94" s="37">
        <v>1250</v>
      </c>
      <c r="G94" s="31">
        <f t="shared" si="10"/>
        <v>437500</v>
      </c>
      <c r="K94" s="5"/>
    </row>
    <row r="95" spans="2:11" s="4" customFormat="1" ht="89.25">
      <c r="B95" s="16" t="s">
        <v>153</v>
      </c>
      <c r="C95" s="17" t="s">
        <v>147</v>
      </c>
      <c r="D95" s="16">
        <v>200</v>
      </c>
      <c r="E95" s="16" t="s">
        <v>0</v>
      </c>
      <c r="F95" s="37">
        <v>1250</v>
      </c>
      <c r="G95" s="31">
        <f t="shared" si="10"/>
        <v>250000</v>
      </c>
      <c r="H95" s="6" t="s">
        <v>54</v>
      </c>
      <c r="I95" s="27"/>
      <c r="K95" s="5"/>
    </row>
    <row r="96" spans="2:11" s="4" customFormat="1" ht="114.75">
      <c r="B96" s="16" t="s">
        <v>159</v>
      </c>
      <c r="C96" s="17" t="s">
        <v>148</v>
      </c>
      <c r="D96" s="16">
        <v>200</v>
      </c>
      <c r="E96" s="16" t="s">
        <v>0</v>
      </c>
      <c r="F96" s="37">
        <v>1250</v>
      </c>
      <c r="G96" s="31">
        <f t="shared" si="10"/>
        <v>250000</v>
      </c>
      <c r="H96" s="6" t="s">
        <v>55</v>
      </c>
      <c r="I96" s="27"/>
      <c r="K96" s="5"/>
    </row>
    <row r="97" spans="2:11" s="4" customFormat="1" ht="25.5">
      <c r="B97" s="16" t="s">
        <v>160</v>
      </c>
      <c r="C97" s="17" t="s">
        <v>176</v>
      </c>
      <c r="D97" s="16">
        <v>200</v>
      </c>
      <c r="E97" s="16" t="s">
        <v>0</v>
      </c>
      <c r="F97" s="37">
        <v>1250</v>
      </c>
      <c r="G97" s="31">
        <f t="shared" si="10"/>
        <v>250000</v>
      </c>
      <c r="H97" s="8"/>
      <c r="I97" s="27"/>
      <c r="K97" s="5"/>
    </row>
    <row r="98" spans="2:11" s="4" customFormat="1" ht="51">
      <c r="B98" s="16" t="s">
        <v>161</v>
      </c>
      <c r="C98" s="17" t="s">
        <v>213</v>
      </c>
      <c r="D98" s="16">
        <v>250</v>
      </c>
      <c r="E98" s="16" t="s">
        <v>0</v>
      </c>
      <c r="F98" s="37">
        <v>1500</v>
      </c>
      <c r="G98" s="31">
        <f t="shared" si="10"/>
        <v>375000</v>
      </c>
      <c r="H98" s="8"/>
      <c r="I98" s="27"/>
      <c r="K98" s="5"/>
    </row>
    <row r="99" spans="2:11" s="4" customFormat="1" ht="12.75">
      <c r="B99" s="16"/>
      <c r="C99" s="61" t="s">
        <v>226</v>
      </c>
      <c r="D99" s="62"/>
      <c r="E99" s="62"/>
      <c r="F99" s="63"/>
      <c r="G99" s="63"/>
      <c r="H99" s="8"/>
      <c r="I99" s="27"/>
      <c r="K99" s="5"/>
    </row>
    <row r="100" spans="2:11" s="4" customFormat="1" ht="15">
      <c r="B100" s="16" t="s">
        <v>162</v>
      </c>
      <c r="C100" s="64" t="s">
        <v>217</v>
      </c>
      <c r="D100" s="62">
        <v>6000</v>
      </c>
      <c r="E100" s="62" t="s">
        <v>2</v>
      </c>
      <c r="F100" s="65">
        <v>3000</v>
      </c>
      <c r="G100" s="63">
        <f aca="true" t="shared" si="11" ref="G100:G107">D100*F100</f>
        <v>18000000</v>
      </c>
      <c r="H100" s="8"/>
      <c r="I100" s="27"/>
      <c r="K100" s="5"/>
    </row>
    <row r="101" spans="2:11" s="4" customFormat="1" ht="15">
      <c r="B101" s="16" t="s">
        <v>227</v>
      </c>
      <c r="C101" s="64" t="s">
        <v>218</v>
      </c>
      <c r="D101" s="62">
        <v>850</v>
      </c>
      <c r="E101" s="62" t="s">
        <v>2</v>
      </c>
      <c r="F101" s="65">
        <v>4000</v>
      </c>
      <c r="G101" s="63">
        <f t="shared" si="11"/>
        <v>3400000</v>
      </c>
      <c r="H101" s="8"/>
      <c r="I101" s="27"/>
      <c r="K101" s="5"/>
    </row>
    <row r="102" spans="2:11" s="4" customFormat="1" ht="15">
      <c r="B102" s="16" t="s">
        <v>228</v>
      </c>
      <c r="C102" s="64" t="s">
        <v>219</v>
      </c>
      <c r="D102" s="62">
        <v>600</v>
      </c>
      <c r="E102" s="62" t="s">
        <v>2</v>
      </c>
      <c r="F102" s="65">
        <v>5000</v>
      </c>
      <c r="G102" s="63">
        <f t="shared" si="11"/>
        <v>3000000</v>
      </c>
      <c r="H102" s="8"/>
      <c r="I102" s="27"/>
      <c r="K102" s="5"/>
    </row>
    <row r="103" spans="2:11" s="4" customFormat="1" ht="15">
      <c r="B103" s="16" t="s">
        <v>229</v>
      </c>
      <c r="C103" s="64" t="s">
        <v>220</v>
      </c>
      <c r="D103" s="62">
        <v>400</v>
      </c>
      <c r="E103" s="62" t="s">
        <v>2</v>
      </c>
      <c r="F103" s="65">
        <v>7500</v>
      </c>
      <c r="G103" s="63">
        <f t="shared" si="11"/>
        <v>3000000</v>
      </c>
      <c r="H103" s="8"/>
      <c r="I103" s="27"/>
      <c r="K103" s="5"/>
    </row>
    <row r="104" spans="2:11" s="4" customFormat="1" ht="15">
      <c r="B104" s="16" t="s">
        <v>230</v>
      </c>
      <c r="C104" s="64" t="s">
        <v>221</v>
      </c>
      <c r="D104" s="62">
        <v>120</v>
      </c>
      <c r="E104" s="62" t="s">
        <v>2</v>
      </c>
      <c r="F104" s="65">
        <v>10000</v>
      </c>
      <c r="G104" s="63">
        <f t="shared" si="11"/>
        <v>1200000</v>
      </c>
      <c r="H104" s="8"/>
      <c r="I104" s="27"/>
      <c r="K104" s="5"/>
    </row>
    <row r="105" spans="2:11" s="4" customFormat="1" ht="15">
      <c r="B105" s="16" t="s">
        <v>231</v>
      </c>
      <c r="C105" s="64" t="s">
        <v>222</v>
      </c>
      <c r="D105" s="62">
        <v>100</v>
      </c>
      <c r="E105" s="62" t="s">
        <v>2</v>
      </c>
      <c r="F105" s="65">
        <v>12500</v>
      </c>
      <c r="G105" s="63">
        <f t="shared" si="11"/>
        <v>1250000</v>
      </c>
      <c r="H105" s="8"/>
      <c r="I105" s="27"/>
      <c r="K105" s="5"/>
    </row>
    <row r="106" spans="2:11" s="4" customFormat="1" ht="15">
      <c r="B106" s="16" t="s">
        <v>232</v>
      </c>
      <c r="C106" s="64" t="s">
        <v>223</v>
      </c>
      <c r="D106" s="62">
        <v>15</v>
      </c>
      <c r="E106" s="62" t="s">
        <v>2</v>
      </c>
      <c r="F106" s="65">
        <v>15000</v>
      </c>
      <c r="G106" s="63">
        <f t="shared" si="11"/>
        <v>225000</v>
      </c>
      <c r="H106" s="56" t="s">
        <v>205</v>
      </c>
      <c r="I106" s="27"/>
      <c r="K106" s="5"/>
    </row>
    <row r="107" spans="2:11" s="4" customFormat="1" ht="15">
      <c r="B107" s="16" t="s">
        <v>233</v>
      </c>
      <c r="C107" s="64" t="s">
        <v>224</v>
      </c>
      <c r="D107" s="62">
        <v>400</v>
      </c>
      <c r="E107" s="62" t="s">
        <v>0</v>
      </c>
      <c r="F107" s="65">
        <v>1250</v>
      </c>
      <c r="G107" s="63">
        <f t="shared" si="11"/>
        <v>500000</v>
      </c>
      <c r="H107" s="57">
        <f>SUM(G83:G107)</f>
        <v>35752500</v>
      </c>
      <c r="I107" s="27"/>
      <c r="K107" s="5"/>
    </row>
    <row r="108" spans="2:11" s="4" customFormat="1" ht="12.75">
      <c r="B108" s="19"/>
      <c r="C108" s="20"/>
      <c r="D108" s="19"/>
      <c r="E108" s="19"/>
      <c r="F108" s="33"/>
      <c r="G108" s="33"/>
      <c r="H108" s="56"/>
      <c r="K108" s="5"/>
    </row>
    <row r="109" spans="2:11" s="4" customFormat="1" ht="12.75">
      <c r="B109" s="19"/>
      <c r="C109" s="20"/>
      <c r="D109" s="19"/>
      <c r="E109" s="19"/>
      <c r="F109" s="33"/>
      <c r="G109" s="33"/>
      <c r="H109" s="56"/>
      <c r="K109" s="5"/>
    </row>
    <row r="110" spans="2:11" s="4" customFormat="1" ht="12.75">
      <c r="B110" s="19"/>
      <c r="C110" s="20"/>
      <c r="D110" s="19"/>
      <c r="E110" s="19"/>
      <c r="F110" s="33"/>
      <c r="G110" s="33"/>
      <c r="H110" s="56"/>
      <c r="K110" s="5"/>
    </row>
    <row r="111" spans="2:11" s="4" customFormat="1" ht="18.75">
      <c r="B111" s="11" t="s">
        <v>19</v>
      </c>
      <c r="C111" s="71" t="s">
        <v>163</v>
      </c>
      <c r="D111" s="71"/>
      <c r="E111" s="71"/>
      <c r="F111" s="71"/>
      <c r="G111" s="71"/>
      <c r="H111" s="56"/>
      <c r="K111" s="5"/>
    </row>
    <row r="112" spans="2:11" s="4" customFormat="1" ht="25.5">
      <c r="B112" s="25" t="s">
        <v>131</v>
      </c>
      <c r="C112" s="24" t="s">
        <v>132</v>
      </c>
      <c r="D112" s="25" t="s">
        <v>134</v>
      </c>
      <c r="E112" s="25" t="s">
        <v>133</v>
      </c>
      <c r="F112" s="30" t="s">
        <v>135</v>
      </c>
      <c r="G112" s="30" t="s">
        <v>136</v>
      </c>
      <c r="H112" s="56"/>
      <c r="K112" s="5"/>
    </row>
    <row r="113" spans="2:11" s="4" customFormat="1" ht="12.75">
      <c r="B113" s="16" t="s">
        <v>168</v>
      </c>
      <c r="C113" s="17" t="s">
        <v>164</v>
      </c>
      <c r="D113" s="16">
        <v>300</v>
      </c>
      <c r="E113" s="16" t="s">
        <v>0</v>
      </c>
      <c r="F113" s="37">
        <v>1500</v>
      </c>
      <c r="G113" s="31">
        <f aca="true" t="shared" si="12" ref="G113:G118">D113*F113</f>
        <v>450000</v>
      </c>
      <c r="H113" s="56"/>
      <c r="K113" s="5"/>
    </row>
    <row r="114" spans="2:11" s="4" customFormat="1" ht="25.5">
      <c r="B114" s="16" t="s">
        <v>169</v>
      </c>
      <c r="C114" s="17" t="s">
        <v>165</v>
      </c>
      <c r="D114" s="16">
        <v>60</v>
      </c>
      <c r="E114" s="16" t="s">
        <v>0</v>
      </c>
      <c r="F114" s="37">
        <v>2500</v>
      </c>
      <c r="G114" s="31">
        <f t="shared" si="12"/>
        <v>150000</v>
      </c>
      <c r="H114" s="56"/>
      <c r="K114" s="5"/>
    </row>
    <row r="115" spans="2:11" s="4" customFormat="1" ht="25.5">
      <c r="B115" s="16" t="s">
        <v>170</v>
      </c>
      <c r="C115" s="17" t="s">
        <v>37</v>
      </c>
      <c r="D115" s="16">
        <v>100</v>
      </c>
      <c r="E115" s="16" t="s">
        <v>14</v>
      </c>
      <c r="F115" s="37">
        <v>20000</v>
      </c>
      <c r="G115" s="31">
        <f t="shared" si="12"/>
        <v>2000000</v>
      </c>
      <c r="H115" s="56"/>
      <c r="K115" s="5"/>
    </row>
    <row r="116" spans="2:11" s="4" customFormat="1" ht="25.5">
      <c r="B116" s="16" t="s">
        <v>171</v>
      </c>
      <c r="C116" s="17" t="s">
        <v>167</v>
      </c>
      <c r="D116" s="16">
        <v>40</v>
      </c>
      <c r="E116" s="16" t="s">
        <v>14</v>
      </c>
      <c r="F116" s="37">
        <v>45000</v>
      </c>
      <c r="G116" s="31">
        <f t="shared" si="12"/>
        <v>1800000</v>
      </c>
      <c r="H116" s="56"/>
      <c r="K116" s="5"/>
    </row>
    <row r="117" spans="2:11" s="4" customFormat="1" ht="25.5">
      <c r="B117" s="16" t="s">
        <v>172</v>
      </c>
      <c r="C117" s="17" t="s">
        <v>166</v>
      </c>
      <c r="D117" s="16">
        <v>10</v>
      </c>
      <c r="E117" s="16" t="s">
        <v>14</v>
      </c>
      <c r="F117" s="37">
        <v>20000</v>
      </c>
      <c r="G117" s="31">
        <f t="shared" si="12"/>
        <v>200000</v>
      </c>
      <c r="H117" s="56" t="s">
        <v>205</v>
      </c>
      <c r="K117" s="5"/>
    </row>
    <row r="118" spans="2:11" s="4" customFormat="1" ht="12.75">
      <c r="B118" s="16" t="s">
        <v>173</v>
      </c>
      <c r="C118" s="17" t="s">
        <v>30</v>
      </c>
      <c r="D118" s="16">
        <v>40</v>
      </c>
      <c r="E118" s="16" t="s">
        <v>0</v>
      </c>
      <c r="F118" s="37">
        <v>2500</v>
      </c>
      <c r="G118" s="31">
        <f t="shared" si="12"/>
        <v>100000</v>
      </c>
      <c r="H118" s="57">
        <f>SUM(G113:G118)</f>
        <v>4700000</v>
      </c>
      <c r="K118" s="5"/>
    </row>
    <row r="119" spans="2:11" s="4" customFormat="1" ht="12.75">
      <c r="B119" s="19"/>
      <c r="C119" s="20"/>
      <c r="D119" s="19"/>
      <c r="E119" s="19"/>
      <c r="F119" s="33"/>
      <c r="G119" s="33"/>
      <c r="H119" s="56"/>
      <c r="K119" s="5"/>
    </row>
    <row r="120" spans="2:11" s="4" customFormat="1" ht="12.75">
      <c r="B120" s="14"/>
      <c r="C120" s="23"/>
      <c r="D120" s="14"/>
      <c r="E120" s="14"/>
      <c r="F120" s="32"/>
      <c r="G120" s="32"/>
      <c r="H120" s="56"/>
      <c r="K120" s="5"/>
    </row>
    <row r="121" spans="2:11" s="4" customFormat="1" ht="18.75">
      <c r="B121" s="11" t="s">
        <v>214</v>
      </c>
      <c r="C121" s="71" t="s">
        <v>175</v>
      </c>
      <c r="D121" s="71"/>
      <c r="E121" s="71"/>
      <c r="F121" s="71"/>
      <c r="G121" s="71"/>
      <c r="H121" s="56"/>
      <c r="K121" s="5"/>
    </row>
    <row r="122" spans="2:11" s="4" customFormat="1" ht="25.5">
      <c r="B122" s="25" t="s">
        <v>131</v>
      </c>
      <c r="C122" s="24" t="s">
        <v>132</v>
      </c>
      <c r="D122" s="25" t="s">
        <v>134</v>
      </c>
      <c r="E122" s="25" t="s">
        <v>133</v>
      </c>
      <c r="F122" s="30" t="s">
        <v>135</v>
      </c>
      <c r="G122" s="30" t="s">
        <v>136</v>
      </c>
      <c r="H122" s="56" t="s">
        <v>205</v>
      </c>
      <c r="K122" s="5"/>
    </row>
    <row r="123" spans="2:11" s="4" customFormat="1" ht="12.75">
      <c r="B123" s="16" t="s">
        <v>182</v>
      </c>
      <c r="C123" s="17" t="s">
        <v>216</v>
      </c>
      <c r="D123" s="16">
        <v>100</v>
      </c>
      <c r="E123" s="16" t="s">
        <v>14</v>
      </c>
      <c r="F123" s="37">
        <v>20000</v>
      </c>
      <c r="G123" s="31">
        <f aca="true" t="shared" si="13" ref="G123">D123*F123</f>
        <v>2000000</v>
      </c>
      <c r="H123" s="57">
        <f>SUM(G123:G123)</f>
        <v>2000000</v>
      </c>
      <c r="K123" s="5"/>
    </row>
    <row r="124" spans="2:11" s="4" customFormat="1" ht="12.75">
      <c r="B124" s="14"/>
      <c r="C124" s="20"/>
      <c r="D124" s="14"/>
      <c r="E124" s="14"/>
      <c r="F124" s="32"/>
      <c r="G124" s="32"/>
      <c r="K124" s="5"/>
    </row>
    <row r="125" spans="2:11" s="4" customFormat="1" ht="12.75">
      <c r="B125" s="14"/>
      <c r="C125" s="20"/>
      <c r="D125" s="14"/>
      <c r="E125" s="14"/>
      <c r="F125" s="32"/>
      <c r="K125" s="5"/>
    </row>
    <row r="126" spans="2:11" s="4" customFormat="1" ht="13.5" thickBot="1">
      <c r="B126" s="14"/>
      <c r="C126" s="20"/>
      <c r="D126" s="14"/>
      <c r="E126" s="14"/>
      <c r="F126" s="32"/>
      <c r="G126" s="32"/>
      <c r="K126" s="5"/>
    </row>
    <row r="127" spans="2:11" s="4" customFormat="1" ht="19.5" thickBot="1">
      <c r="B127" s="88" t="s">
        <v>244</v>
      </c>
      <c r="C127" s="89" t="s">
        <v>236</v>
      </c>
      <c r="D127" s="90"/>
      <c r="E127" s="90"/>
      <c r="F127" s="91"/>
      <c r="G127" s="90"/>
      <c r="K127" s="5"/>
    </row>
    <row r="128" spans="2:11" s="4" customFormat="1" ht="60">
      <c r="B128"/>
      <c r="C128" s="92" t="s">
        <v>237</v>
      </c>
      <c r="D128" s="93" t="s">
        <v>238</v>
      </c>
      <c r="E128" s="92" t="s">
        <v>239</v>
      </c>
      <c r="F128" s="94" t="s">
        <v>240</v>
      </c>
      <c r="G128" s="95" t="s">
        <v>241</v>
      </c>
      <c r="K128" s="5"/>
    </row>
    <row r="129" spans="2:11" s="4" customFormat="1" ht="60">
      <c r="B129"/>
      <c r="C129" s="96" t="s">
        <v>242</v>
      </c>
      <c r="D129" s="97">
        <v>6000</v>
      </c>
      <c r="E129" s="98" t="s">
        <v>0</v>
      </c>
      <c r="F129" s="37">
        <v>1000</v>
      </c>
      <c r="G129" s="99">
        <f>D129*F129</f>
        <v>6000000</v>
      </c>
      <c r="H129" s="56" t="s">
        <v>205</v>
      </c>
      <c r="K129" s="5"/>
    </row>
    <row r="130" spans="2:11" s="4" customFormat="1" ht="26.25">
      <c r="B130"/>
      <c r="C130" s="100" t="s">
        <v>243</v>
      </c>
      <c r="D130" s="101"/>
      <c r="E130" s="102"/>
      <c r="F130" s="103"/>
      <c r="G130" s="103">
        <f>G129</f>
        <v>6000000</v>
      </c>
      <c r="H130" s="57">
        <f>SUM(G130:G130)</f>
        <v>6000000</v>
      </c>
      <c r="K130" s="5"/>
    </row>
    <row r="131" spans="2:11" s="4" customFormat="1" ht="12.75">
      <c r="B131" s="14"/>
      <c r="C131" s="66"/>
      <c r="D131" s="14"/>
      <c r="E131" s="14"/>
      <c r="F131" s="32"/>
      <c r="G131" s="32"/>
      <c r="K131" s="5"/>
    </row>
    <row r="132" spans="2:11" s="4" customFormat="1" ht="12.75">
      <c r="B132" s="14"/>
      <c r="C132" s="66"/>
      <c r="D132" s="14"/>
      <c r="E132" s="14"/>
      <c r="F132" s="32"/>
      <c r="G132" s="32"/>
      <c r="K132" s="5"/>
    </row>
    <row r="133" spans="2:11" s="4" customFormat="1" ht="12.75">
      <c r="B133" s="14"/>
      <c r="C133" s="66"/>
      <c r="D133" s="14"/>
      <c r="E133" s="14"/>
      <c r="F133" s="32"/>
      <c r="G133" s="35" t="s">
        <v>205</v>
      </c>
      <c r="H133" s="36">
        <f>SUM(H28,H35,H60,H67,H72,H82,H118,H123,H107,H130)</f>
        <v>94984250</v>
      </c>
      <c r="K133" s="5"/>
    </row>
    <row r="134" spans="2:11" s="4" customFormat="1" ht="12.75">
      <c r="B134" s="14"/>
      <c r="C134" s="66"/>
      <c r="D134" s="14"/>
      <c r="E134" s="14"/>
      <c r="F134" s="32"/>
      <c r="G134" s="32"/>
      <c r="K134" s="5"/>
    </row>
    <row r="135" spans="2:11" s="4" customFormat="1" ht="12.75">
      <c r="B135" s="14"/>
      <c r="C135" s="66"/>
      <c r="D135" s="14"/>
      <c r="E135" s="14"/>
      <c r="F135" s="32"/>
      <c r="G135" s="32"/>
      <c r="K135" s="5"/>
    </row>
    <row r="136" spans="2:11" s="4" customFormat="1" ht="12.75">
      <c r="B136" s="14"/>
      <c r="C136" s="66"/>
      <c r="D136" s="14"/>
      <c r="E136" s="14"/>
      <c r="F136" s="32"/>
      <c r="G136" s="32"/>
      <c r="K136" s="5"/>
    </row>
    <row r="137" spans="2:11" s="4" customFormat="1" ht="12.75">
      <c r="B137" s="14"/>
      <c r="C137" s="66"/>
      <c r="D137" s="14"/>
      <c r="E137" s="14"/>
      <c r="F137" s="32"/>
      <c r="G137" s="32"/>
      <c r="K137" s="5"/>
    </row>
    <row r="138" spans="2:11" s="4" customFormat="1" ht="15.75" customHeight="1">
      <c r="B138" s="73" t="s">
        <v>65</v>
      </c>
      <c r="C138" s="73"/>
      <c r="D138" s="73"/>
      <c r="E138" s="73"/>
      <c r="F138" s="73"/>
      <c r="G138" s="73"/>
      <c r="K138" s="5"/>
    </row>
    <row r="139" spans="2:11" s="4" customFormat="1" ht="12.75" customHeight="1">
      <c r="B139" s="74" t="s">
        <v>66</v>
      </c>
      <c r="C139" s="74"/>
      <c r="D139" s="74"/>
      <c r="E139" s="74"/>
      <c r="F139" s="74"/>
      <c r="G139" s="74"/>
      <c r="K139" s="5"/>
    </row>
    <row r="140" spans="2:11" s="4" customFormat="1" ht="12.75" customHeight="1">
      <c r="B140" s="74" t="s">
        <v>81</v>
      </c>
      <c r="C140" s="74"/>
      <c r="D140" s="74"/>
      <c r="E140" s="74"/>
      <c r="F140" s="74"/>
      <c r="G140" s="74"/>
      <c r="K140" s="5"/>
    </row>
    <row r="141" spans="2:11" s="4" customFormat="1" ht="40.5" customHeight="1">
      <c r="B141" s="74" t="s">
        <v>58</v>
      </c>
      <c r="C141" s="74"/>
      <c r="D141" s="74"/>
      <c r="E141" s="74"/>
      <c r="F141" s="74"/>
      <c r="G141" s="74"/>
      <c r="K141" s="5"/>
    </row>
    <row r="142" spans="2:11" s="4" customFormat="1" ht="12.75" customHeight="1">
      <c r="B142" s="70" t="s">
        <v>196</v>
      </c>
      <c r="C142" s="70"/>
      <c r="D142" s="70"/>
      <c r="E142" s="70"/>
      <c r="F142" s="70"/>
      <c r="G142" s="70"/>
      <c r="K142" s="5"/>
    </row>
    <row r="143" spans="2:11" s="4" customFormat="1" ht="12.75">
      <c r="B143" s="14"/>
      <c r="C143" s="21"/>
      <c r="D143" s="14"/>
      <c r="E143" s="14"/>
      <c r="F143" s="32"/>
      <c r="G143" s="32"/>
      <c r="K143" s="5"/>
    </row>
    <row r="144" spans="2:11" s="4" customFormat="1" ht="12.75">
      <c r="B144" s="14"/>
      <c r="C144" s="21"/>
      <c r="D144" s="14"/>
      <c r="E144" s="14"/>
      <c r="F144" s="32"/>
      <c r="G144" s="32"/>
      <c r="K144" s="5"/>
    </row>
    <row r="145" spans="2:11" s="4" customFormat="1" ht="12.75">
      <c r="B145" s="14"/>
      <c r="C145" s="21"/>
      <c r="D145" s="14"/>
      <c r="E145" s="14"/>
      <c r="F145" s="32"/>
      <c r="G145" s="32"/>
      <c r="K145" s="5"/>
    </row>
    <row r="146" spans="2:11" s="4" customFormat="1" ht="12.75">
      <c r="B146" s="14"/>
      <c r="C146" s="21"/>
      <c r="D146" s="14"/>
      <c r="E146" s="14"/>
      <c r="F146" s="32"/>
      <c r="G146" s="32"/>
      <c r="K146" s="5"/>
    </row>
    <row r="147" spans="2:11" s="4" customFormat="1" ht="12.75">
      <c r="B147" s="14"/>
      <c r="C147" s="21"/>
      <c r="D147" s="14"/>
      <c r="E147" s="14"/>
      <c r="F147" s="32"/>
      <c r="G147" s="32"/>
      <c r="K147" s="5"/>
    </row>
    <row r="148" spans="2:11" s="4" customFormat="1" ht="12.75">
      <c r="B148" s="14"/>
      <c r="C148" s="15"/>
      <c r="D148" s="14"/>
      <c r="E148" s="14"/>
      <c r="F148" s="32"/>
      <c r="G148" s="32"/>
      <c r="K148" s="5"/>
    </row>
    <row r="149" spans="2:11" s="4" customFormat="1" ht="12.75">
      <c r="B149" s="14"/>
      <c r="C149" s="15"/>
      <c r="D149" s="14"/>
      <c r="E149" s="14"/>
      <c r="F149" s="32"/>
      <c r="G149" s="32"/>
      <c r="K149" s="5"/>
    </row>
    <row r="150" spans="2:11" s="4" customFormat="1" ht="12.75">
      <c r="B150" s="14"/>
      <c r="C150" s="15"/>
      <c r="D150" s="14"/>
      <c r="E150" s="14"/>
      <c r="F150" s="32"/>
      <c r="G150" s="32"/>
      <c r="K150" s="5"/>
    </row>
    <row r="151" spans="2:11" s="4" customFormat="1" ht="12.75">
      <c r="B151" s="14"/>
      <c r="C151" s="15"/>
      <c r="D151" s="14"/>
      <c r="E151" s="14"/>
      <c r="F151" s="32"/>
      <c r="G151" s="32"/>
      <c r="K151" s="5"/>
    </row>
    <row r="152" spans="2:11" s="4" customFormat="1" ht="12.75">
      <c r="B152" s="14"/>
      <c r="C152" s="15"/>
      <c r="D152" s="14"/>
      <c r="E152" s="14"/>
      <c r="F152" s="32"/>
      <c r="G152" s="32"/>
      <c r="K152" s="5"/>
    </row>
    <row r="153" spans="2:11" s="4" customFormat="1" ht="12.75">
      <c r="B153" s="14"/>
      <c r="C153" s="15"/>
      <c r="D153" s="14"/>
      <c r="E153" s="14"/>
      <c r="F153" s="32"/>
      <c r="G153" s="32"/>
      <c r="K153" s="5"/>
    </row>
    <row r="154" spans="2:11" s="4" customFormat="1" ht="12.75">
      <c r="B154" s="14"/>
      <c r="C154" s="15"/>
      <c r="D154" s="14"/>
      <c r="E154" s="14"/>
      <c r="F154" s="32"/>
      <c r="G154" s="32"/>
      <c r="K154" s="5"/>
    </row>
  </sheetData>
  <mergeCells count="17">
    <mergeCell ref="B142:G142"/>
    <mergeCell ref="B141:G141"/>
    <mergeCell ref="B140:G140"/>
    <mergeCell ref="B139:G139"/>
    <mergeCell ref="B138:G138"/>
    <mergeCell ref="B2:G2"/>
    <mergeCell ref="C69:G69"/>
    <mergeCell ref="C30:G30"/>
    <mergeCell ref="C38:G38"/>
    <mergeCell ref="B3:G3"/>
    <mergeCell ref="C5:G5"/>
    <mergeCell ref="C84:G84"/>
    <mergeCell ref="C111:G111"/>
    <mergeCell ref="C121:G121"/>
    <mergeCell ref="C6:G6"/>
    <mergeCell ref="C62:G62"/>
    <mergeCell ref="C74:G74"/>
  </mergeCells>
  <printOptions/>
  <pageMargins left="0.41" right="0.25" top="0.52" bottom="0.54" header="0.3" footer="0.3"/>
  <pageSetup fitToHeight="0" fitToWidth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2023-03-24T05:45:14Z</dcterms:created>
  <dcterms:modified xsi:type="dcterms:W3CDTF">2023-03-24T05:52:44Z</dcterms:modified>
  <cp:category/>
  <cp:version/>
  <cp:contentType/>
  <cp:contentStatus/>
</cp:coreProperties>
</file>