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 Krycí list rozpočtu" sheetId="1" r:id="rId1"/>
    <sheet name="STAVEBNÍ ČÁST" sheetId="2" r:id="rId2"/>
    <sheet name="CHLAZENÍ" sheetId="3" r:id="rId3"/>
    <sheet name="List1" sheetId="4" r:id="rId4"/>
  </sheets>
  <definedNames>
    <definedName name="_xlnm.Print_Titles" localSheetId="0">'1. Krycí list rozpočtu'!$1:$3</definedName>
    <definedName name="_xlnm.Print_Area" localSheetId="2">'CHLAZENÍ'!$A$1:$J$22</definedName>
  </definedNames>
  <calcPr fullCalcOnLoad="1"/>
</workbook>
</file>

<file path=xl/sharedStrings.xml><?xml version="1.0" encoding="utf-8"?>
<sst xmlns="http://schemas.openxmlformats.org/spreadsheetml/2006/main" count="553" uniqueCount="249">
  <si>
    <t>KRYCÍ LIST ROZPOČTU</t>
  </si>
  <si>
    <t>Název stavby</t>
  </si>
  <si>
    <t>Rekonstrukce pietní budovy Hostomice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</si>
  <si>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</si>
  <si>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</si>
  <si>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</si>
  <si>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</si>
  <si>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</si>
  <si>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</si>
  <si>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</si>
  <si>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</si>
  <si>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>Projektant</t>
  </si>
  <si>
    <t xml:space="preserve">Ing. Ondřej Baloun   </t>
  </si>
  <si>
    <t>Zhotovitel</t>
  </si>
  <si>
    <t>Zpracoval</t>
  </si>
  <si>
    <t>Ing. Ondřej Baloun</t>
  </si>
  <si>
    <t>Rozpočet číslo</t>
  </si>
  <si>
    <t>Dne</t>
  </si>
  <si>
    <t>CZ-CPV</t>
  </si>
  <si>
    <t>20.09.2023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</si>
  <si>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</si>
  <si>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</si>
  <si>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</si>
  <si>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</si>
  <si>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</si>
  <si>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</si>
  <si>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</si>
  <si>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</si>
  <si>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</si>
  <si>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</si>
  <si>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</si>
  <si>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</si>
  <si>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</si>
  <si>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</si>
  <si>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</si>
  <si>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</si>
  <si>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</si>
  <si>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</si>
  <si>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</si>
  <si>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</si>
  <si>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</si>
  <si>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</si>
  <si>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</si>
  <si>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</si>
  <si>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</si>
  <si>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</si>
  <si>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</si>
  <si>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</si>
  <si>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</si>
  <si>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</si>
  <si>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</si>
  <si>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</si>
  <si>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</si>
  <si>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</si>
  <si>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</si>
  <si>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</si>
  <si>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</si>
  <si>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</si>
  <si>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</si>
  <si>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</si>
  <si>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</si>
  <si>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</si>
  <si>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</si>
  <si>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</si>
  <si>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</si>
  <si>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</si>
  <si>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</si>
  <si>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</si>
  <si>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</si>
  <si>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</si>
  <si>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</si>
  <si>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</si>
  <si>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</si>
  <si>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</si>
  <si>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</si>
  <si>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</si>
  <si>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</si>
  <si>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</si>
  <si>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</si>
  <si>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</si>
  <si>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</si>
  <si>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</si>
  <si>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</si>
  <si>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</si>
  <si>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</si>
  <si>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</si>
  <si>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</si>
  <si>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</si>
  <si>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</si>
  <si>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</si>
  <si>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</si>
  <si>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</si>
  <si>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</si>
  <si>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vlast.</t>
  </si>
  <si>
    <t>CS ÚRS 2023 02</t>
  </si>
  <si>
    <t>kus</t>
  </si>
  <si>
    <t>Ostatní práce vyvěšení nebo zavěšení křídel dřevěných dveřních, plochy přes 2 m2</t>
  </si>
  <si>
    <t>766691915</t>
  </si>
  <si>
    <t>K</t>
  </si>
  <si>
    <t>oc</t>
  </si>
  <si>
    <t xml:space="preserve">   &gt;3</t>
  </si>
  <si>
    <t xml:space="preserve"> </t>
  </si>
  <si>
    <t>m2</t>
  </si>
  <si>
    <t>dveře dvoukřídlé plastové bílé plné max rozměru otvoru 4,84m2 bezpečnostní třídy RC2</t>
  </si>
  <si>
    <t>61140506</t>
  </si>
  <si>
    <t>M</t>
  </si>
  <si>
    <t>pc</t>
  </si>
  <si>
    <t>Montáž zárubní dřevěných, plastových nebo z lamina obložkových, pro dveře dvoukřídlové, tloušťky stěny přes 170 do 350 mm</t>
  </si>
  <si>
    <t>766682122</t>
  </si>
  <si>
    <t>Demontáž zárubní k opětovnému použití obložkových z masívu, plochy otvoru přes 2 m2</t>
  </si>
  <si>
    <t>766681812</t>
  </si>
  <si>
    <t>Demontáž okenních konstrukcí k opětovnému použití vyvěšení křídel dřevěných nebo plastových okenních, plochy otvoru do 1,5 m2</t>
  </si>
  <si>
    <t>766622861</t>
  </si>
  <si>
    <t>Demontáž okenních konstrukcí k opětovnému použití rámu jednoduchých dřevěných, plochy otvoru do 1 m2</t>
  </si>
  <si>
    <t>766622811</t>
  </si>
  <si>
    <t>Konstrukce truhlářské</t>
  </si>
  <si>
    <t>766</t>
  </si>
  <si>
    <t xml:space="preserve">  &gt;2</t>
  </si>
  <si>
    <t>Montáž rozvodnic oceloplechových nebo plastových bez zapojení vodičů běžných, hmotnosti do 20 kg</t>
  </si>
  <si>
    <t>741210001</t>
  </si>
  <si>
    <t>m</t>
  </si>
  <si>
    <t>Potrubí z trub polyetylenových svařované svodné (ležaté) DN 70</t>
  </si>
  <si>
    <t>721173604</t>
  </si>
  <si>
    <t>Elektroinstalace - silnoproud</t>
  </si>
  <si>
    <t>741</t>
  </si>
  <si>
    <t>Práce a dodávky PSV</t>
  </si>
  <si>
    <t xml:space="preserve"> 1</t>
  </si>
  <si>
    <t>t</t>
  </si>
  <si>
    <t>Vnitrostaveništní doprava suti a vybouraných hmot vodorovně do 50 m svisle s použitím mechanizace pro budovy a haly výšky do 6 m</t>
  </si>
  <si>
    <t>997013111</t>
  </si>
  <si>
    <t>Vodorovná doprava suti na skládku s naložením na dopravní prostředek a složením do 100 m</t>
  </si>
  <si>
    <t>997006511</t>
  </si>
  <si>
    <t>Vodorovné přemístění suti a vybouraných hmot bez naložení, se složením a hrubým urovnáním Příplatek k ceně za každý další i započatý 1 km přes 1 km</t>
  </si>
  <si>
    <t>997002519</t>
  </si>
  <si>
    <t>Lešení řadové trubkové lehké pracovní s podlahami s provozním zatížením tř. 3 do 200 kg/m2 šířky tř. W06 od 0,6 do 0,9 m výšky do 10 m demontáž</t>
  </si>
  <si>
    <t>941111811</t>
  </si>
  <si>
    <t>Lešení řadové trubkové lehké pracovní s podlahami s provozním zatížením tř. 3 do 200 kg/m2 šířky tř. W06 od 0,6 do 0,9 m výšky do 10 m příplatek k ceně za každý den použití</t>
  </si>
  <si>
    <t>941111211</t>
  </si>
  <si>
    <t>Lešení řadové trubkové lehké pracovní s podlahami s provozním zatížením tř. 3 do 200 kg/m2 šířky tř. W06 od 0,6 do 0,9 m výšky do 10 m montáž</t>
  </si>
  <si>
    <t>941111111</t>
  </si>
  <si>
    <t>Ostatní konstrukce a práce, bourání</t>
  </si>
  <si>
    <t>Montáž tepelné izolace stěn rohožemi, pásy, deskami, dílci, bloky (izolační materiál ve specifikaci) lepením celoplošně s mechanickým kotvením, tloušťky izolace přes 140 do 200 mm</t>
  </si>
  <si>
    <t>713131243</t>
  </si>
  <si>
    <t xml:space="preserve">    &gt;4</t>
  </si>
  <si>
    <t>DCD IDEAL</t>
  </si>
  <si>
    <t>m3</t>
  </si>
  <si>
    <t>XPS AUSTROTHERM TOP 30 SF 160mm 1250x600(2,25m2/bal</t>
  </si>
  <si>
    <t>DCD.PX101160</t>
  </si>
  <si>
    <t>Montáž tepelně izolačního systému základové desky z XPS desek na vodorovné ploše jednovrstvého tloušťky izolace přes 100 do 200 mm</t>
  </si>
  <si>
    <t>713123112</t>
  </si>
  <si>
    <t>Isover</t>
  </si>
  <si>
    <t>Isover UNIROL PROFI  220mm,  λD= 0,033 (W·m-1·K-1), šířka pásu 1200mm,  izolace vhodná do aplikace mezi krokve.</t>
  </si>
  <si>
    <t>ISV.5901644641428</t>
  </si>
  <si>
    <t>Montáž tepelné izolace stropů rohožemi, pásy, dílci, deskami, bloky (izolační materiál ve specifikaci) vrchem bez překrytí lepenkou kladenými volně</t>
  </si>
  <si>
    <t>713111111</t>
  </si>
  <si>
    <t>Očištění vnějších ploch tlakovou vodou omytím</t>
  </si>
  <si>
    <t>629995101</t>
  </si>
  <si>
    <t>Zakrytí vnějších ploch před znečištěním včetně pozdějšího odkrytí výplní otvorů a svislých ploch fólií přilepenou na začišťovací lištu</t>
  </si>
  <si>
    <t>629991012</t>
  </si>
  <si>
    <t>Omítka tenkovrstvá silikonsilikátová vnějších ploch probarvená bez penetrace, zatíraná (škrábaná), tloušťky 1,5 mm stěn</t>
  </si>
  <si>
    <t>622541012</t>
  </si>
  <si>
    <t>Omítka cementová vnějších ploch nanášená strojně jednovrstvá, tloušťky do 15 mm hrubá zatřená stěn</t>
  </si>
  <si>
    <t>622331311</t>
  </si>
  <si>
    <t>Oprava vápenné omítky vnějších ploch stupně členitosti 2 štukové, v rozsahu opravované plochy přes 10 do 20%</t>
  </si>
  <si>
    <t>622325302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</si>
  <si>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</si>
  <si>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311101211</t>
  </si>
  <si>
    <t>Vložky do základových konstrukcí kleneb antivibrační rohože z recyklované pryže, včetně překrytí PE folií volně položené vodorovně nebo svisle, statická tuhost desky do 0,1 MPa</t>
  </si>
  <si>
    <t>272391111</t>
  </si>
  <si>
    <t>Isover EPS 70F - 160mm, λD = 0,039 (W·m-1·K-1),1000x500x160mm, fasádní desky pro kontaktní zateplovací systémy ETICS a další konstrukce s běžnými požadavky na zatížení. Trvalá zatížitelnost v tlaku max. 1200kg/m2 při def. &lt; 2%.</t>
  </si>
  <si>
    <t>ISV.8591057230165.2</t>
  </si>
  <si>
    <t>Úprava povrchů vnějších</t>
  </si>
  <si>
    <t>62</t>
  </si>
  <si>
    <t>Úpravy povrchů, podlahy a osazování výplní</t>
  </si>
  <si>
    <t>Zdivo z cihel pálených nosné z cihel plných dl. 290 mm P 20 až 25, na maltu MC-15</t>
  </si>
  <si>
    <t>311231129</t>
  </si>
  <si>
    <t>Stěny a příčky</t>
  </si>
  <si>
    <t>34</t>
  </si>
  <si>
    <t>Svislé a kompletní konstrukce</t>
  </si>
  <si>
    <t>fólie profilovaná (nopová) drenážní HDPE s nakašírovanou filtrační textilií s výškou nopů 8mm</t>
  </si>
  <si>
    <t>28323006</t>
  </si>
  <si>
    <t>Provedení izolace proti zemní vlhkosti nopovou fólií na ploše vodorovné V z nopové fólie</t>
  </si>
  <si>
    <t>711161173</t>
  </si>
  <si>
    <t>Výplň kamenivem do rýh odvodňovacích žeber nebo trativodů bez zhutnění, s úpravou povrchu výplně štěrkopískem tříděným</t>
  </si>
  <si>
    <t>211571111</t>
  </si>
  <si>
    <t>Poplatek za uložení stavebního odpadu na recyklační skládce (skládkovné) zeminy a kamení zatříděného do Katalogu odpadů pod kódem 17 05 04</t>
  </si>
  <si>
    <t>171201231</t>
  </si>
  <si>
    <t>Nakládání, skládání a překládání neulehlého výkopku nebo sypaniny ručně nakládání, z hornin třídy těžitelnosti II, skupiny 4 a 5</t>
  </si>
  <si>
    <t>167111102</t>
  </si>
  <si>
    <t>Hloubení nezapažených rýh šířky do 800 mm ručně s urovnáním dna do předepsaného profilu a spádu v hornině třídy těžitelnosti I skupiny 3 soudržných</t>
  </si>
  <si>
    <t>132212131</t>
  </si>
  <si>
    <t>Zemní práce</t>
  </si>
  <si>
    <t>Práce a dodávky HSV</t>
  </si>
  <si>
    <t>Výrobce</t>
  </si>
  <si>
    <t>Dodavatel</t>
  </si>
  <si>
    <t>TD</t>
  </si>
  <si>
    <t>Nh celkem</t>
  </si>
  <si>
    <t>Suť celkem</t>
  </si>
  <si>
    <t>Hmotnost celkem</t>
  </si>
  <si>
    <t>Cenová soustava</t>
  </si>
  <si>
    <t>Celková cena</t>
  </si>
  <si>
    <t>Index ceny</t>
  </si>
  <si>
    <t>J. cena indexovaná</t>
  </si>
  <si>
    <t>Množství</t>
  </si>
  <si>
    <t>MJ</t>
  </si>
  <si>
    <t>Plný popis</t>
  </si>
  <si>
    <t>Kód položky</t>
  </si>
  <si>
    <t>Typ položky</t>
  </si>
  <si>
    <t>TV</t>
  </si>
  <si>
    <t>ČP</t>
  </si>
  <si>
    <t>TC</t>
  </si>
  <si>
    <t>Úroveň</t>
  </si>
  <si>
    <t>P</t>
  </si>
  <si>
    <t>O</t>
  </si>
  <si>
    <t>MONTÁŽ CELKEM:</t>
  </si>
  <si>
    <t>DODÁVKA CELKEM:</t>
  </si>
  <si>
    <t>kpl</t>
  </si>
  <si>
    <t>Doprava a manipulace</t>
  </si>
  <si>
    <t>Předávací dokumentace, zaškolení obsluhy, zkoušky, revize</t>
  </si>
  <si>
    <t>Montážní materiál</t>
  </si>
  <si>
    <t>Ostatní :</t>
  </si>
  <si>
    <t xml:space="preserve">Zprovoznění zařízení </t>
  </si>
  <si>
    <t>bm</t>
  </si>
  <si>
    <t>Potrubí 10/18mm s tepelnou izolací 13 mm</t>
  </si>
  <si>
    <t>ks</t>
  </si>
  <si>
    <t>Řídíci a ovládací rozvaděč</t>
  </si>
  <si>
    <t>Vnitřní výparníková jednotka podstropní s elektrickým odtáváním s výfukem na dvě strany Qchl = 6,5 kW; rozměry 1998x886x263 mm</t>
  </si>
  <si>
    <t>1.2</t>
  </si>
  <si>
    <t xml:space="preserve">kpl </t>
  </si>
  <si>
    <t>Konzole</t>
  </si>
  <si>
    <t>Příslušenství - sestava : filtrdehydrátor, solenoid, průhledítko, vstřikovací ventil, tryska</t>
  </si>
  <si>
    <t>Venkovní kondenzační jednotka Qchl = 6,5 kW; 400V; 3~ 50Hz; chladivo R449A; rozměry 1156x1455x624 mm</t>
  </si>
  <si>
    <t>1.1</t>
  </si>
  <si>
    <t>Zař.č.1 - Chlazení pietní místnosti</t>
  </si>
  <si>
    <t xml:space="preserve">Montáž </t>
  </si>
  <si>
    <t>Dodávka</t>
  </si>
  <si>
    <r>
      <t xml:space="preserve">Montáž </t>
    </r>
    <r>
      <rPr>
        <sz val="10"/>
        <rFont val="Arial CE"/>
        <family val="0"/>
      </rPr>
      <t>jedn.cena</t>
    </r>
  </si>
  <si>
    <r>
      <t xml:space="preserve">Dodávka  </t>
    </r>
    <r>
      <rPr>
        <sz val="10"/>
        <rFont val="Arial CE"/>
        <family val="0"/>
      </rPr>
      <t>jedn.cena</t>
    </r>
  </si>
  <si>
    <t>Poznámka</t>
  </si>
  <si>
    <t>Název (popis)</t>
  </si>
  <si>
    <t>standart</t>
  </si>
  <si>
    <t>poz.</t>
  </si>
  <si>
    <t>Zdeňka Souhradová</t>
  </si>
  <si>
    <t>vypracoval:</t>
  </si>
  <si>
    <r>
      <t xml:space="preserve">Rekonstrukce pietní budovy - Domov Hostomice - Zátor   </t>
    </r>
    <r>
      <rPr>
        <b/>
        <sz val="10"/>
        <rFont val="Arial CE"/>
        <family val="0"/>
      </rPr>
      <t xml:space="preserve"> CHLAZENÍ</t>
    </r>
  </si>
  <si>
    <t>akce:</t>
  </si>
  <si>
    <r>
      <t>09</t>
    </r>
    <r>
      <rPr>
        <sz val="10"/>
        <rFont val="Arial"/>
        <family val="2"/>
      </rPr>
      <t>‗</t>
    </r>
    <r>
      <rPr>
        <sz val="8"/>
        <rFont val="MS Sans Serif"/>
        <family val="0"/>
      </rPr>
      <t xml:space="preserve"> 2023</t>
    </r>
  </si>
  <si>
    <t>datum:</t>
  </si>
  <si>
    <t>zakázka: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</si>
</sst>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"/>
    <numFmt numFmtId="170" formatCode="#,##0;#,##0;"/>
    <numFmt numFmtId="171" formatCode="#,##0\ &quot;Kč&quot;"/>
    <numFmt numFmtId="172" formatCode="#,##0.00_ ;\-#,##0.00\ "/>
  </numFmts>
  <fonts count="6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8"/>
      <color indexed="18"/>
      <name val="Tahoma"/>
      <family val="2"/>
    </font>
    <font>
      <sz val="8"/>
      <color indexed="30"/>
      <name val="Tahoma"/>
      <family val="2"/>
    </font>
    <font>
      <b/>
      <sz val="8"/>
      <color indexed="52"/>
      <name val="Tahoma"/>
      <family val="2"/>
    </font>
    <font>
      <sz val="8"/>
      <color indexed="21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2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8"/>
      <color rgb="FF000080"/>
      <name val="Tahoma"/>
      <family val="2"/>
    </font>
    <font>
      <sz val="8"/>
      <color rgb="FF0065CE"/>
      <name val="Tahoma"/>
      <family val="2"/>
    </font>
    <font>
      <b/>
      <sz val="8"/>
      <color rgb="FFFF8000"/>
      <name val="Tahoma"/>
      <family val="2"/>
    </font>
    <font>
      <sz val="8"/>
      <color rgb="FF00808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00FF"/>
      <name val="Tahoma"/>
      <family val="2"/>
    </font>
    <font>
      <sz val="8"/>
      <color rgb="FFCEA084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medium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1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41" fillId="0" borderId="0" xfId="46" applyFont="1">
      <alignment/>
      <protection/>
    </xf>
    <xf numFmtId="49" fontId="58" fillId="33" borderId="64" xfId="46" applyNumberFormat="1" applyFont="1" applyFill="1" applyBorder="1" applyAlignment="1" applyProtection="1">
      <alignment horizontal="left" vertical="center" readingOrder="1"/>
      <protection/>
    </xf>
    <xf numFmtId="169" fontId="58" fillId="33" borderId="64" xfId="46" applyNumberFormat="1" applyFont="1" applyFill="1" applyBorder="1" applyAlignment="1" applyProtection="1">
      <alignment horizontal="right" vertical="center" readingOrder="1"/>
      <protection/>
    </xf>
    <xf numFmtId="49" fontId="58" fillId="23" borderId="64" xfId="46" applyNumberFormat="1" applyFont="1" applyFill="1" applyBorder="1" applyAlignment="1" applyProtection="1">
      <alignment horizontal="left" vertical="center" readingOrder="1"/>
      <protection/>
    </xf>
    <xf numFmtId="4" fontId="58" fillId="23" borderId="64" xfId="46" applyNumberFormat="1" applyFont="1" applyFill="1" applyBorder="1" applyAlignment="1" applyProtection="1">
      <alignment horizontal="right" vertical="center" readingOrder="1"/>
      <protection/>
    </xf>
    <xf numFmtId="169" fontId="58" fillId="23" borderId="64" xfId="46" applyNumberFormat="1" applyFont="1" applyFill="1" applyBorder="1" applyAlignment="1" applyProtection="1">
      <alignment horizontal="right" vertical="center" readingOrder="1"/>
      <protection/>
    </xf>
    <xf numFmtId="49" fontId="58" fillId="23" borderId="64" xfId="46" applyNumberFormat="1" applyFont="1" applyFill="1" applyBorder="1" applyAlignment="1" applyProtection="1">
      <alignment horizontal="left" vertical="top" wrapText="1" shrinkToFit="1" readingOrder="1"/>
      <protection/>
    </xf>
    <xf numFmtId="49" fontId="58" fillId="33" borderId="64" xfId="46" applyNumberFormat="1" applyFont="1" applyFill="1" applyBorder="1" applyAlignment="1" applyProtection="1">
      <alignment horizontal="center" vertical="center" readingOrder="1"/>
      <protection/>
    </xf>
    <xf numFmtId="3" fontId="58" fillId="23" borderId="64" xfId="46" applyNumberFormat="1" applyFont="1" applyFill="1" applyBorder="1" applyAlignment="1" applyProtection="1">
      <alignment horizontal="right" vertical="center" readingOrder="1"/>
      <protection/>
    </xf>
    <xf numFmtId="49" fontId="59" fillId="33" borderId="64" xfId="46" applyNumberFormat="1" applyFont="1" applyFill="1" applyBorder="1" applyAlignment="1" applyProtection="1">
      <alignment horizontal="center" vertical="center" readingOrder="1"/>
      <protection/>
    </xf>
    <xf numFmtId="0" fontId="58" fillId="33" borderId="64" xfId="46" applyNumberFormat="1" applyFont="1" applyFill="1" applyBorder="1" applyAlignment="1" applyProtection="1">
      <alignment horizontal="left" vertical="center" readingOrder="1"/>
      <protection/>
    </xf>
    <xf numFmtId="0" fontId="58" fillId="23" borderId="64" xfId="46" applyNumberFormat="1" applyFont="1" applyFill="1" applyBorder="1" applyAlignment="1" applyProtection="1">
      <alignment horizontal="right" vertical="center" readingOrder="1"/>
      <protection/>
    </xf>
    <xf numFmtId="49" fontId="60" fillId="23" borderId="64" xfId="46" applyNumberFormat="1" applyFont="1" applyFill="1" applyBorder="1" applyAlignment="1" applyProtection="1">
      <alignment horizontal="left" vertical="top" wrapText="1" shrinkToFit="1" readingOrder="1"/>
      <protection/>
    </xf>
    <xf numFmtId="49" fontId="61" fillId="33" borderId="64" xfId="46" applyNumberFormat="1" applyFont="1" applyFill="1" applyBorder="1" applyAlignment="1" applyProtection="1">
      <alignment horizontal="center" vertical="center" readingOrder="1"/>
      <protection/>
    </xf>
    <xf numFmtId="4" fontId="62" fillId="23" borderId="64" xfId="46" applyNumberFormat="1" applyFont="1" applyFill="1" applyBorder="1" applyAlignment="1" applyProtection="1">
      <alignment horizontal="right" vertical="center" readingOrder="1"/>
      <protection/>
    </xf>
    <xf numFmtId="0" fontId="63" fillId="33" borderId="64" xfId="46" applyNumberFormat="1" applyFont="1" applyFill="1" applyBorder="1" applyAlignment="1" applyProtection="1">
      <alignment horizontal="left" vertical="center" readingOrder="1"/>
      <protection/>
    </xf>
    <xf numFmtId="49" fontId="63" fillId="33" borderId="64" xfId="46" applyNumberFormat="1" applyFont="1" applyFill="1" applyBorder="1" applyAlignment="1" applyProtection="1">
      <alignment horizontal="left" vertical="center" readingOrder="1"/>
      <protection/>
    </xf>
    <xf numFmtId="169" fontId="63" fillId="33" borderId="64" xfId="46" applyNumberFormat="1" applyFont="1" applyFill="1" applyBorder="1" applyAlignment="1" applyProtection="1">
      <alignment horizontal="right" vertical="center" readingOrder="1"/>
      <protection/>
    </xf>
    <xf numFmtId="4" fontId="63" fillId="33" borderId="64" xfId="46" applyNumberFormat="1" applyFont="1" applyFill="1" applyBorder="1" applyAlignment="1" applyProtection="1">
      <alignment horizontal="right" vertical="center" readingOrder="1"/>
      <protection/>
    </xf>
    <xf numFmtId="169" fontId="64" fillId="23" borderId="64" xfId="46" applyNumberFormat="1" applyFont="1" applyFill="1" applyBorder="1" applyAlignment="1" applyProtection="1">
      <alignment horizontal="right" vertical="center" readingOrder="1"/>
      <protection/>
    </xf>
    <xf numFmtId="49" fontId="63" fillId="23" borderId="64" xfId="46" applyNumberFormat="1" applyFont="1" applyFill="1" applyBorder="1" applyAlignment="1" applyProtection="1">
      <alignment horizontal="left" vertical="center" readingOrder="1"/>
      <protection/>
    </xf>
    <xf numFmtId="49" fontId="63" fillId="33" borderId="64" xfId="46" applyNumberFormat="1" applyFont="1" applyFill="1" applyBorder="1" applyAlignment="1" applyProtection="1">
      <alignment horizontal="left" vertical="top" wrapText="1" shrinkToFit="1" readingOrder="1"/>
      <protection/>
    </xf>
    <xf numFmtId="49" fontId="63" fillId="33" borderId="64" xfId="46" applyNumberFormat="1" applyFont="1" applyFill="1" applyBorder="1" applyAlignment="1" applyProtection="1">
      <alignment horizontal="center" vertical="center" readingOrder="1"/>
      <protection/>
    </xf>
    <xf numFmtId="170" fontId="63" fillId="33" borderId="64" xfId="46" applyNumberFormat="1" applyFont="1" applyFill="1" applyBorder="1" applyAlignment="1" applyProtection="1">
      <alignment horizontal="right" vertical="center" readingOrder="1"/>
      <protection/>
    </xf>
    <xf numFmtId="0" fontId="63" fillId="23" borderId="64" xfId="46" applyNumberFormat="1" applyFont="1" applyFill="1" applyBorder="1" applyAlignment="1" applyProtection="1">
      <alignment horizontal="right" vertical="center" readingOrder="1"/>
      <protection/>
    </xf>
    <xf numFmtId="169" fontId="65" fillId="23" borderId="64" xfId="46" applyNumberFormat="1" applyFont="1" applyFill="1" applyBorder="1" applyAlignment="1" applyProtection="1">
      <alignment horizontal="right" vertical="center" readingOrder="1"/>
      <protection/>
    </xf>
    <xf numFmtId="169" fontId="66" fillId="33" borderId="64" xfId="46" applyNumberFormat="1" applyFont="1" applyFill="1" applyBorder="1" applyAlignment="1" applyProtection="1">
      <alignment horizontal="right" vertical="center" readingOrder="1"/>
      <protection/>
    </xf>
    <xf numFmtId="49" fontId="58" fillId="34" borderId="64" xfId="46" applyNumberFormat="1" applyFont="1" applyFill="1" applyBorder="1" applyAlignment="1" applyProtection="1">
      <alignment horizontal="center" vertical="center" wrapText="1" shrinkToFit="1" readingOrder="1"/>
      <protection/>
    </xf>
    <xf numFmtId="0" fontId="9" fillId="0" borderId="0" xfId="47">
      <alignment/>
      <protection/>
    </xf>
    <xf numFmtId="0" fontId="13" fillId="0" borderId="0" xfId="47" applyFont="1">
      <alignment/>
      <protection/>
    </xf>
    <xf numFmtId="0" fontId="9" fillId="0" borderId="0" xfId="47" applyBorder="1">
      <alignment/>
      <protection/>
    </xf>
    <xf numFmtId="0" fontId="9" fillId="0" borderId="0" xfId="47" applyBorder="1" applyAlignment="1" applyProtection="1">
      <alignment horizontal="left" vertical="top" wrapText="1"/>
      <protection locked="0"/>
    </xf>
    <xf numFmtId="0" fontId="9" fillId="0" borderId="65" xfId="47" applyBorder="1" applyAlignment="1" applyProtection="1">
      <alignment horizontal="left" vertical="top" wrapText="1"/>
      <protection locked="0"/>
    </xf>
    <xf numFmtId="0" fontId="9" fillId="0" borderId="66" xfId="47" applyBorder="1" applyAlignment="1" applyProtection="1">
      <alignment horizontal="right" vertical="center" wrapText="1"/>
      <protection hidden="1"/>
    </xf>
    <xf numFmtId="0" fontId="9" fillId="0" borderId="66" xfId="47" applyBorder="1" applyAlignment="1" applyProtection="1">
      <alignment horizontal="right" vertical="center" wrapText="1"/>
      <protection locked="0"/>
    </xf>
    <xf numFmtId="3" fontId="9" fillId="0" borderId="67" xfId="47" applyNumberFormat="1" applyFont="1" applyFill="1" applyBorder="1" applyAlignment="1" applyProtection="1">
      <alignment horizontal="center" vertical="center"/>
      <protection/>
    </xf>
    <xf numFmtId="49" fontId="9" fillId="0" borderId="67" xfId="47" applyNumberFormat="1" applyFill="1" applyBorder="1" applyAlignment="1" applyProtection="1">
      <alignment horizontal="center" vertical="center"/>
      <protection/>
    </xf>
    <xf numFmtId="0" fontId="9" fillId="0" borderId="67" xfId="47" applyBorder="1">
      <alignment/>
      <protection/>
    </xf>
    <xf numFmtId="0" fontId="9" fillId="0" borderId="67" xfId="47" applyFont="1" applyBorder="1" applyAlignment="1">
      <alignment wrapText="1"/>
      <protection/>
    </xf>
    <xf numFmtId="49" fontId="5" fillId="0" borderId="68" xfId="47" applyNumberFormat="1" applyFont="1" applyFill="1" applyBorder="1" applyAlignment="1" applyProtection="1">
      <alignment horizontal="center" vertical="center"/>
      <protection/>
    </xf>
    <xf numFmtId="49" fontId="9" fillId="0" borderId="67" xfId="47" applyNumberFormat="1" applyBorder="1">
      <alignment/>
      <protection/>
    </xf>
    <xf numFmtId="0" fontId="9" fillId="0" borderId="67" xfId="47" applyBorder="1" applyAlignment="1">
      <alignment wrapText="1"/>
      <protection/>
    </xf>
    <xf numFmtId="0" fontId="12" fillId="0" borderId="67" xfId="47" applyFont="1" applyBorder="1" applyAlignment="1">
      <alignment wrapText="1"/>
      <protection/>
    </xf>
    <xf numFmtId="0" fontId="12" fillId="35" borderId="69" xfId="47" applyFont="1" applyFill="1" applyBorder="1" applyAlignment="1">
      <alignment horizontal="center" vertical="center" wrapText="1"/>
      <protection/>
    </xf>
    <xf numFmtId="0" fontId="12" fillId="35" borderId="70" xfId="47" applyFont="1" applyFill="1" applyBorder="1" applyAlignment="1">
      <alignment horizontal="center" vertical="center" wrapText="1"/>
      <protection/>
    </xf>
    <xf numFmtId="0" fontId="12" fillId="35" borderId="71" xfId="47" applyFont="1" applyFill="1" applyBorder="1" applyAlignment="1">
      <alignment horizontal="center" vertical="center" wrapText="1"/>
      <protection/>
    </xf>
    <xf numFmtId="0" fontId="9" fillId="0" borderId="0" xfId="47" applyAlignment="1">
      <alignment horizontal="right"/>
      <protection/>
    </xf>
    <xf numFmtId="0" fontId="9" fillId="0" borderId="0" xfId="47" applyAlignment="1">
      <alignment wrapText="1"/>
      <protection/>
    </xf>
    <xf numFmtId="0" fontId="9" fillId="0" borderId="72" xfId="47" applyBorder="1" applyAlignment="1">
      <alignment horizontal="left" vertical="center"/>
      <protection/>
    </xf>
    <xf numFmtId="0" fontId="9" fillId="0" borderId="73" xfId="47" applyBorder="1" applyAlignment="1">
      <alignment horizontal="left" vertical="center"/>
      <protection/>
    </xf>
    <xf numFmtId="0" fontId="9" fillId="0" borderId="74" xfId="47" applyBorder="1" applyAlignment="1">
      <alignment horizontal="left" vertical="center"/>
      <protection/>
    </xf>
    <xf numFmtId="0" fontId="12" fillId="0" borderId="67" xfId="47" applyFont="1" applyBorder="1" applyAlignment="1">
      <alignment horizontal="right"/>
      <protection/>
    </xf>
    <xf numFmtId="3" fontId="9" fillId="0" borderId="67" xfId="47" applyNumberFormat="1" applyBorder="1" applyAlignment="1">
      <alignment horizontal="left" wrapText="1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7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171" fontId="9" fillId="36" borderId="76" xfId="47" applyNumberFormat="1" applyFill="1" applyBorder="1" applyAlignment="1">
      <alignment horizontal="center" vertical="center"/>
      <protection/>
    </xf>
    <xf numFmtId="171" fontId="9" fillId="36" borderId="77" xfId="47" applyNumberFormat="1" applyFill="1" applyBorder="1" applyAlignment="1">
      <alignment horizontal="center" vertical="center"/>
      <protection/>
    </xf>
    <xf numFmtId="0" fontId="12" fillId="0" borderId="0" xfId="47" applyFont="1" applyBorder="1" applyAlignment="1" applyProtection="1">
      <alignment horizontal="right"/>
      <protection locked="0"/>
    </xf>
    <xf numFmtId="0" fontId="14" fillId="0" borderId="0" xfId="47" applyFont="1" applyBorder="1" applyAlignment="1">
      <alignment horizontal="right"/>
      <protection/>
    </xf>
    <xf numFmtId="14" fontId="9" fillId="0" borderId="74" xfId="47" applyNumberFormat="1" applyBorder="1" applyAlignment="1">
      <alignment horizontal="left" vertical="center"/>
      <protection/>
    </xf>
    <xf numFmtId="0" fontId="9" fillId="0" borderId="73" xfId="47" applyBorder="1" applyAlignment="1">
      <alignment horizontal="left" vertical="center"/>
      <protection/>
    </xf>
    <xf numFmtId="0" fontId="9" fillId="0" borderId="72" xfId="47" applyBorder="1" applyAlignment="1">
      <alignment horizontal="left" vertical="center"/>
      <protection/>
    </xf>
    <xf numFmtId="171" fontId="9" fillId="37" borderId="76" xfId="47" applyNumberFormat="1" applyFill="1" applyBorder="1" applyAlignment="1">
      <alignment horizontal="center" vertical="center"/>
      <protection/>
    </xf>
    <xf numFmtId="171" fontId="9" fillId="37" borderId="77" xfId="47" applyNumberFormat="1" applyFill="1" applyBorder="1" applyAlignment="1">
      <alignment horizontal="center" vertical="center"/>
      <protection/>
    </xf>
    <xf numFmtId="0" fontId="9" fillId="0" borderId="78" xfId="47" applyBorder="1" applyAlignment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E22" sqref="E2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0" t="s">
        <v>2</v>
      </c>
      <c r="F5" s="201"/>
      <c r="G5" s="201"/>
      <c r="H5" s="201"/>
      <c r="I5" s="201"/>
      <c r="J5" s="201"/>
      <c r="K5" s="201"/>
      <c r="L5" s="202"/>
      <c r="M5" s="17"/>
      <c r="N5" s="17"/>
      <c r="O5" s="215" t="s">
        <v>3</v>
      </c>
      <c r="P5" s="215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3"/>
      <c r="F6" s="204"/>
      <c r="G6" s="204"/>
      <c r="H6" s="204"/>
      <c r="I6" s="204"/>
      <c r="J6" s="204"/>
      <c r="K6" s="204"/>
      <c r="L6" s="205"/>
      <c r="M6" s="17"/>
      <c r="N6" s="17"/>
      <c r="O6" s="215" t="s">
        <v>5</v>
      </c>
      <c r="P6" s="215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06" t="s">
        <v>6</v>
      </c>
      <c r="F7" s="207"/>
      <c r="G7" s="207"/>
      <c r="H7" s="207"/>
      <c r="I7" s="207"/>
      <c r="J7" s="207"/>
      <c r="K7" s="207"/>
      <c r="L7" s="208"/>
      <c r="M7" s="17"/>
      <c r="N7" s="17"/>
      <c r="O7" s="215" t="s">
        <v>7</v>
      </c>
      <c r="P7" s="215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15" t="s">
        <v>8</v>
      </c>
      <c r="P8" s="215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09" t="s">
        <v>6</v>
      </c>
      <c r="F9" s="210"/>
      <c r="G9" s="210"/>
      <c r="H9" s="210"/>
      <c r="I9" s="210"/>
      <c r="J9" s="210"/>
      <c r="K9" s="210"/>
      <c r="L9" s="211"/>
      <c r="M9" s="17"/>
      <c r="N9" s="17"/>
      <c r="O9" s="196"/>
      <c r="P9" s="197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12" t="s">
        <v>12</v>
      </c>
      <c r="F10" s="213"/>
      <c r="G10" s="213"/>
      <c r="H10" s="213"/>
      <c r="I10" s="213"/>
      <c r="J10" s="213"/>
      <c r="K10" s="213"/>
      <c r="L10" s="214"/>
      <c r="M10" s="17"/>
      <c r="N10" s="17"/>
      <c r="O10" s="196"/>
      <c r="P10" s="197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12" t="s">
        <v>6</v>
      </c>
      <c r="F11" s="213"/>
      <c r="G11" s="213"/>
      <c r="H11" s="213"/>
      <c r="I11" s="213"/>
      <c r="J11" s="213"/>
      <c r="K11" s="213"/>
      <c r="L11" s="214"/>
      <c r="M11" s="17"/>
      <c r="N11" s="17"/>
      <c r="O11" s="196"/>
      <c r="P11" s="197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218" t="s">
        <v>15</v>
      </c>
      <c r="F12" s="219"/>
      <c r="G12" s="219"/>
      <c r="H12" s="219"/>
      <c r="I12" s="219"/>
      <c r="J12" s="219"/>
      <c r="K12" s="219"/>
      <c r="L12" s="220"/>
      <c r="M12" s="17"/>
      <c r="N12" s="17"/>
      <c r="O12" s="198"/>
      <c r="P12" s="199"/>
      <c r="Q12" s="198"/>
      <c r="R12" s="199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16</v>
      </c>
      <c r="F14" s="17"/>
      <c r="G14" s="17"/>
      <c r="H14" s="17"/>
      <c r="I14" s="31" t="s">
        <v>17</v>
      </c>
      <c r="J14" s="17"/>
      <c r="K14" s="17"/>
      <c r="L14" s="17"/>
      <c r="M14" s="17"/>
      <c r="N14" s="17"/>
      <c r="O14" s="215" t="s">
        <v>18</v>
      </c>
      <c r="P14" s="215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 t="s">
        <v>19</v>
      </c>
      <c r="J15" s="17"/>
      <c r="K15" s="17"/>
      <c r="L15" s="17"/>
      <c r="M15" s="17"/>
      <c r="N15" s="17"/>
      <c r="O15" s="215" t="s">
        <v>20</v>
      </c>
      <c r="P15" s="215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21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22</v>
      </c>
      <c r="B18" s="43"/>
      <c r="C18" s="43"/>
      <c r="D18" s="44"/>
      <c r="E18" s="45" t="s">
        <v>23</v>
      </c>
      <c r="F18" s="44"/>
      <c r="G18" s="45" t="s">
        <v>24</v>
      </c>
      <c r="H18" s="43"/>
      <c r="I18" s="44"/>
      <c r="J18" s="45" t="s">
        <v>25</v>
      </c>
      <c r="K18" s="43"/>
      <c r="L18" s="45" t="s">
        <v>26</v>
      </c>
      <c r="M18" s="43"/>
      <c r="N18" s="43"/>
      <c r="O18" s="43"/>
      <c r="P18" s="44"/>
      <c r="Q18" s="45" t="s">
        <v>27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28</v>
      </c>
      <c r="F20" s="39"/>
      <c r="G20" s="39"/>
      <c r="H20" s="39"/>
      <c r="I20" s="39"/>
      <c r="J20" s="57" t="s">
        <v>29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30</v>
      </c>
      <c r="B21" s="59"/>
      <c r="C21" s="60" t="s">
        <v>31</v>
      </c>
      <c r="D21" s="61"/>
      <c r="E21" s="61"/>
      <c r="F21" s="62"/>
      <c r="G21" s="58" t="s">
        <v>32</v>
      </c>
      <c r="H21" s="63"/>
      <c r="I21" s="60" t="s">
        <v>33</v>
      </c>
      <c r="J21" s="61"/>
      <c r="K21" s="61"/>
      <c r="L21" s="58" t="s">
        <v>34</v>
      </c>
      <c r="M21" s="63"/>
      <c r="N21" s="60" t="s">
        <v>35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36</v>
      </c>
      <c r="B22" s="66" t="s">
        <v>37</v>
      </c>
      <c r="C22" s="67"/>
      <c r="D22" s="68" t="s">
        <v>38</v>
      </c>
      <c r="E22" s="69">
        <f>'STAVEBNÍ ČÁST'!N2+'STAVEBNÍ ČÁST'!N28</f>
        <v>0</v>
      </c>
      <c r="F22" s="70"/>
      <c r="G22" s="65" t="s">
        <v>39</v>
      </c>
      <c r="H22" s="71" t="s">
        <v>40</v>
      </c>
      <c r="I22" s="72"/>
      <c r="J22" s="73">
        <v>0</v>
      </c>
      <c r="K22" s="74"/>
      <c r="L22" s="65" t="s">
        <v>41</v>
      </c>
      <c r="M22" s="75" t="s">
        <v>42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43</v>
      </c>
      <c r="B23" s="78"/>
      <c r="C23" s="79"/>
      <c r="D23" s="68" t="s">
        <v>44</v>
      </c>
      <c r="E23" s="69"/>
      <c r="F23" s="70"/>
      <c r="G23" s="65" t="s">
        <v>45</v>
      </c>
      <c r="H23" s="17" t="s">
        <v>46</v>
      </c>
      <c r="I23" s="72"/>
      <c r="J23" s="73">
        <v>0</v>
      </c>
      <c r="K23" s="74"/>
      <c r="L23" s="65" t="s">
        <v>47</v>
      </c>
      <c r="M23" s="75" t="s">
        <v>48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49</v>
      </c>
      <c r="B24" s="66" t="s">
        <v>50</v>
      </c>
      <c r="C24" s="67"/>
      <c r="D24" s="68" t="s">
        <v>38</v>
      </c>
      <c r="E24" s="69">
        <f>'STAVEBNÍ ČÁST'!N35</f>
        <v>0</v>
      </c>
      <c r="F24" s="70"/>
      <c r="G24" s="65" t="s">
        <v>51</v>
      </c>
      <c r="H24" s="71" t="s">
        <v>52</v>
      </c>
      <c r="I24" s="72"/>
      <c r="J24" s="73">
        <v>0</v>
      </c>
      <c r="K24" s="74"/>
      <c r="L24" s="65" t="s">
        <v>53</v>
      </c>
      <c r="M24" s="75" t="s">
        <v>54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55</v>
      </c>
      <c r="B25" s="78"/>
      <c r="C25" s="79"/>
      <c r="D25" s="68" t="s">
        <v>44</v>
      </c>
      <c r="E25" s="69"/>
      <c r="F25" s="70"/>
      <c r="G25" s="65" t="s">
        <v>56</v>
      </c>
      <c r="H25" s="71"/>
      <c r="I25" s="72"/>
      <c r="J25" s="73">
        <v>0</v>
      </c>
      <c r="K25" s="74"/>
      <c r="L25" s="65" t="s">
        <v>57</v>
      </c>
      <c r="M25" s="75" t="s">
        <v>58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59</v>
      </c>
      <c r="B26" s="66" t="s">
        <v>60</v>
      </c>
      <c r="C26" s="67"/>
      <c r="D26" s="68" t="s">
        <v>38</v>
      </c>
      <c r="E26" s="69">
        <f>CHLAZENÍ!I19</f>
        <v>0</v>
      </c>
      <c r="F26" s="70"/>
      <c r="G26" s="80"/>
      <c r="H26" s="76"/>
      <c r="I26" s="72"/>
      <c r="J26" s="81"/>
      <c r="K26" s="74"/>
      <c r="L26" s="65" t="s">
        <v>61</v>
      </c>
      <c r="M26" s="75" t="s">
        <v>62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63</v>
      </c>
      <c r="B27" s="78"/>
      <c r="C27" s="79"/>
      <c r="D27" s="68" t="s">
        <v>44</v>
      </c>
      <c r="E27" s="69">
        <f>CHLAZENÍ!I20</f>
        <v>0</v>
      </c>
      <c r="F27" s="70"/>
      <c r="G27" s="80"/>
      <c r="H27" s="76"/>
      <c r="I27" s="72"/>
      <c r="J27" s="81"/>
      <c r="K27" s="74"/>
      <c r="L27" s="65" t="s">
        <v>64</v>
      </c>
      <c r="M27" s="71" t="s">
        <v>65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66</v>
      </c>
      <c r="B28" s="82" t="s">
        <v>67</v>
      </c>
      <c r="C28" s="76"/>
      <c r="D28" s="72"/>
      <c r="E28" s="83">
        <f>E22+E24+E26+E27</f>
        <v>0</v>
      </c>
      <c r="F28" s="41"/>
      <c r="G28" s="65" t="s">
        <v>68</v>
      </c>
      <c r="H28" s="82" t="s">
        <v>69</v>
      </c>
      <c r="I28" s="72"/>
      <c r="J28" s="84"/>
      <c r="K28" s="85"/>
      <c r="L28" s="65" t="s">
        <v>70</v>
      </c>
      <c r="M28" s="82" t="s">
        <v>71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72</v>
      </c>
      <c r="B29" s="87" t="s">
        <v>73</v>
      </c>
      <c r="C29" s="88"/>
      <c r="D29" s="89"/>
      <c r="E29" s="90">
        <v>0</v>
      </c>
      <c r="F29" s="91"/>
      <c r="G29" s="86" t="s">
        <v>74</v>
      </c>
      <c r="H29" s="87" t="s">
        <v>75</v>
      </c>
      <c r="I29" s="89"/>
      <c r="J29" s="92">
        <v>0</v>
      </c>
      <c r="K29" s="93"/>
      <c r="L29" s="86" t="s">
        <v>76</v>
      </c>
      <c r="M29" s="87" t="s">
        <v>77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78</v>
      </c>
      <c r="D30" s="97"/>
      <c r="E30" s="97"/>
      <c r="F30" s="97"/>
      <c r="G30" s="97"/>
      <c r="H30" s="97"/>
      <c r="I30" s="97"/>
      <c r="J30" s="97"/>
      <c r="K30" s="97"/>
      <c r="L30" s="58" t="s">
        <v>79</v>
      </c>
      <c r="M30" s="98"/>
      <c r="N30" s="61" t="s">
        <v>80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81</v>
      </c>
      <c r="N31" s="104"/>
      <c r="O31" s="105" t="s">
        <v>82</v>
      </c>
      <c r="P31" s="104"/>
      <c r="Q31" s="105" t="s">
        <v>83</v>
      </c>
      <c r="R31" s="105" t="s">
        <v>84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85</v>
      </c>
      <c r="N32" s="110"/>
      <c r="O32" s="111">
        <v>15</v>
      </c>
      <c r="P32" s="216">
        <f>R30</f>
        <v>0</v>
      </c>
      <c r="Q32" s="216"/>
      <c r="R32" s="112">
        <f>0.15*P32</f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86</v>
      </c>
      <c r="N33" s="115"/>
      <c r="O33" s="116">
        <v>21</v>
      </c>
      <c r="P33" s="217">
        <v>0</v>
      </c>
      <c r="Q33" s="217"/>
      <c r="R33" s="117">
        <v>0</v>
      </c>
      <c r="S33" s="118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9"/>
      <c r="M34" s="120" t="s">
        <v>87</v>
      </c>
      <c r="N34" s="121"/>
      <c r="O34" s="122"/>
      <c r="P34" s="121"/>
      <c r="Q34" s="123"/>
      <c r="R34" s="124">
        <f>R32+P32</f>
        <v>0</v>
      </c>
      <c r="S34" s="125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6" t="s">
        <v>88</v>
      </c>
      <c r="M35" s="127"/>
      <c r="N35" s="128" t="s">
        <v>89</v>
      </c>
      <c r="O35" s="129"/>
      <c r="P35" s="127"/>
      <c r="Q35" s="127"/>
      <c r="R35" s="127"/>
      <c r="S35" s="130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31"/>
      <c r="M36" s="132" t="s">
        <v>90</v>
      </c>
      <c r="N36" s="133"/>
      <c r="O36" s="133"/>
      <c r="P36" s="133"/>
      <c r="Q36" s="133"/>
      <c r="R36" s="134">
        <v>0</v>
      </c>
      <c r="S36" s="135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31"/>
      <c r="M37" s="132" t="s">
        <v>91</v>
      </c>
      <c r="N37" s="133"/>
      <c r="O37" s="133"/>
      <c r="P37" s="133"/>
      <c r="Q37" s="133"/>
      <c r="R37" s="134">
        <v>0</v>
      </c>
      <c r="S37" s="135"/>
    </row>
    <row r="38" spans="1:19" s="2" customFormat="1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92</v>
      </c>
      <c r="N38" s="140"/>
      <c r="O38" s="140"/>
      <c r="P38" s="140"/>
      <c r="Q38" s="140"/>
      <c r="R38" s="141">
        <v>0</v>
      </c>
      <c r="S38" s="142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5"/>
  <sheetViews>
    <sheetView showGridLines="0" zoomScalePageLayoutView="0" workbookViewId="0" topLeftCell="A1">
      <selection activeCell="O48" sqref="O48"/>
    </sheetView>
  </sheetViews>
  <sheetFormatPr defaultColWidth="9.33203125" defaultRowHeight="10.5"/>
  <cols>
    <col min="1" max="1" width="5" style="143" customWidth="1"/>
    <col min="2" max="2" width="3.83203125" style="143" customWidth="1"/>
    <col min="3" max="3" width="7.16015625" style="143" customWidth="1"/>
    <col min="4" max="4" width="5.16015625" style="143" customWidth="1"/>
    <col min="5" max="5" width="5.33203125" style="143" customWidth="1"/>
    <col min="6" max="6" width="5" style="143" customWidth="1"/>
    <col min="7" max="7" width="9.5" style="143" customWidth="1"/>
    <col min="8" max="8" width="16" style="143" customWidth="1"/>
    <col min="9" max="9" width="58.83203125" style="143" customWidth="1"/>
    <col min="10" max="10" width="5.33203125" style="143" customWidth="1"/>
    <col min="11" max="11" width="12.5" style="143" customWidth="1"/>
    <col min="12" max="12" width="14.66015625" style="143" customWidth="1"/>
    <col min="13" max="13" width="9" style="143" customWidth="1"/>
    <col min="14" max="14" width="16.5" style="143" customWidth="1"/>
    <col min="15" max="15" width="18.33203125" style="143" customWidth="1"/>
    <col min="16" max="18" width="12.5" style="143" customWidth="1"/>
    <col min="19" max="19" width="6.66015625" style="143" customWidth="1"/>
    <col min="20" max="20" width="26.33203125" style="143" customWidth="1"/>
    <col min="21" max="21" width="20" style="143" customWidth="1"/>
    <col min="22" max="16384" width="9.33203125" style="143" customWidth="1"/>
  </cols>
  <sheetData>
    <row r="1" spans="1:21" ht="29.25" customHeight="1">
      <c r="A1" s="170" t="s">
        <v>213</v>
      </c>
      <c r="B1" s="170" t="s">
        <v>212</v>
      </c>
      <c r="C1" s="170" t="s">
        <v>211</v>
      </c>
      <c r="D1" s="170" t="s">
        <v>210</v>
      </c>
      <c r="E1" s="170" t="s">
        <v>209</v>
      </c>
      <c r="F1" s="170" t="s">
        <v>208</v>
      </c>
      <c r="G1" s="170" t="s">
        <v>207</v>
      </c>
      <c r="H1" s="170" t="s">
        <v>206</v>
      </c>
      <c r="I1" s="170" t="s">
        <v>205</v>
      </c>
      <c r="J1" s="170" t="s">
        <v>204</v>
      </c>
      <c r="K1" s="170" t="s">
        <v>203</v>
      </c>
      <c r="L1" s="170" t="s">
        <v>202</v>
      </c>
      <c r="M1" s="170" t="s">
        <v>201</v>
      </c>
      <c r="N1" s="170" t="s">
        <v>200</v>
      </c>
      <c r="O1" s="170" t="s">
        <v>199</v>
      </c>
      <c r="P1" s="170" t="s">
        <v>198</v>
      </c>
      <c r="Q1" s="170" t="s">
        <v>197</v>
      </c>
      <c r="R1" s="170" t="s">
        <v>196</v>
      </c>
      <c r="S1" s="170" t="s">
        <v>195</v>
      </c>
      <c r="T1" s="170" t="s">
        <v>194</v>
      </c>
      <c r="U1" s="170" t="s">
        <v>193</v>
      </c>
    </row>
    <row r="2" spans="1:21" ht="17.25" customHeight="1">
      <c r="A2" s="167" t="s">
        <v>101</v>
      </c>
      <c r="B2" s="159"/>
      <c r="C2" s="158" t="s">
        <v>126</v>
      </c>
      <c r="D2" s="165"/>
      <c r="E2" s="166">
        <v>0</v>
      </c>
      <c r="F2" s="165" t="s">
        <v>79</v>
      </c>
      <c r="G2" s="159"/>
      <c r="H2" s="159" t="s">
        <v>37</v>
      </c>
      <c r="I2" s="164" t="s">
        <v>192</v>
      </c>
      <c r="J2" s="163"/>
      <c r="K2" s="162"/>
      <c r="L2" s="161"/>
      <c r="M2" s="160"/>
      <c r="N2" s="161">
        <f>N3+N10+N13+N28</f>
        <v>0</v>
      </c>
      <c r="O2" s="158"/>
      <c r="P2" s="160">
        <v>3.7186885600000004</v>
      </c>
      <c r="Q2" s="160">
        <v>0</v>
      </c>
      <c r="R2" s="160">
        <v>148.05327</v>
      </c>
      <c r="S2" s="159"/>
      <c r="T2" s="159"/>
      <c r="U2" s="158"/>
    </row>
    <row r="3" spans="1:21" ht="17.25" customHeight="1">
      <c r="A3" s="167" t="s">
        <v>101</v>
      </c>
      <c r="B3" s="159"/>
      <c r="C3" s="158" t="s">
        <v>117</v>
      </c>
      <c r="D3" s="165"/>
      <c r="E3" s="166">
        <v>0</v>
      </c>
      <c r="F3" s="165" t="s">
        <v>79</v>
      </c>
      <c r="G3" s="159"/>
      <c r="H3" s="159" t="s">
        <v>36</v>
      </c>
      <c r="I3" s="164" t="s">
        <v>191</v>
      </c>
      <c r="J3" s="163"/>
      <c r="K3" s="162"/>
      <c r="L3" s="161"/>
      <c r="M3" s="160"/>
      <c r="N3" s="161">
        <f>N4+N5+N6+N7+N8+N9</f>
        <v>0</v>
      </c>
      <c r="O3" s="158"/>
      <c r="P3" s="160">
        <v>0.00899</v>
      </c>
      <c r="Q3" s="160">
        <v>0</v>
      </c>
      <c r="R3" s="160">
        <v>21.81716</v>
      </c>
      <c r="S3" s="159"/>
      <c r="T3" s="159"/>
      <c r="U3" s="158"/>
    </row>
    <row r="4" spans="1:21" ht="35.25" customHeight="1">
      <c r="A4" s="154" t="s">
        <v>101</v>
      </c>
      <c r="B4" s="144"/>
      <c r="C4" s="153" t="s">
        <v>100</v>
      </c>
      <c r="D4" s="152" t="s">
        <v>99</v>
      </c>
      <c r="E4" s="151">
        <v>6</v>
      </c>
      <c r="F4" s="150" t="s">
        <v>98</v>
      </c>
      <c r="G4" s="144" t="s">
        <v>37</v>
      </c>
      <c r="H4" s="144" t="s">
        <v>190</v>
      </c>
      <c r="I4" s="149" t="s">
        <v>189</v>
      </c>
      <c r="J4" s="146" t="s">
        <v>145</v>
      </c>
      <c r="K4" s="148">
        <v>3</v>
      </c>
      <c r="L4" s="147">
        <v>0</v>
      </c>
      <c r="M4" s="148">
        <v>1</v>
      </c>
      <c r="N4" s="147">
        <f aca="true" t="shared" si="0" ref="N4:N9">K4*L4*M4</f>
        <v>0</v>
      </c>
      <c r="O4" s="146" t="s">
        <v>94</v>
      </c>
      <c r="P4" s="145">
        <v>0</v>
      </c>
      <c r="Q4" s="145">
        <v>0</v>
      </c>
      <c r="R4" s="145">
        <v>13.479</v>
      </c>
      <c r="S4" s="144" t="s">
        <v>93</v>
      </c>
      <c r="T4" s="144"/>
      <c r="U4" s="144"/>
    </row>
    <row r="5" spans="1:21" ht="35.25" customHeight="1">
      <c r="A5" s="154" t="s">
        <v>101</v>
      </c>
      <c r="B5" s="144"/>
      <c r="C5" s="153" t="s">
        <v>100</v>
      </c>
      <c r="D5" s="152" t="s">
        <v>99</v>
      </c>
      <c r="E5" s="151">
        <v>7</v>
      </c>
      <c r="F5" s="150" t="s">
        <v>98</v>
      </c>
      <c r="G5" s="144" t="s">
        <v>37</v>
      </c>
      <c r="H5" s="144" t="s">
        <v>188</v>
      </c>
      <c r="I5" s="149" t="s">
        <v>187</v>
      </c>
      <c r="J5" s="146" t="s">
        <v>145</v>
      </c>
      <c r="K5" s="148">
        <v>3</v>
      </c>
      <c r="L5" s="147">
        <v>0</v>
      </c>
      <c r="M5" s="148">
        <v>1</v>
      </c>
      <c r="N5" s="147">
        <f t="shared" si="0"/>
        <v>0</v>
      </c>
      <c r="O5" s="146" t="s">
        <v>94</v>
      </c>
      <c r="P5" s="145">
        <v>0</v>
      </c>
      <c r="Q5" s="145">
        <v>0</v>
      </c>
      <c r="R5" s="145">
        <v>4.404</v>
      </c>
      <c r="S5" s="144" t="s">
        <v>93</v>
      </c>
      <c r="T5" s="144"/>
      <c r="U5" s="144"/>
    </row>
    <row r="6" spans="1:21" ht="35.25" customHeight="1">
      <c r="A6" s="154" t="s">
        <v>101</v>
      </c>
      <c r="B6" s="144"/>
      <c r="C6" s="153" t="s">
        <v>100</v>
      </c>
      <c r="D6" s="152" t="s">
        <v>99</v>
      </c>
      <c r="E6" s="151">
        <v>8</v>
      </c>
      <c r="F6" s="150" t="s">
        <v>98</v>
      </c>
      <c r="G6" s="144" t="s">
        <v>37</v>
      </c>
      <c r="H6" s="144" t="s">
        <v>186</v>
      </c>
      <c r="I6" s="149" t="s">
        <v>185</v>
      </c>
      <c r="J6" s="146" t="s">
        <v>127</v>
      </c>
      <c r="K6" s="148">
        <v>6</v>
      </c>
      <c r="L6" s="147">
        <v>0</v>
      </c>
      <c r="M6" s="148">
        <v>1</v>
      </c>
      <c r="N6" s="147">
        <f t="shared" si="0"/>
        <v>0</v>
      </c>
      <c r="O6" s="146" t="s">
        <v>94</v>
      </c>
      <c r="P6" s="145">
        <v>0</v>
      </c>
      <c r="Q6" s="145">
        <v>0</v>
      </c>
      <c r="R6" s="145">
        <v>0</v>
      </c>
      <c r="S6" s="144" t="s">
        <v>93</v>
      </c>
      <c r="T6" s="144"/>
      <c r="U6" s="144"/>
    </row>
    <row r="7" spans="1:21" ht="26.25" customHeight="1">
      <c r="A7" s="154" t="s">
        <v>101</v>
      </c>
      <c r="B7" s="144"/>
      <c r="C7" s="153" t="s">
        <v>100</v>
      </c>
      <c r="D7" s="152" t="s">
        <v>99</v>
      </c>
      <c r="E7" s="151">
        <v>9</v>
      </c>
      <c r="F7" s="150" t="s">
        <v>98</v>
      </c>
      <c r="G7" s="144" t="s">
        <v>37</v>
      </c>
      <c r="H7" s="144" t="s">
        <v>184</v>
      </c>
      <c r="I7" s="149" t="s">
        <v>183</v>
      </c>
      <c r="J7" s="146" t="s">
        <v>145</v>
      </c>
      <c r="K7" s="148">
        <v>3</v>
      </c>
      <c r="L7" s="147">
        <v>0</v>
      </c>
      <c r="M7" s="148">
        <v>1</v>
      </c>
      <c r="N7" s="147">
        <f t="shared" si="0"/>
        <v>0</v>
      </c>
      <c r="O7" s="146" t="s">
        <v>94</v>
      </c>
      <c r="P7" s="169">
        <v>5.7615</v>
      </c>
      <c r="Q7" s="145">
        <v>0</v>
      </c>
      <c r="R7" s="145">
        <v>2.28</v>
      </c>
      <c r="S7" s="144" t="s">
        <v>93</v>
      </c>
      <c r="T7" s="144"/>
      <c r="U7" s="144"/>
    </row>
    <row r="8" spans="1:21" ht="26.25" customHeight="1">
      <c r="A8" s="154" t="s">
        <v>101</v>
      </c>
      <c r="B8" s="144"/>
      <c r="C8" s="153" t="s">
        <v>100</v>
      </c>
      <c r="D8" s="152" t="s">
        <v>99</v>
      </c>
      <c r="E8" s="151">
        <v>19</v>
      </c>
      <c r="F8" s="150" t="s">
        <v>98</v>
      </c>
      <c r="G8" s="144" t="s">
        <v>37</v>
      </c>
      <c r="H8" s="144" t="s">
        <v>182</v>
      </c>
      <c r="I8" s="149" t="s">
        <v>181</v>
      </c>
      <c r="J8" s="146" t="s">
        <v>102</v>
      </c>
      <c r="K8" s="148">
        <v>17.98</v>
      </c>
      <c r="L8" s="157">
        <v>0</v>
      </c>
      <c r="M8" s="148">
        <v>1</v>
      </c>
      <c r="N8" s="147">
        <f t="shared" si="0"/>
        <v>0</v>
      </c>
      <c r="O8" s="146" t="s">
        <v>94</v>
      </c>
      <c r="P8" s="145">
        <v>0</v>
      </c>
      <c r="Q8" s="145">
        <v>0</v>
      </c>
      <c r="R8" s="145">
        <v>1.65416</v>
      </c>
      <c r="S8" s="144" t="s">
        <v>93</v>
      </c>
      <c r="T8" s="144"/>
      <c r="U8" s="144"/>
    </row>
    <row r="9" spans="1:21" ht="26.25" customHeight="1">
      <c r="A9" s="154" t="s">
        <v>101</v>
      </c>
      <c r="B9" s="144"/>
      <c r="C9" s="153" t="s">
        <v>100</v>
      </c>
      <c r="D9" s="156" t="s">
        <v>106</v>
      </c>
      <c r="E9" s="151">
        <v>20</v>
      </c>
      <c r="F9" s="150" t="s">
        <v>105</v>
      </c>
      <c r="G9" s="144" t="s">
        <v>37</v>
      </c>
      <c r="H9" s="144" t="s">
        <v>180</v>
      </c>
      <c r="I9" s="155" t="s">
        <v>179</v>
      </c>
      <c r="J9" s="146" t="s">
        <v>102</v>
      </c>
      <c r="K9" s="148">
        <v>17.98</v>
      </c>
      <c r="L9" s="147">
        <v>0</v>
      </c>
      <c r="M9" s="148">
        <v>1</v>
      </c>
      <c r="N9" s="147">
        <f t="shared" si="0"/>
        <v>0</v>
      </c>
      <c r="O9" s="146" t="s">
        <v>94</v>
      </c>
      <c r="P9" s="145">
        <v>0.00899</v>
      </c>
      <c r="Q9" s="145"/>
      <c r="R9" s="145"/>
      <c r="S9" s="144" t="s">
        <v>93</v>
      </c>
      <c r="T9" s="144"/>
      <c r="U9" s="144"/>
    </row>
    <row r="10" spans="1:21" ht="17.25" customHeight="1">
      <c r="A10" s="167" t="s">
        <v>101</v>
      </c>
      <c r="B10" s="159"/>
      <c r="C10" s="158" t="s">
        <v>117</v>
      </c>
      <c r="D10" s="165"/>
      <c r="E10" s="166">
        <v>0</v>
      </c>
      <c r="F10" s="165" t="s">
        <v>79</v>
      </c>
      <c r="G10" s="159"/>
      <c r="H10" s="159" t="s">
        <v>49</v>
      </c>
      <c r="I10" s="164" t="s">
        <v>178</v>
      </c>
      <c r="J10" s="163"/>
      <c r="K10" s="162"/>
      <c r="L10" s="161"/>
      <c r="M10" s="160"/>
      <c r="N10" s="161">
        <f>N11</f>
        <v>0</v>
      </c>
      <c r="O10" s="158"/>
      <c r="P10" s="160">
        <v>0.68407416</v>
      </c>
      <c r="Q10" s="160">
        <v>0</v>
      </c>
      <c r="R10" s="160">
        <v>1.42317</v>
      </c>
      <c r="S10" s="159"/>
      <c r="T10" s="159"/>
      <c r="U10" s="158"/>
    </row>
    <row r="11" spans="1:21" ht="17.25" customHeight="1">
      <c r="A11" s="167" t="s">
        <v>101</v>
      </c>
      <c r="B11" s="159"/>
      <c r="C11" s="158" t="s">
        <v>100</v>
      </c>
      <c r="D11" s="165"/>
      <c r="E11" s="166">
        <v>0</v>
      </c>
      <c r="F11" s="165" t="s">
        <v>79</v>
      </c>
      <c r="G11" s="159"/>
      <c r="H11" s="159" t="s">
        <v>177</v>
      </c>
      <c r="I11" s="164" t="s">
        <v>176</v>
      </c>
      <c r="J11" s="163"/>
      <c r="K11" s="162"/>
      <c r="L11" s="161"/>
      <c r="M11" s="160"/>
      <c r="N11" s="161">
        <f>N12</f>
        <v>0</v>
      </c>
      <c r="O11" s="158"/>
      <c r="P11" s="160">
        <v>0.68407416</v>
      </c>
      <c r="Q11" s="160">
        <v>0</v>
      </c>
      <c r="R11" s="160">
        <v>1.42317</v>
      </c>
      <c r="S11" s="159"/>
      <c r="T11" s="159"/>
      <c r="U11" s="158"/>
    </row>
    <row r="12" spans="1:21" ht="26.25" customHeight="1">
      <c r="A12" s="154" t="s">
        <v>101</v>
      </c>
      <c r="B12" s="144"/>
      <c r="C12" s="153" t="s">
        <v>143</v>
      </c>
      <c r="D12" s="152" t="s">
        <v>99</v>
      </c>
      <c r="E12" s="151">
        <v>5</v>
      </c>
      <c r="F12" s="150" t="s">
        <v>98</v>
      </c>
      <c r="G12" s="144" t="s">
        <v>37</v>
      </c>
      <c r="H12" s="144" t="s">
        <v>175</v>
      </c>
      <c r="I12" s="149" t="s">
        <v>174</v>
      </c>
      <c r="J12" s="146" t="s">
        <v>145</v>
      </c>
      <c r="K12" s="148">
        <v>0.378</v>
      </c>
      <c r="L12" s="147">
        <v>0</v>
      </c>
      <c r="M12" s="148">
        <v>1</v>
      </c>
      <c r="N12" s="147">
        <f>K12*L12*M12</f>
        <v>0</v>
      </c>
      <c r="O12" s="146" t="s">
        <v>94</v>
      </c>
      <c r="P12" s="145">
        <v>0.68407416</v>
      </c>
      <c r="Q12" s="145">
        <v>0</v>
      </c>
      <c r="R12" s="145">
        <v>1.42317</v>
      </c>
      <c r="S12" s="144" t="s">
        <v>93</v>
      </c>
      <c r="T12" s="144"/>
      <c r="U12" s="144"/>
    </row>
    <row r="13" spans="1:21" ht="17.25" customHeight="1">
      <c r="A13" s="167" t="s">
        <v>101</v>
      </c>
      <c r="B13" s="159"/>
      <c r="C13" s="158" t="s">
        <v>117</v>
      </c>
      <c r="D13" s="165"/>
      <c r="E13" s="166">
        <v>0</v>
      </c>
      <c r="F13" s="165" t="s">
        <v>79</v>
      </c>
      <c r="G13" s="159"/>
      <c r="H13" s="159" t="s">
        <v>63</v>
      </c>
      <c r="I13" s="164" t="s">
        <v>173</v>
      </c>
      <c r="J13" s="163"/>
      <c r="K13" s="162"/>
      <c r="L13" s="161"/>
      <c r="M13" s="160"/>
      <c r="N13" s="161">
        <f>N14</f>
        <v>0</v>
      </c>
      <c r="O13" s="158"/>
      <c r="P13" s="160">
        <v>3.0256244000000003</v>
      </c>
      <c r="Q13" s="160">
        <v>0</v>
      </c>
      <c r="R13" s="160">
        <v>76.29293999999999</v>
      </c>
      <c r="S13" s="159"/>
      <c r="T13" s="159"/>
      <c r="U13" s="158"/>
    </row>
    <row r="14" spans="1:21" ht="17.25" customHeight="1">
      <c r="A14" s="167" t="s">
        <v>101</v>
      </c>
      <c r="B14" s="159"/>
      <c r="C14" s="158" t="s">
        <v>100</v>
      </c>
      <c r="D14" s="165"/>
      <c r="E14" s="166">
        <v>0</v>
      </c>
      <c r="F14" s="165" t="s">
        <v>79</v>
      </c>
      <c r="G14" s="159"/>
      <c r="H14" s="159" t="s">
        <v>172</v>
      </c>
      <c r="I14" s="164" t="s">
        <v>171</v>
      </c>
      <c r="J14" s="163"/>
      <c r="K14" s="162"/>
      <c r="L14" s="161"/>
      <c r="M14" s="160"/>
      <c r="N14" s="161">
        <f>N15+N16+N17+N18+N19+N20+N21+N22+N23+N24+N25+N26+N27</f>
        <v>0</v>
      </c>
      <c r="O14" s="158"/>
      <c r="P14" s="160">
        <v>3.0256244000000003</v>
      </c>
      <c r="Q14" s="160">
        <v>0</v>
      </c>
      <c r="R14" s="160">
        <v>76.29293999999999</v>
      </c>
      <c r="S14" s="159"/>
      <c r="T14" s="159"/>
      <c r="U14" s="158"/>
    </row>
    <row r="15" spans="1:21" ht="56.25" customHeight="1">
      <c r="A15" s="154" t="s">
        <v>101</v>
      </c>
      <c r="B15" s="144"/>
      <c r="C15" s="153" t="s">
        <v>143</v>
      </c>
      <c r="D15" s="156" t="s">
        <v>106</v>
      </c>
      <c r="E15" s="151">
        <v>10</v>
      </c>
      <c r="F15" s="150" t="s">
        <v>105</v>
      </c>
      <c r="G15" s="144" t="s">
        <v>37</v>
      </c>
      <c r="H15" s="144" t="s">
        <v>170</v>
      </c>
      <c r="I15" s="155" t="s">
        <v>169</v>
      </c>
      <c r="J15" s="146" t="s">
        <v>102</v>
      </c>
      <c r="K15" s="168">
        <v>63.9</v>
      </c>
      <c r="L15" s="147">
        <v>0</v>
      </c>
      <c r="M15" s="148">
        <v>1</v>
      </c>
      <c r="N15" s="147">
        <f>K15*L15*M15</f>
        <v>0</v>
      </c>
      <c r="O15" s="146"/>
      <c r="P15" s="145">
        <v>0.143136</v>
      </c>
      <c r="Q15" s="145"/>
      <c r="R15" s="145"/>
      <c r="S15" s="144" t="s">
        <v>93</v>
      </c>
      <c r="T15" s="144"/>
      <c r="U15" s="144" t="s">
        <v>150</v>
      </c>
    </row>
    <row r="16" spans="1:21" ht="35.25" customHeight="1">
      <c r="A16" s="154" t="s">
        <v>101</v>
      </c>
      <c r="B16" s="144"/>
      <c r="C16" s="153" t="s">
        <v>143</v>
      </c>
      <c r="D16" s="152" t="s">
        <v>99</v>
      </c>
      <c r="E16" s="151">
        <v>25</v>
      </c>
      <c r="F16" s="150" t="s">
        <v>98</v>
      </c>
      <c r="G16" s="144" t="s">
        <v>37</v>
      </c>
      <c r="H16" s="144" t="s">
        <v>168</v>
      </c>
      <c r="I16" s="149" t="s">
        <v>167</v>
      </c>
      <c r="J16" s="146" t="s">
        <v>102</v>
      </c>
      <c r="K16" s="148">
        <v>15.5</v>
      </c>
      <c r="L16" s="147">
        <v>0</v>
      </c>
      <c r="M16" s="148">
        <v>1</v>
      </c>
      <c r="N16" s="147">
        <f aca="true" t="shared" si="1" ref="N16:N27">K16*L16*M16</f>
        <v>0</v>
      </c>
      <c r="O16" s="146" t="s">
        <v>94</v>
      </c>
      <c r="P16" s="145">
        <v>0.25916</v>
      </c>
      <c r="Q16" s="145">
        <v>0</v>
      </c>
      <c r="R16" s="145">
        <v>1.0385</v>
      </c>
      <c r="S16" s="144" t="s">
        <v>93</v>
      </c>
      <c r="T16" s="144"/>
      <c r="U16" s="144"/>
    </row>
    <row r="17" spans="1:21" ht="65.25" customHeight="1">
      <c r="A17" s="154" t="s">
        <v>101</v>
      </c>
      <c r="B17" s="144"/>
      <c r="C17" s="153" t="s">
        <v>143</v>
      </c>
      <c r="D17" s="152" t="s">
        <v>99</v>
      </c>
      <c r="E17" s="151">
        <v>26</v>
      </c>
      <c r="F17" s="150" t="s">
        <v>98</v>
      </c>
      <c r="G17" s="144" t="s">
        <v>37</v>
      </c>
      <c r="H17" s="144" t="s">
        <v>166</v>
      </c>
      <c r="I17" s="149" t="s">
        <v>165</v>
      </c>
      <c r="J17" s="146" t="s">
        <v>120</v>
      </c>
      <c r="K17" s="148">
        <v>2</v>
      </c>
      <c r="L17" s="157">
        <v>0</v>
      </c>
      <c r="M17" s="148">
        <v>1</v>
      </c>
      <c r="N17" s="147">
        <f t="shared" si="1"/>
        <v>0</v>
      </c>
      <c r="O17" s="146" t="s">
        <v>94</v>
      </c>
      <c r="P17" s="145">
        <v>0</v>
      </c>
      <c r="Q17" s="145">
        <v>0</v>
      </c>
      <c r="R17" s="145">
        <v>0.55</v>
      </c>
      <c r="S17" s="144" t="s">
        <v>93</v>
      </c>
      <c r="T17" s="144"/>
      <c r="U17" s="144"/>
    </row>
    <row r="18" spans="1:21" ht="26.25" customHeight="1">
      <c r="A18" s="154" t="s">
        <v>101</v>
      </c>
      <c r="B18" s="144"/>
      <c r="C18" s="153" t="s">
        <v>143</v>
      </c>
      <c r="D18" s="152" t="s">
        <v>99</v>
      </c>
      <c r="E18" s="151">
        <v>14</v>
      </c>
      <c r="F18" s="150" t="s">
        <v>98</v>
      </c>
      <c r="G18" s="144" t="s">
        <v>37</v>
      </c>
      <c r="H18" s="144" t="s">
        <v>164</v>
      </c>
      <c r="I18" s="149" t="s">
        <v>163</v>
      </c>
      <c r="J18" s="146" t="s">
        <v>102</v>
      </c>
      <c r="K18" s="148">
        <v>12.6</v>
      </c>
      <c r="L18" s="147">
        <v>0</v>
      </c>
      <c r="M18" s="148">
        <v>1</v>
      </c>
      <c r="N18" s="147">
        <f t="shared" si="1"/>
        <v>0</v>
      </c>
      <c r="O18" s="146" t="s">
        <v>94</v>
      </c>
      <c r="P18" s="145">
        <v>0.156744</v>
      </c>
      <c r="Q18" s="145">
        <v>0</v>
      </c>
      <c r="R18" s="145">
        <v>5.0148</v>
      </c>
      <c r="S18" s="144" t="s">
        <v>93</v>
      </c>
      <c r="T18" s="144"/>
      <c r="U18" s="144"/>
    </row>
    <row r="19" spans="1:21" ht="26.25" customHeight="1">
      <c r="A19" s="154" t="s">
        <v>101</v>
      </c>
      <c r="B19" s="144"/>
      <c r="C19" s="153" t="s">
        <v>143</v>
      </c>
      <c r="D19" s="152" t="s">
        <v>99</v>
      </c>
      <c r="E19" s="151">
        <v>16</v>
      </c>
      <c r="F19" s="150" t="s">
        <v>98</v>
      </c>
      <c r="G19" s="144" t="s">
        <v>37</v>
      </c>
      <c r="H19" s="144" t="s">
        <v>162</v>
      </c>
      <c r="I19" s="149" t="s">
        <v>161</v>
      </c>
      <c r="J19" s="146" t="s">
        <v>102</v>
      </c>
      <c r="K19" s="148">
        <v>63.9</v>
      </c>
      <c r="L19" s="147">
        <v>0</v>
      </c>
      <c r="M19" s="148">
        <v>1</v>
      </c>
      <c r="N19" s="147">
        <f t="shared" si="1"/>
        <v>0</v>
      </c>
      <c r="O19" s="146" t="s">
        <v>94</v>
      </c>
      <c r="P19" s="145">
        <v>1.24605</v>
      </c>
      <c r="Q19" s="145">
        <v>0</v>
      </c>
      <c r="R19" s="145">
        <v>21.4704</v>
      </c>
      <c r="S19" s="144" t="s">
        <v>93</v>
      </c>
      <c r="T19" s="144"/>
      <c r="U19" s="144"/>
    </row>
    <row r="20" spans="1:21" ht="26.25" customHeight="1">
      <c r="A20" s="154" t="s">
        <v>101</v>
      </c>
      <c r="B20" s="144"/>
      <c r="C20" s="153" t="s">
        <v>143</v>
      </c>
      <c r="D20" s="152" t="s">
        <v>99</v>
      </c>
      <c r="E20" s="151">
        <v>12</v>
      </c>
      <c r="F20" s="150" t="s">
        <v>98</v>
      </c>
      <c r="G20" s="144" t="s">
        <v>37</v>
      </c>
      <c r="H20" s="144" t="s">
        <v>160</v>
      </c>
      <c r="I20" s="149" t="s">
        <v>159</v>
      </c>
      <c r="J20" s="146" t="s">
        <v>102</v>
      </c>
      <c r="K20" s="148">
        <v>63.9</v>
      </c>
      <c r="L20" s="147">
        <v>0</v>
      </c>
      <c r="M20" s="148">
        <v>1</v>
      </c>
      <c r="N20" s="147">
        <f t="shared" si="1"/>
        <v>0</v>
      </c>
      <c r="O20" s="146" t="s">
        <v>94</v>
      </c>
      <c r="P20" s="145">
        <v>0.175725</v>
      </c>
      <c r="Q20" s="145">
        <v>0</v>
      </c>
      <c r="R20" s="145">
        <v>15.6555</v>
      </c>
      <c r="S20" s="144" t="s">
        <v>93</v>
      </c>
      <c r="T20" s="144"/>
      <c r="U20" s="144"/>
    </row>
    <row r="21" spans="1:21" ht="35.25" customHeight="1">
      <c r="A21" s="154" t="s">
        <v>101</v>
      </c>
      <c r="B21" s="144"/>
      <c r="C21" s="153" t="s">
        <v>143</v>
      </c>
      <c r="D21" s="152" t="s">
        <v>99</v>
      </c>
      <c r="E21" s="151">
        <v>15</v>
      </c>
      <c r="F21" s="150" t="s">
        <v>98</v>
      </c>
      <c r="G21" s="144" t="s">
        <v>37</v>
      </c>
      <c r="H21" s="144" t="s">
        <v>158</v>
      </c>
      <c r="I21" s="149" t="s">
        <v>157</v>
      </c>
      <c r="J21" s="146" t="s">
        <v>102</v>
      </c>
      <c r="K21" s="148">
        <v>3.225</v>
      </c>
      <c r="L21" s="147">
        <v>0</v>
      </c>
      <c r="M21" s="148">
        <v>1</v>
      </c>
      <c r="N21" s="147">
        <f t="shared" si="1"/>
        <v>0</v>
      </c>
      <c r="O21" s="146" t="s">
        <v>94</v>
      </c>
      <c r="P21" s="145">
        <v>0</v>
      </c>
      <c r="Q21" s="145">
        <v>0</v>
      </c>
      <c r="R21" s="145">
        <v>0.129</v>
      </c>
      <c r="S21" s="144" t="s">
        <v>93</v>
      </c>
      <c r="T21" s="144"/>
      <c r="U21" s="144"/>
    </row>
    <row r="22" spans="1:21" ht="17.25" customHeight="1">
      <c r="A22" s="154" t="s">
        <v>101</v>
      </c>
      <c r="B22" s="144"/>
      <c r="C22" s="153" t="s">
        <v>143</v>
      </c>
      <c r="D22" s="152" t="s">
        <v>99</v>
      </c>
      <c r="E22" s="151">
        <v>13</v>
      </c>
      <c r="F22" s="150" t="s">
        <v>98</v>
      </c>
      <c r="G22" s="144" t="s">
        <v>37</v>
      </c>
      <c r="H22" s="144" t="s">
        <v>156</v>
      </c>
      <c r="I22" s="149" t="s">
        <v>155</v>
      </c>
      <c r="J22" s="146" t="s">
        <v>102</v>
      </c>
      <c r="K22" s="148">
        <v>63.9</v>
      </c>
      <c r="L22" s="147">
        <v>0</v>
      </c>
      <c r="M22" s="148">
        <v>1</v>
      </c>
      <c r="N22" s="147">
        <f t="shared" si="1"/>
        <v>0</v>
      </c>
      <c r="O22" s="146" t="s">
        <v>94</v>
      </c>
      <c r="P22" s="145">
        <v>0</v>
      </c>
      <c r="Q22" s="145">
        <v>0</v>
      </c>
      <c r="R22" s="145">
        <v>8.946</v>
      </c>
      <c r="S22" s="144" t="s">
        <v>93</v>
      </c>
      <c r="T22" s="144"/>
      <c r="U22" s="144"/>
    </row>
    <row r="23" spans="1:21" ht="35.25" customHeight="1">
      <c r="A23" s="154" t="s">
        <v>101</v>
      </c>
      <c r="B23" s="144"/>
      <c r="C23" s="153" t="s">
        <v>143</v>
      </c>
      <c r="D23" s="152" t="s">
        <v>99</v>
      </c>
      <c r="E23" s="151">
        <v>23</v>
      </c>
      <c r="F23" s="150" t="s">
        <v>98</v>
      </c>
      <c r="G23" s="144" t="s">
        <v>37</v>
      </c>
      <c r="H23" s="144" t="s">
        <v>154</v>
      </c>
      <c r="I23" s="149" t="s">
        <v>153</v>
      </c>
      <c r="J23" s="146" t="s">
        <v>102</v>
      </c>
      <c r="K23" s="148">
        <v>15.5</v>
      </c>
      <c r="L23" s="157">
        <v>0</v>
      </c>
      <c r="M23" s="148">
        <v>1</v>
      </c>
      <c r="N23" s="147">
        <f t="shared" si="1"/>
        <v>0</v>
      </c>
      <c r="O23" s="146" t="s">
        <v>94</v>
      </c>
      <c r="P23" s="145">
        <v>0</v>
      </c>
      <c r="Q23" s="145">
        <v>0</v>
      </c>
      <c r="R23" s="145">
        <v>1.674</v>
      </c>
      <c r="S23" s="144" t="s">
        <v>93</v>
      </c>
      <c r="T23" s="144"/>
      <c r="U23" s="144"/>
    </row>
    <row r="24" spans="1:21" ht="26.25" customHeight="1">
      <c r="A24" s="154" t="s">
        <v>101</v>
      </c>
      <c r="B24" s="144"/>
      <c r="C24" s="153" t="s">
        <v>143</v>
      </c>
      <c r="D24" s="156" t="s">
        <v>106</v>
      </c>
      <c r="E24" s="151">
        <v>24</v>
      </c>
      <c r="F24" s="150" t="s">
        <v>105</v>
      </c>
      <c r="G24" s="144" t="s">
        <v>37</v>
      </c>
      <c r="H24" s="144" t="s">
        <v>152</v>
      </c>
      <c r="I24" s="155" t="s">
        <v>151</v>
      </c>
      <c r="J24" s="146" t="s">
        <v>102</v>
      </c>
      <c r="K24" s="148">
        <v>15.5</v>
      </c>
      <c r="L24" s="147">
        <v>0</v>
      </c>
      <c r="M24" s="148">
        <v>1</v>
      </c>
      <c r="N24" s="147">
        <f t="shared" si="1"/>
        <v>0</v>
      </c>
      <c r="O24" s="146"/>
      <c r="P24" s="145">
        <v>0.1023</v>
      </c>
      <c r="Q24" s="145"/>
      <c r="R24" s="145"/>
      <c r="S24" s="144" t="s">
        <v>93</v>
      </c>
      <c r="T24" s="144"/>
      <c r="U24" s="144" t="s">
        <v>150</v>
      </c>
    </row>
    <row r="25" spans="1:21" ht="35.25" customHeight="1">
      <c r="A25" s="154" t="s">
        <v>101</v>
      </c>
      <c r="B25" s="144"/>
      <c r="C25" s="153" t="s">
        <v>143</v>
      </c>
      <c r="D25" s="152" t="s">
        <v>99</v>
      </c>
      <c r="E25" s="151">
        <v>17</v>
      </c>
      <c r="F25" s="150" t="s">
        <v>98</v>
      </c>
      <c r="G25" s="144" t="s">
        <v>37</v>
      </c>
      <c r="H25" s="144" t="s">
        <v>149</v>
      </c>
      <c r="I25" s="149" t="s">
        <v>148</v>
      </c>
      <c r="J25" s="146" t="s">
        <v>102</v>
      </c>
      <c r="K25" s="148">
        <v>17.98</v>
      </c>
      <c r="L25" s="157">
        <v>0</v>
      </c>
      <c r="M25" s="148">
        <v>1</v>
      </c>
      <c r="N25" s="147">
        <f t="shared" si="1"/>
        <v>0</v>
      </c>
      <c r="O25" s="146" t="s">
        <v>94</v>
      </c>
      <c r="P25" s="145">
        <v>0.0005394</v>
      </c>
      <c r="Q25" s="145">
        <v>0</v>
      </c>
      <c r="R25" s="145">
        <v>1.94184</v>
      </c>
      <c r="S25" s="144" t="s">
        <v>93</v>
      </c>
      <c r="T25" s="144"/>
      <c r="U25" s="144"/>
    </row>
    <row r="26" spans="1:21" ht="17.25" customHeight="1">
      <c r="A26" s="154" t="s">
        <v>101</v>
      </c>
      <c r="B26" s="144"/>
      <c r="C26" s="153" t="s">
        <v>143</v>
      </c>
      <c r="D26" s="156" t="s">
        <v>106</v>
      </c>
      <c r="E26" s="151">
        <v>18</v>
      </c>
      <c r="F26" s="150" t="s">
        <v>105</v>
      </c>
      <c r="G26" s="144" t="s">
        <v>37</v>
      </c>
      <c r="H26" s="144" t="s">
        <v>147</v>
      </c>
      <c r="I26" s="155" t="s">
        <v>146</v>
      </c>
      <c r="J26" s="146" t="s">
        <v>145</v>
      </c>
      <c r="K26" s="148">
        <v>17.98</v>
      </c>
      <c r="L26" s="147">
        <v>0</v>
      </c>
      <c r="M26" s="148">
        <v>1</v>
      </c>
      <c r="N26" s="147">
        <f t="shared" si="1"/>
        <v>0</v>
      </c>
      <c r="O26" s="146"/>
      <c r="P26" s="145">
        <v>0.5394</v>
      </c>
      <c r="Q26" s="145"/>
      <c r="R26" s="145"/>
      <c r="S26" s="144" t="s">
        <v>93</v>
      </c>
      <c r="T26" s="144"/>
      <c r="U26" s="144" t="s">
        <v>144</v>
      </c>
    </row>
    <row r="27" spans="1:21" ht="35.25" customHeight="1">
      <c r="A27" s="154" t="s">
        <v>101</v>
      </c>
      <c r="B27" s="144"/>
      <c r="C27" s="153" t="s">
        <v>143</v>
      </c>
      <c r="D27" s="152" t="s">
        <v>99</v>
      </c>
      <c r="E27" s="151">
        <v>11</v>
      </c>
      <c r="F27" s="150" t="s">
        <v>98</v>
      </c>
      <c r="G27" s="144" t="s">
        <v>37</v>
      </c>
      <c r="H27" s="144" t="s">
        <v>142</v>
      </c>
      <c r="I27" s="149" t="s">
        <v>141</v>
      </c>
      <c r="J27" s="146" t="s">
        <v>102</v>
      </c>
      <c r="K27" s="148">
        <v>63.9</v>
      </c>
      <c r="L27" s="157">
        <v>0</v>
      </c>
      <c r="M27" s="148">
        <v>1</v>
      </c>
      <c r="N27" s="147">
        <f t="shared" si="1"/>
        <v>0</v>
      </c>
      <c r="O27" s="146" t="s">
        <v>94</v>
      </c>
      <c r="P27" s="145">
        <v>0.40257</v>
      </c>
      <c r="Q27" s="145">
        <v>0</v>
      </c>
      <c r="R27" s="145">
        <v>19.8729</v>
      </c>
      <c r="S27" s="144" t="s">
        <v>93</v>
      </c>
      <c r="T27" s="144"/>
      <c r="U27" s="144"/>
    </row>
    <row r="28" spans="1:21" ht="17.25" customHeight="1">
      <c r="A28" s="167" t="s">
        <v>101</v>
      </c>
      <c r="B28" s="159"/>
      <c r="C28" s="158" t="s">
        <v>117</v>
      </c>
      <c r="D28" s="165"/>
      <c r="E28" s="166">
        <v>0</v>
      </c>
      <c r="F28" s="165" t="s">
        <v>79</v>
      </c>
      <c r="G28" s="159"/>
      <c r="H28" s="159" t="s">
        <v>45</v>
      </c>
      <c r="I28" s="164" t="s">
        <v>140</v>
      </c>
      <c r="J28" s="163"/>
      <c r="K28" s="162"/>
      <c r="L28" s="161"/>
      <c r="M28" s="160"/>
      <c r="N28" s="161">
        <f>N29+N30+N31+N32+N33+N34</f>
        <v>0</v>
      </c>
      <c r="O28" s="158"/>
      <c r="P28" s="160">
        <v>0</v>
      </c>
      <c r="Q28" s="160">
        <v>0</v>
      </c>
      <c r="R28" s="160">
        <v>48.52</v>
      </c>
      <c r="S28" s="159"/>
      <c r="T28" s="159"/>
      <c r="U28" s="158"/>
    </row>
    <row r="29" spans="1:21" ht="35.25" customHeight="1">
      <c r="A29" s="154" t="s">
        <v>101</v>
      </c>
      <c r="B29" s="144"/>
      <c r="C29" s="153" t="s">
        <v>100</v>
      </c>
      <c r="D29" s="152" t="s">
        <v>99</v>
      </c>
      <c r="E29" s="151">
        <v>30</v>
      </c>
      <c r="F29" s="150" t="s">
        <v>98</v>
      </c>
      <c r="G29" s="144" t="s">
        <v>37</v>
      </c>
      <c r="H29" s="144" t="s">
        <v>139</v>
      </c>
      <c r="I29" s="149" t="s">
        <v>138</v>
      </c>
      <c r="J29" s="146" t="s">
        <v>102</v>
      </c>
      <c r="K29" s="148">
        <v>80</v>
      </c>
      <c r="L29" s="147">
        <v>0</v>
      </c>
      <c r="M29" s="148">
        <v>1</v>
      </c>
      <c r="N29" s="147">
        <f aca="true" t="shared" si="2" ref="N29:N34">K29*L29*M29</f>
        <v>0</v>
      </c>
      <c r="O29" s="146" t="s">
        <v>94</v>
      </c>
      <c r="P29" s="145">
        <v>0</v>
      </c>
      <c r="Q29" s="145">
        <v>0</v>
      </c>
      <c r="R29" s="145">
        <v>11.2</v>
      </c>
      <c r="S29" s="144" t="s">
        <v>93</v>
      </c>
      <c r="T29" s="144"/>
      <c r="U29" s="144"/>
    </row>
    <row r="30" spans="1:21" ht="35.25" customHeight="1">
      <c r="A30" s="154" t="s">
        <v>101</v>
      </c>
      <c r="B30" s="144"/>
      <c r="C30" s="153" t="s">
        <v>100</v>
      </c>
      <c r="D30" s="152" t="s">
        <v>99</v>
      </c>
      <c r="E30" s="151">
        <v>31</v>
      </c>
      <c r="F30" s="150" t="s">
        <v>98</v>
      </c>
      <c r="G30" s="144" t="s">
        <v>37</v>
      </c>
      <c r="H30" s="144" t="s">
        <v>137</v>
      </c>
      <c r="I30" s="149" t="s">
        <v>136</v>
      </c>
      <c r="J30" s="146" t="s">
        <v>102</v>
      </c>
      <c r="K30" s="148">
        <v>8000</v>
      </c>
      <c r="L30" s="147">
        <v>0</v>
      </c>
      <c r="M30" s="148">
        <v>1</v>
      </c>
      <c r="N30" s="147">
        <f t="shared" si="2"/>
        <v>0</v>
      </c>
      <c r="O30" s="146" t="s">
        <v>94</v>
      </c>
      <c r="P30" s="145">
        <v>0</v>
      </c>
      <c r="Q30" s="145">
        <v>0</v>
      </c>
      <c r="R30" s="145">
        <v>0</v>
      </c>
      <c r="S30" s="144" t="s">
        <v>93</v>
      </c>
      <c r="T30" s="144"/>
      <c r="U30" s="144"/>
    </row>
    <row r="31" spans="1:21" ht="35.25" customHeight="1">
      <c r="A31" s="154" t="s">
        <v>101</v>
      </c>
      <c r="B31" s="144"/>
      <c r="C31" s="153" t="s">
        <v>100</v>
      </c>
      <c r="D31" s="152" t="s">
        <v>99</v>
      </c>
      <c r="E31" s="151">
        <v>29</v>
      </c>
      <c r="F31" s="150" t="s">
        <v>98</v>
      </c>
      <c r="G31" s="144" t="s">
        <v>37</v>
      </c>
      <c r="H31" s="144" t="s">
        <v>135</v>
      </c>
      <c r="I31" s="149" t="s">
        <v>134</v>
      </c>
      <c r="J31" s="146" t="s">
        <v>102</v>
      </c>
      <c r="K31" s="148">
        <v>80</v>
      </c>
      <c r="L31" s="147">
        <v>0</v>
      </c>
      <c r="M31" s="148">
        <v>1</v>
      </c>
      <c r="N31" s="147">
        <f t="shared" si="2"/>
        <v>0</v>
      </c>
      <c r="O31" s="146" t="s">
        <v>94</v>
      </c>
      <c r="P31" s="145">
        <v>0</v>
      </c>
      <c r="Q31" s="145">
        <v>0</v>
      </c>
      <c r="R31" s="145">
        <v>6.96</v>
      </c>
      <c r="S31" s="144" t="s">
        <v>93</v>
      </c>
      <c r="T31" s="144"/>
      <c r="U31" s="144"/>
    </row>
    <row r="32" spans="1:21" ht="35.25" customHeight="1">
      <c r="A32" s="154" t="s">
        <v>101</v>
      </c>
      <c r="B32" s="144"/>
      <c r="C32" s="153" t="s">
        <v>100</v>
      </c>
      <c r="D32" s="152" t="s">
        <v>99</v>
      </c>
      <c r="E32" s="151">
        <v>33</v>
      </c>
      <c r="F32" s="150" t="s">
        <v>98</v>
      </c>
      <c r="G32" s="144" t="s">
        <v>37</v>
      </c>
      <c r="H32" s="144" t="s">
        <v>133</v>
      </c>
      <c r="I32" s="149" t="s">
        <v>132</v>
      </c>
      <c r="J32" s="146" t="s">
        <v>127</v>
      </c>
      <c r="K32" s="148">
        <v>20</v>
      </c>
      <c r="L32" s="147">
        <v>0</v>
      </c>
      <c r="M32" s="148">
        <v>1</v>
      </c>
      <c r="N32" s="147">
        <f t="shared" si="2"/>
        <v>0</v>
      </c>
      <c r="O32" s="146" t="s">
        <v>94</v>
      </c>
      <c r="P32" s="145">
        <v>0</v>
      </c>
      <c r="Q32" s="145">
        <v>0</v>
      </c>
      <c r="R32" s="145">
        <v>0.28</v>
      </c>
      <c r="S32" s="144" t="s">
        <v>93</v>
      </c>
      <c r="T32" s="144"/>
      <c r="U32" s="144"/>
    </row>
    <row r="33" spans="1:21" ht="26.25" customHeight="1">
      <c r="A33" s="154" t="s">
        <v>101</v>
      </c>
      <c r="B33" s="144"/>
      <c r="C33" s="153" t="s">
        <v>100</v>
      </c>
      <c r="D33" s="152" t="s">
        <v>99</v>
      </c>
      <c r="E33" s="151">
        <v>34</v>
      </c>
      <c r="F33" s="150" t="s">
        <v>98</v>
      </c>
      <c r="G33" s="144" t="s">
        <v>37</v>
      </c>
      <c r="H33" s="144" t="s">
        <v>131</v>
      </c>
      <c r="I33" s="149" t="s">
        <v>130</v>
      </c>
      <c r="J33" s="146" t="s">
        <v>127</v>
      </c>
      <c r="K33" s="148">
        <v>20</v>
      </c>
      <c r="L33" s="147">
        <v>0</v>
      </c>
      <c r="M33" s="148">
        <v>1</v>
      </c>
      <c r="N33" s="147">
        <f t="shared" si="2"/>
        <v>0</v>
      </c>
      <c r="O33" s="146" t="s">
        <v>94</v>
      </c>
      <c r="P33" s="145">
        <v>0</v>
      </c>
      <c r="Q33" s="145">
        <v>0</v>
      </c>
      <c r="R33" s="145">
        <v>0.68</v>
      </c>
      <c r="S33" s="144" t="s">
        <v>93</v>
      </c>
      <c r="T33" s="144"/>
      <c r="U33" s="144"/>
    </row>
    <row r="34" spans="1:21" ht="35.25" customHeight="1">
      <c r="A34" s="154" t="s">
        <v>101</v>
      </c>
      <c r="B34" s="144"/>
      <c r="C34" s="153" t="s">
        <v>100</v>
      </c>
      <c r="D34" s="152" t="s">
        <v>99</v>
      </c>
      <c r="E34" s="151">
        <v>32</v>
      </c>
      <c r="F34" s="150" t="s">
        <v>98</v>
      </c>
      <c r="G34" s="144" t="s">
        <v>37</v>
      </c>
      <c r="H34" s="144" t="s">
        <v>129</v>
      </c>
      <c r="I34" s="149" t="s">
        <v>128</v>
      </c>
      <c r="J34" s="146" t="s">
        <v>127</v>
      </c>
      <c r="K34" s="148">
        <v>20</v>
      </c>
      <c r="L34" s="147">
        <v>0</v>
      </c>
      <c r="M34" s="148">
        <v>1</v>
      </c>
      <c r="N34" s="147">
        <f t="shared" si="2"/>
        <v>0</v>
      </c>
      <c r="O34" s="146" t="s">
        <v>94</v>
      </c>
      <c r="P34" s="145">
        <v>0</v>
      </c>
      <c r="Q34" s="145">
        <v>0</v>
      </c>
      <c r="R34" s="145">
        <v>29.4</v>
      </c>
      <c r="S34" s="144" t="s">
        <v>93</v>
      </c>
      <c r="T34" s="144"/>
      <c r="U34" s="144"/>
    </row>
    <row r="35" spans="1:21" ht="17.25" customHeight="1">
      <c r="A35" s="167" t="s">
        <v>101</v>
      </c>
      <c r="B35" s="159"/>
      <c r="C35" s="158" t="s">
        <v>126</v>
      </c>
      <c r="D35" s="165"/>
      <c r="E35" s="166">
        <v>0</v>
      </c>
      <c r="F35" s="165" t="s">
        <v>79</v>
      </c>
      <c r="G35" s="159"/>
      <c r="H35" s="159" t="s">
        <v>50</v>
      </c>
      <c r="I35" s="164" t="s">
        <v>125</v>
      </c>
      <c r="J35" s="163"/>
      <c r="K35" s="162"/>
      <c r="L35" s="161"/>
      <c r="M35" s="160"/>
      <c r="N35" s="161">
        <f>N36+N39</f>
        <v>0</v>
      </c>
      <c r="O35" s="158"/>
      <c r="P35" s="160">
        <v>0.083994</v>
      </c>
      <c r="Q35" s="160">
        <v>0.055509249999999996</v>
      </c>
      <c r="R35" s="160">
        <v>7.903734999999999</v>
      </c>
      <c r="S35" s="159"/>
      <c r="T35" s="159"/>
      <c r="U35" s="158"/>
    </row>
    <row r="36" spans="1:21" ht="17.25" customHeight="1">
      <c r="A36" s="167" t="s">
        <v>101</v>
      </c>
      <c r="B36" s="159"/>
      <c r="C36" s="158" t="s">
        <v>117</v>
      </c>
      <c r="D36" s="165"/>
      <c r="E36" s="166">
        <v>0</v>
      </c>
      <c r="F36" s="165" t="s">
        <v>79</v>
      </c>
      <c r="G36" s="159"/>
      <c r="H36" s="159" t="s">
        <v>124</v>
      </c>
      <c r="I36" s="164" t="s">
        <v>123</v>
      </c>
      <c r="J36" s="163"/>
      <c r="K36" s="162"/>
      <c r="L36" s="161"/>
      <c r="M36" s="160"/>
      <c r="N36" s="161">
        <f>N37+N38</f>
        <v>0</v>
      </c>
      <c r="O36" s="158"/>
      <c r="P36" s="160">
        <v>0.00148</v>
      </c>
      <c r="Q36" s="160">
        <v>0</v>
      </c>
      <c r="R36" s="160">
        <v>1.692</v>
      </c>
      <c r="S36" s="159"/>
      <c r="T36" s="159"/>
      <c r="U36" s="158"/>
    </row>
    <row r="37" spans="1:21" ht="17.25" customHeight="1">
      <c r="A37" s="154" t="s">
        <v>101</v>
      </c>
      <c r="B37" s="144"/>
      <c r="C37" s="153" t="s">
        <v>100</v>
      </c>
      <c r="D37" s="152" t="s">
        <v>99</v>
      </c>
      <c r="E37" s="151">
        <v>35</v>
      </c>
      <c r="F37" s="150" t="s">
        <v>98</v>
      </c>
      <c r="G37" s="144" t="s">
        <v>50</v>
      </c>
      <c r="H37" s="144" t="s">
        <v>122</v>
      </c>
      <c r="I37" s="149" t="s">
        <v>121</v>
      </c>
      <c r="J37" s="146" t="s">
        <v>120</v>
      </c>
      <c r="K37" s="148">
        <v>2</v>
      </c>
      <c r="L37" s="147">
        <v>0</v>
      </c>
      <c r="M37" s="148">
        <v>1</v>
      </c>
      <c r="N37" s="147">
        <f>K37*L37*M37</f>
        <v>0</v>
      </c>
      <c r="O37" s="146" t="s">
        <v>94</v>
      </c>
      <c r="P37" s="145">
        <v>0.00148</v>
      </c>
      <c r="Q37" s="145">
        <v>0</v>
      </c>
      <c r="R37" s="145">
        <v>1.186</v>
      </c>
      <c r="S37" s="144" t="s">
        <v>93</v>
      </c>
      <c r="T37" s="144"/>
      <c r="U37" s="144"/>
    </row>
    <row r="38" spans="1:21" ht="26.25" customHeight="1">
      <c r="A38" s="154" t="s">
        <v>101</v>
      </c>
      <c r="B38" s="144"/>
      <c r="C38" s="153" t="s">
        <v>100</v>
      </c>
      <c r="D38" s="152" t="s">
        <v>99</v>
      </c>
      <c r="E38" s="151">
        <v>27</v>
      </c>
      <c r="F38" s="150" t="s">
        <v>98</v>
      </c>
      <c r="G38" s="144" t="s">
        <v>50</v>
      </c>
      <c r="H38" s="144" t="s">
        <v>119</v>
      </c>
      <c r="I38" s="149" t="s">
        <v>118</v>
      </c>
      <c r="J38" s="146" t="s">
        <v>95</v>
      </c>
      <c r="K38" s="148">
        <v>1</v>
      </c>
      <c r="L38" s="157">
        <v>0</v>
      </c>
      <c r="M38" s="148">
        <v>1</v>
      </c>
      <c r="N38" s="147">
        <f>K38*L38*M38</f>
        <v>0</v>
      </c>
      <c r="O38" s="146" t="s">
        <v>94</v>
      </c>
      <c r="P38" s="145">
        <v>0</v>
      </c>
      <c r="Q38" s="145">
        <v>0</v>
      </c>
      <c r="R38" s="145">
        <v>0.506</v>
      </c>
      <c r="S38" s="144" t="s">
        <v>93</v>
      </c>
      <c r="T38" s="144"/>
      <c r="U38" s="144"/>
    </row>
    <row r="39" spans="1:21" ht="17.25" customHeight="1">
      <c r="A39" s="167" t="s">
        <v>101</v>
      </c>
      <c r="B39" s="159"/>
      <c r="C39" s="158" t="s">
        <v>117</v>
      </c>
      <c r="D39" s="165"/>
      <c r="E39" s="166">
        <v>0</v>
      </c>
      <c r="F39" s="165" t="s">
        <v>79</v>
      </c>
      <c r="G39" s="159"/>
      <c r="H39" s="159" t="s">
        <v>116</v>
      </c>
      <c r="I39" s="164" t="s">
        <v>115</v>
      </c>
      <c r="J39" s="163"/>
      <c r="K39" s="162"/>
      <c r="L39" s="161"/>
      <c r="M39" s="160"/>
      <c r="N39" s="161">
        <f>N40+N41+N42+N43+N44+N45</f>
        <v>0</v>
      </c>
      <c r="O39" s="158"/>
      <c r="P39" s="160">
        <v>0.082514</v>
      </c>
      <c r="Q39" s="160">
        <v>0.055509249999999996</v>
      </c>
      <c r="R39" s="160">
        <v>6.211734999999999</v>
      </c>
      <c r="S39" s="159"/>
      <c r="T39" s="159"/>
      <c r="U39" s="158"/>
    </row>
    <row r="40" spans="1:21" ht="26.25" customHeight="1">
      <c r="A40" s="154" t="s">
        <v>101</v>
      </c>
      <c r="B40" s="144"/>
      <c r="C40" s="153" t="s">
        <v>100</v>
      </c>
      <c r="D40" s="152" t="s">
        <v>99</v>
      </c>
      <c r="E40" s="151">
        <v>2</v>
      </c>
      <c r="F40" s="150" t="s">
        <v>98</v>
      </c>
      <c r="G40" s="144" t="s">
        <v>37</v>
      </c>
      <c r="H40" s="144" t="s">
        <v>114</v>
      </c>
      <c r="I40" s="149" t="s">
        <v>113</v>
      </c>
      <c r="J40" s="146" t="s">
        <v>102</v>
      </c>
      <c r="K40" s="148">
        <v>1.08</v>
      </c>
      <c r="L40" s="147">
        <v>0</v>
      </c>
      <c r="M40" s="148">
        <v>1</v>
      </c>
      <c r="N40" s="147">
        <f aca="true" t="shared" si="3" ref="N40:N45">K40*L40*M40</f>
        <v>0</v>
      </c>
      <c r="O40" s="146" t="s">
        <v>94</v>
      </c>
      <c r="P40" s="145">
        <v>0</v>
      </c>
      <c r="Q40" s="145">
        <v>0</v>
      </c>
      <c r="R40" s="145">
        <v>1.19556</v>
      </c>
      <c r="S40" s="144" t="s">
        <v>93</v>
      </c>
      <c r="T40" s="144"/>
      <c r="U40" s="144"/>
    </row>
    <row r="41" spans="1:21" ht="35.25" customHeight="1">
      <c r="A41" s="154" t="s">
        <v>101</v>
      </c>
      <c r="B41" s="144"/>
      <c r="C41" s="153" t="s">
        <v>100</v>
      </c>
      <c r="D41" s="152" t="s">
        <v>99</v>
      </c>
      <c r="E41" s="151">
        <v>1</v>
      </c>
      <c r="F41" s="150" t="s">
        <v>98</v>
      </c>
      <c r="G41" s="144" t="s">
        <v>50</v>
      </c>
      <c r="H41" s="144" t="s">
        <v>112</v>
      </c>
      <c r="I41" s="149" t="s">
        <v>111</v>
      </c>
      <c r="J41" s="146" t="s">
        <v>95</v>
      </c>
      <c r="K41" s="148">
        <v>4</v>
      </c>
      <c r="L41" s="147">
        <v>0</v>
      </c>
      <c r="M41" s="148">
        <v>1</v>
      </c>
      <c r="N41" s="147">
        <f t="shared" si="3"/>
        <v>0</v>
      </c>
      <c r="O41" s="146" t="s">
        <v>94</v>
      </c>
      <c r="P41" s="145">
        <v>0</v>
      </c>
      <c r="Q41" s="145">
        <v>0</v>
      </c>
      <c r="R41" s="145">
        <v>0.136</v>
      </c>
      <c r="S41" s="144" t="s">
        <v>93</v>
      </c>
      <c r="T41" s="144"/>
      <c r="U41" s="144"/>
    </row>
    <row r="42" spans="1:21" ht="26.25" customHeight="1">
      <c r="A42" s="154" t="s">
        <v>101</v>
      </c>
      <c r="B42" s="144"/>
      <c r="C42" s="153" t="s">
        <v>100</v>
      </c>
      <c r="D42" s="152" t="s">
        <v>99</v>
      </c>
      <c r="E42" s="151">
        <v>4</v>
      </c>
      <c r="F42" s="150" t="s">
        <v>98</v>
      </c>
      <c r="G42" s="144" t="s">
        <v>50</v>
      </c>
      <c r="H42" s="144" t="s">
        <v>110</v>
      </c>
      <c r="I42" s="149" t="s">
        <v>109</v>
      </c>
      <c r="J42" s="146" t="s">
        <v>102</v>
      </c>
      <c r="K42" s="148">
        <v>3.225</v>
      </c>
      <c r="L42" s="147">
        <v>0</v>
      </c>
      <c r="M42" s="148">
        <v>1</v>
      </c>
      <c r="N42" s="147">
        <f t="shared" si="3"/>
        <v>0</v>
      </c>
      <c r="O42" s="146" t="s">
        <v>94</v>
      </c>
      <c r="P42" s="145">
        <v>0</v>
      </c>
      <c r="Q42" s="145">
        <v>0.02750925</v>
      </c>
      <c r="R42" s="145">
        <v>1.106175</v>
      </c>
      <c r="S42" s="144" t="s">
        <v>93</v>
      </c>
      <c r="T42" s="144"/>
      <c r="U42" s="144"/>
    </row>
    <row r="43" spans="1:21" ht="26.25" customHeight="1">
      <c r="A43" s="154" t="s">
        <v>101</v>
      </c>
      <c r="B43" s="144"/>
      <c r="C43" s="153" t="s">
        <v>100</v>
      </c>
      <c r="D43" s="152" t="s">
        <v>99</v>
      </c>
      <c r="E43" s="151">
        <v>21</v>
      </c>
      <c r="F43" s="150" t="s">
        <v>98</v>
      </c>
      <c r="G43" s="144" t="s">
        <v>50</v>
      </c>
      <c r="H43" s="144" t="s">
        <v>108</v>
      </c>
      <c r="I43" s="149" t="s">
        <v>107</v>
      </c>
      <c r="J43" s="146" t="s">
        <v>95</v>
      </c>
      <c r="K43" s="148">
        <v>1</v>
      </c>
      <c r="L43" s="157">
        <v>0</v>
      </c>
      <c r="M43" s="148">
        <v>1</v>
      </c>
      <c r="N43" s="147">
        <f t="shared" si="3"/>
        <v>0</v>
      </c>
      <c r="O43" s="146" t="s">
        <v>94</v>
      </c>
      <c r="P43" s="145">
        <v>0.00047</v>
      </c>
      <c r="Q43" s="145">
        <v>0</v>
      </c>
      <c r="R43" s="145">
        <v>3.684</v>
      </c>
      <c r="S43" s="144" t="s">
        <v>93</v>
      </c>
      <c r="T43" s="144"/>
      <c r="U43" s="144"/>
    </row>
    <row r="44" spans="1:21" ht="26.25" customHeight="1">
      <c r="A44" s="154" t="s">
        <v>101</v>
      </c>
      <c r="B44" s="144"/>
      <c r="C44" s="153" t="s">
        <v>100</v>
      </c>
      <c r="D44" s="156" t="s">
        <v>106</v>
      </c>
      <c r="E44" s="151">
        <v>22</v>
      </c>
      <c r="F44" s="150" t="s">
        <v>105</v>
      </c>
      <c r="G44" s="144" t="s">
        <v>50</v>
      </c>
      <c r="H44" s="144" t="s">
        <v>104</v>
      </c>
      <c r="I44" s="155" t="s">
        <v>103</v>
      </c>
      <c r="J44" s="146" t="s">
        <v>102</v>
      </c>
      <c r="K44" s="148">
        <v>3.225</v>
      </c>
      <c r="L44" s="147">
        <v>0</v>
      </c>
      <c r="M44" s="148">
        <v>1</v>
      </c>
      <c r="N44" s="147">
        <f t="shared" si="3"/>
        <v>0</v>
      </c>
      <c r="O44" s="146" t="s">
        <v>94</v>
      </c>
      <c r="P44" s="145">
        <v>0.082044</v>
      </c>
      <c r="Q44" s="145"/>
      <c r="R44" s="145"/>
      <c r="S44" s="144" t="s">
        <v>93</v>
      </c>
      <c r="T44" s="144"/>
      <c r="U44" s="144"/>
    </row>
    <row r="45" spans="1:21" ht="26.25" customHeight="1">
      <c r="A45" s="154" t="s">
        <v>101</v>
      </c>
      <c r="B45" s="144"/>
      <c r="C45" s="153" t="s">
        <v>100</v>
      </c>
      <c r="D45" s="152" t="s">
        <v>99</v>
      </c>
      <c r="E45" s="151">
        <v>3</v>
      </c>
      <c r="F45" s="150" t="s">
        <v>98</v>
      </c>
      <c r="G45" s="144" t="s">
        <v>50</v>
      </c>
      <c r="H45" s="144" t="s">
        <v>97</v>
      </c>
      <c r="I45" s="149" t="s">
        <v>96</v>
      </c>
      <c r="J45" s="146" t="s">
        <v>95</v>
      </c>
      <c r="K45" s="148">
        <v>1</v>
      </c>
      <c r="L45" s="147">
        <v>0</v>
      </c>
      <c r="M45" s="148">
        <v>1</v>
      </c>
      <c r="N45" s="147">
        <f t="shared" si="3"/>
        <v>0</v>
      </c>
      <c r="O45" s="146" t="s">
        <v>94</v>
      </c>
      <c r="P45" s="145">
        <v>0</v>
      </c>
      <c r="Q45" s="145">
        <v>0.028</v>
      </c>
      <c r="R45" s="145">
        <v>0.09</v>
      </c>
      <c r="S45" s="144" t="s">
        <v>93</v>
      </c>
      <c r="T45" s="144"/>
      <c r="U45" s="144"/>
    </row>
  </sheetData>
  <sheetProtection formatCells="0" formatColumns="0" formatRows="0" insertColumns="0" insertRows="0" insertHyperlinks="0" deleteColumns="0" deleteRows="0" sort="0" autoFilter="0" pivotTables="0"/>
  <printOptions/>
  <pageMargins left="0.20000000298023224" right="0.20000000298023224" top="0.20000000298023224" bottom="0.20000000298023224" header="0.30000001192092896" footer="0.30000001192092896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7.5" style="171" customWidth="1"/>
    <col min="2" max="2" width="13.66015625" style="171" customWidth="1"/>
    <col min="3" max="3" width="46.66015625" style="171" customWidth="1"/>
    <col min="4" max="4" width="23.33203125" style="171" customWidth="1"/>
    <col min="5" max="5" width="6.33203125" style="171" customWidth="1"/>
    <col min="6" max="16384" width="9.33203125" style="171" customWidth="1"/>
  </cols>
  <sheetData>
    <row r="1" spans="2:7" ht="12.75">
      <c r="B1" s="194" t="s">
        <v>248</v>
      </c>
      <c r="C1" s="195"/>
      <c r="D1" s="194" t="s">
        <v>247</v>
      </c>
      <c r="E1" s="225" t="s">
        <v>246</v>
      </c>
      <c r="F1" s="226"/>
      <c r="G1" s="227"/>
    </row>
    <row r="2" spans="1:7" ht="25.5">
      <c r="A2" s="190"/>
      <c r="B2" s="194" t="s">
        <v>245</v>
      </c>
      <c r="C2" s="184" t="s">
        <v>244</v>
      </c>
      <c r="D2" s="194" t="s">
        <v>243</v>
      </c>
      <c r="E2" s="193" t="s">
        <v>242</v>
      </c>
      <c r="F2" s="192"/>
      <c r="G2" s="191"/>
    </row>
    <row r="3" spans="1:7" ht="41.25" customHeight="1" thickBot="1">
      <c r="A3" s="190"/>
      <c r="B3" s="189"/>
      <c r="C3" s="230"/>
      <c r="D3" s="230"/>
      <c r="E3" s="230"/>
      <c r="F3" s="230"/>
      <c r="G3" s="230"/>
    </row>
    <row r="4" spans="1:10" ht="51.75" thickBot="1">
      <c r="A4" s="188" t="s">
        <v>241</v>
      </c>
      <c r="B4" s="187" t="s">
        <v>240</v>
      </c>
      <c r="C4" s="187" t="s">
        <v>239</v>
      </c>
      <c r="D4" s="187" t="s">
        <v>238</v>
      </c>
      <c r="E4" s="187" t="s">
        <v>204</v>
      </c>
      <c r="F4" s="187" t="s">
        <v>203</v>
      </c>
      <c r="G4" s="187" t="s">
        <v>237</v>
      </c>
      <c r="H4" s="187" t="s">
        <v>236</v>
      </c>
      <c r="I4" s="187" t="s">
        <v>235</v>
      </c>
      <c r="J4" s="186" t="s">
        <v>234</v>
      </c>
    </row>
    <row r="5" spans="1:10" ht="12.75">
      <c r="A5" s="180"/>
      <c r="B5" s="182"/>
      <c r="C5" s="185" t="s">
        <v>233</v>
      </c>
      <c r="D5" s="180"/>
      <c r="E5" s="179"/>
      <c r="F5" s="178"/>
      <c r="G5" s="177"/>
      <c r="H5" s="176"/>
      <c r="I5" s="177"/>
      <c r="J5" s="176"/>
    </row>
    <row r="6" spans="1:10" ht="42.75" customHeight="1">
      <c r="A6" s="183" t="s">
        <v>232</v>
      </c>
      <c r="B6" s="182"/>
      <c r="C6" s="181" t="s">
        <v>231</v>
      </c>
      <c r="D6" s="184"/>
      <c r="E6" s="179" t="s">
        <v>224</v>
      </c>
      <c r="F6" s="178">
        <v>1</v>
      </c>
      <c r="G6" s="177">
        <v>0</v>
      </c>
      <c r="H6" s="176">
        <v>0</v>
      </c>
      <c r="I6" s="177">
        <f>F6*G6</f>
        <v>0</v>
      </c>
      <c r="J6" s="176">
        <f>F6*H6</f>
        <v>0</v>
      </c>
    </row>
    <row r="7" spans="1:10" ht="31.5" customHeight="1">
      <c r="A7" s="183"/>
      <c r="B7" s="182"/>
      <c r="C7" s="181" t="s">
        <v>230</v>
      </c>
      <c r="D7" s="184"/>
      <c r="E7" s="179" t="s">
        <v>228</v>
      </c>
      <c r="F7" s="178">
        <v>1</v>
      </c>
      <c r="G7" s="177"/>
      <c r="H7" s="176">
        <v>0</v>
      </c>
      <c r="I7" s="177">
        <f aca="true" t="shared" si="0" ref="I7:I17">F7*G7</f>
        <v>0</v>
      </c>
      <c r="J7" s="176">
        <f aca="true" t="shared" si="1" ref="J7:J17">F7*H7</f>
        <v>0</v>
      </c>
    </row>
    <row r="8" spans="1:10" ht="12.75">
      <c r="A8" s="183"/>
      <c r="B8" s="182"/>
      <c r="C8" s="181" t="s">
        <v>229</v>
      </c>
      <c r="D8" s="180"/>
      <c r="E8" s="179" t="s">
        <v>228</v>
      </c>
      <c r="F8" s="178">
        <v>1</v>
      </c>
      <c r="G8" s="177">
        <v>0</v>
      </c>
      <c r="H8" s="176">
        <v>0</v>
      </c>
      <c r="I8" s="177">
        <f t="shared" si="0"/>
        <v>0</v>
      </c>
      <c r="J8" s="176">
        <f t="shared" si="1"/>
        <v>0</v>
      </c>
    </row>
    <row r="9" spans="1:10" ht="48" customHeight="1">
      <c r="A9" s="183" t="s">
        <v>227</v>
      </c>
      <c r="B9" s="182"/>
      <c r="C9" s="181" t="s">
        <v>226</v>
      </c>
      <c r="D9" s="180"/>
      <c r="E9" s="179" t="s">
        <v>224</v>
      </c>
      <c r="F9" s="178">
        <v>1</v>
      </c>
      <c r="G9" s="177">
        <v>0</v>
      </c>
      <c r="H9" s="176">
        <v>0</v>
      </c>
      <c r="I9" s="177">
        <f t="shared" si="0"/>
        <v>0</v>
      </c>
      <c r="J9" s="176">
        <f t="shared" si="1"/>
        <v>0</v>
      </c>
    </row>
    <row r="10" spans="1:10" ht="12.75">
      <c r="A10" s="183"/>
      <c r="B10" s="182"/>
      <c r="C10" s="181" t="s">
        <v>225</v>
      </c>
      <c r="D10" s="180"/>
      <c r="E10" s="179" t="s">
        <v>224</v>
      </c>
      <c r="F10" s="178">
        <v>1</v>
      </c>
      <c r="G10" s="177">
        <v>0</v>
      </c>
      <c r="H10" s="176">
        <v>0</v>
      </c>
      <c r="I10" s="177">
        <f t="shared" si="0"/>
        <v>0</v>
      </c>
      <c r="J10" s="176">
        <f t="shared" si="1"/>
        <v>0</v>
      </c>
    </row>
    <row r="11" spans="1:10" ht="12.75">
      <c r="A11" s="183"/>
      <c r="B11" s="182"/>
      <c r="C11" s="181" t="s">
        <v>223</v>
      </c>
      <c r="D11" s="180"/>
      <c r="E11" s="179" t="s">
        <v>222</v>
      </c>
      <c r="F11" s="178">
        <v>4</v>
      </c>
      <c r="G11" s="177">
        <v>0</v>
      </c>
      <c r="H11" s="176">
        <v>0</v>
      </c>
      <c r="I11" s="177">
        <f t="shared" si="0"/>
        <v>0</v>
      </c>
      <c r="J11" s="176">
        <f t="shared" si="1"/>
        <v>0</v>
      </c>
    </row>
    <row r="12" spans="1:10" ht="12.75">
      <c r="A12" s="183"/>
      <c r="B12" s="182"/>
      <c r="C12" s="181" t="s">
        <v>221</v>
      </c>
      <c r="D12" s="180"/>
      <c r="E12" s="179" t="s">
        <v>216</v>
      </c>
      <c r="F12" s="178">
        <v>1</v>
      </c>
      <c r="G12" s="177">
        <v>0</v>
      </c>
      <c r="H12" s="176">
        <v>0</v>
      </c>
      <c r="I12" s="177">
        <f t="shared" si="0"/>
        <v>0</v>
      </c>
      <c r="J12" s="176">
        <f t="shared" si="1"/>
        <v>0</v>
      </c>
    </row>
    <row r="13" spans="1:10" ht="12.75">
      <c r="A13" s="183"/>
      <c r="B13" s="182"/>
      <c r="C13" s="181"/>
      <c r="D13" s="180"/>
      <c r="E13" s="179"/>
      <c r="F13" s="178"/>
      <c r="G13" s="177"/>
      <c r="H13" s="176"/>
      <c r="I13" s="177"/>
      <c r="J13" s="176"/>
    </row>
    <row r="14" spans="1:10" ht="12.75">
      <c r="A14" s="180"/>
      <c r="B14" s="182"/>
      <c r="C14" s="181" t="s">
        <v>220</v>
      </c>
      <c r="D14" s="180"/>
      <c r="E14" s="179"/>
      <c r="F14" s="178"/>
      <c r="G14" s="177"/>
      <c r="H14" s="176"/>
      <c r="I14" s="177"/>
      <c r="J14" s="176"/>
    </row>
    <row r="15" spans="1:10" ht="12.75">
      <c r="A15" s="180"/>
      <c r="B15" s="182"/>
      <c r="C15" s="181" t="s">
        <v>219</v>
      </c>
      <c r="D15" s="180"/>
      <c r="E15" s="179" t="s">
        <v>216</v>
      </c>
      <c r="F15" s="178">
        <v>1</v>
      </c>
      <c r="G15" s="177">
        <v>0</v>
      </c>
      <c r="H15" s="176">
        <v>0</v>
      </c>
      <c r="I15" s="177">
        <f t="shared" si="0"/>
        <v>0</v>
      </c>
      <c r="J15" s="176">
        <f t="shared" si="1"/>
        <v>0</v>
      </c>
    </row>
    <row r="16" spans="1:10" ht="25.5">
      <c r="A16" s="180"/>
      <c r="B16" s="182"/>
      <c r="C16" s="181" t="s">
        <v>218</v>
      </c>
      <c r="D16" s="180"/>
      <c r="E16" s="179" t="s">
        <v>216</v>
      </c>
      <c r="F16" s="178">
        <v>1</v>
      </c>
      <c r="G16" s="177">
        <v>0</v>
      </c>
      <c r="H16" s="176">
        <v>0</v>
      </c>
      <c r="I16" s="177">
        <f t="shared" si="0"/>
        <v>0</v>
      </c>
      <c r="J16" s="176">
        <f t="shared" si="1"/>
        <v>0</v>
      </c>
    </row>
    <row r="17" spans="1:10" ht="12.75">
      <c r="A17" s="180"/>
      <c r="B17" s="182"/>
      <c r="C17" s="181" t="s">
        <v>217</v>
      </c>
      <c r="D17" s="180"/>
      <c r="E17" s="179" t="s">
        <v>216</v>
      </c>
      <c r="F17" s="178">
        <v>1</v>
      </c>
      <c r="G17" s="177">
        <v>0</v>
      </c>
      <c r="H17" s="176">
        <v>0</v>
      </c>
      <c r="I17" s="177">
        <f t="shared" si="0"/>
        <v>0</v>
      </c>
      <c r="J17" s="176">
        <f t="shared" si="1"/>
        <v>0</v>
      </c>
    </row>
    <row r="18" spans="1:10" ht="12.75">
      <c r="A18" s="173"/>
      <c r="B18" s="175"/>
      <c r="C18" s="174"/>
      <c r="D18" s="174"/>
      <c r="E18" s="174"/>
      <c r="F18" s="174"/>
      <c r="G18" s="174"/>
      <c r="H18" s="174"/>
      <c r="I18" s="174"/>
      <c r="J18" s="174"/>
    </row>
    <row r="19" spans="1:10" ht="12.75">
      <c r="A19" s="173"/>
      <c r="B19" s="174"/>
      <c r="C19" s="173"/>
      <c r="D19" s="173"/>
      <c r="E19" s="223" t="s">
        <v>215</v>
      </c>
      <c r="F19" s="223"/>
      <c r="G19" s="223"/>
      <c r="H19" s="223"/>
      <c r="I19" s="228">
        <f>I6+I7+I8+I9+I10+I11+I12+I15+I16+I17</f>
        <v>0</v>
      </c>
      <c r="J19" s="229"/>
    </row>
    <row r="20" spans="1:10" ht="12.75">
      <c r="A20" s="173"/>
      <c r="B20" s="173"/>
      <c r="C20" s="173"/>
      <c r="D20" s="173"/>
      <c r="E20" s="223" t="s">
        <v>214</v>
      </c>
      <c r="F20" s="223"/>
      <c r="G20" s="223"/>
      <c r="H20" s="223"/>
      <c r="I20" s="228">
        <f>J6+J7+J8+J9+J10+J11+J12+J15+J16+J17</f>
        <v>0</v>
      </c>
      <c r="J20" s="229"/>
    </row>
    <row r="21" spans="1:10" ht="12.75">
      <c r="A21" s="173"/>
      <c r="B21" s="173"/>
      <c r="C21" s="173"/>
      <c r="D21" s="173"/>
      <c r="E21" s="223"/>
      <c r="F21" s="223"/>
      <c r="G21" s="223"/>
      <c r="H21" s="223"/>
      <c r="I21" s="223"/>
      <c r="J21" s="223"/>
    </row>
    <row r="22" spans="2:10" ht="15.75">
      <c r="B22" s="173"/>
      <c r="C22" s="173"/>
      <c r="D22" s="173"/>
      <c r="E22" s="224"/>
      <c r="F22" s="224"/>
      <c r="G22" s="224"/>
      <c r="H22" s="224"/>
      <c r="I22" s="221"/>
      <c r="J22" s="222"/>
    </row>
    <row r="23" spans="2:10" ht="12.75">
      <c r="B23" s="173"/>
      <c r="E23" s="172"/>
      <c r="F23" s="172"/>
      <c r="G23" s="172"/>
      <c r="H23" s="172"/>
      <c r="I23" s="172"/>
      <c r="J23" s="172"/>
    </row>
  </sheetData>
  <sheetProtection formatCells="0" formatRows="0" insertRows="0" deleteRows="0"/>
  <mergeCells count="9">
    <mergeCell ref="I22:J22"/>
    <mergeCell ref="E20:H20"/>
    <mergeCell ref="E22:H22"/>
    <mergeCell ref="E1:G1"/>
    <mergeCell ref="E21:J21"/>
    <mergeCell ref="I20:J20"/>
    <mergeCell ref="E19:H19"/>
    <mergeCell ref="I19:J19"/>
    <mergeCell ref="C3:G3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Ondra</cp:lastModifiedBy>
  <dcterms:created xsi:type="dcterms:W3CDTF">2023-09-20T08:34:06Z</dcterms:created>
  <dcterms:modified xsi:type="dcterms:W3CDTF">2023-09-20T08:38:27Z</dcterms:modified>
  <cp:category/>
  <cp:version/>
  <cp:contentType/>
  <cp:contentStatus/>
</cp:coreProperties>
</file>