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 Kolar\Pictures\"/>
    </mc:Choice>
  </mc:AlternateContent>
  <bookViews>
    <workbookView xWindow="0" yWindow="0" windowWidth="0" windowHeight="0"/>
  </bookViews>
  <sheets>
    <sheet name="Rekapitulace stavby" sheetId="1" r:id="rId1"/>
    <sheet name="2023-02-D.1.1 - LEŠANY - ..." sheetId="2" r:id="rId2"/>
    <sheet name="2023-02-D.2.1 - LEŠANY-OP..." sheetId="3" r:id="rId3"/>
    <sheet name="2023-02-D.1.2 - LEŠANY-DIO" sheetId="4" r:id="rId4"/>
    <sheet name="2023-2-VRN - LEŠANY-VRN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'2023-02-D.1.1 - LEŠANY - ...'!$C$92:$K$513</definedName>
    <definedName name="_xlnm.Print_Area" localSheetId="1">'2023-02-D.1.1 - LEŠANY - ...'!$C$4:$J$39,'2023-02-D.1.1 - LEŠANY - ...'!$C$45:$J$74,'2023-02-D.1.1 - LEŠANY - ...'!$C$80:$K$513</definedName>
    <definedName name="_xlnm.Print_Titles" localSheetId="1">'2023-02-D.1.1 - LEŠANY - ...'!$92:$92</definedName>
    <definedName name="_xlnm._FilterDatabase" localSheetId="2" hidden="1">'2023-02-D.2.1 - LEŠANY-OP...'!$C$93:$K$386</definedName>
    <definedName name="_xlnm.Print_Area" localSheetId="2">'2023-02-D.2.1 - LEŠANY-OP...'!$C$4:$J$39,'2023-02-D.2.1 - LEŠANY-OP...'!$C$45:$J$75,'2023-02-D.2.1 - LEŠANY-OP...'!$C$81:$K$386</definedName>
    <definedName name="_xlnm.Print_Titles" localSheetId="2">'2023-02-D.2.1 - LEŠANY-OP...'!$93:$93</definedName>
    <definedName name="_xlnm._FilterDatabase" localSheetId="3" hidden="1">'2023-02-D.1.2 - LEŠANY-DIO'!$C$82:$K$107</definedName>
    <definedName name="_xlnm.Print_Area" localSheetId="3">'2023-02-D.1.2 - LEŠANY-DIO'!$C$4:$J$39,'2023-02-D.1.2 - LEŠANY-DIO'!$C$45:$J$64,'2023-02-D.1.2 - LEŠANY-DIO'!$C$70:$K$107</definedName>
    <definedName name="_xlnm.Print_Titles" localSheetId="3">'2023-02-D.1.2 - LEŠANY-DIO'!$82:$82</definedName>
    <definedName name="_xlnm._FilterDatabase" localSheetId="4" hidden="1">'2023-2-VRN - LEŠANY-VRN'!$C$82:$K$134</definedName>
    <definedName name="_xlnm.Print_Area" localSheetId="4">'2023-2-VRN - LEŠANY-VRN'!$C$4:$J$39,'2023-2-VRN - LEŠANY-VRN'!$C$45:$J$64,'2023-2-VRN - LEŠANY-VRN'!$C$70:$K$134</definedName>
    <definedName name="_xlnm.Print_Titles" localSheetId="4">'2023-2-VRN - LEŠANY-VRN'!$82:$82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30"/>
  <c r="BH130"/>
  <c r="BG130"/>
  <c r="BF130"/>
  <c r="T130"/>
  <c r="R130"/>
  <c r="P130"/>
  <c r="BI125"/>
  <c r="BH125"/>
  <c r="BG125"/>
  <c r="BF125"/>
  <c r="T125"/>
  <c r="R125"/>
  <c r="P125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4" r="J37"/>
  <c r="J36"/>
  <c i="1" r="AY57"/>
  <c i="4" r="J35"/>
  <c i="1" r="AX57"/>
  <c i="4"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" r="J37"/>
  <c r="J36"/>
  <c i="1" r="AY56"/>
  <c i="3" r="J35"/>
  <c i="1" r="AX56"/>
  <c i="3"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69"/>
  <c r="BH369"/>
  <c r="BG369"/>
  <c r="BF369"/>
  <c r="T369"/>
  <c r="T368"/>
  <c r="R369"/>
  <c r="R368"/>
  <c r="P369"/>
  <c r="P368"/>
  <c r="BI365"/>
  <c r="BH365"/>
  <c r="BG365"/>
  <c r="BF365"/>
  <c r="T365"/>
  <c r="R365"/>
  <c r="P365"/>
  <c r="BI360"/>
  <c r="BH360"/>
  <c r="BG360"/>
  <c r="BF360"/>
  <c r="T360"/>
  <c r="R360"/>
  <c r="P360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T346"/>
  <c r="R347"/>
  <c r="R346"/>
  <c r="P347"/>
  <c r="P346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2"/>
  <c r="BH272"/>
  <c r="BG272"/>
  <c r="BF272"/>
  <c r="T272"/>
  <c r="T271"/>
  <c r="R272"/>
  <c r="R271"/>
  <c r="P272"/>
  <c r="P271"/>
  <c r="BI266"/>
  <c r="BH266"/>
  <c r="BG266"/>
  <c r="BF266"/>
  <c r="T266"/>
  <c r="R266"/>
  <c r="P266"/>
  <c r="BI261"/>
  <c r="BH261"/>
  <c r="BG261"/>
  <c r="BF261"/>
  <c r="T261"/>
  <c r="R261"/>
  <c r="P261"/>
  <c r="BI255"/>
  <c r="BH255"/>
  <c r="BG255"/>
  <c r="BF255"/>
  <c r="T255"/>
  <c r="T254"/>
  <c r="R255"/>
  <c r="R254"/>
  <c r="P255"/>
  <c r="P254"/>
  <c r="BI249"/>
  <c r="BH249"/>
  <c r="BG249"/>
  <c r="BF249"/>
  <c r="T249"/>
  <c r="T248"/>
  <c r="R249"/>
  <c r="R248"/>
  <c r="P249"/>
  <c r="P248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19"/>
  <c r="BH219"/>
  <c r="BG219"/>
  <c r="BF219"/>
  <c r="T219"/>
  <c r="R219"/>
  <c r="P219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55"/>
  <c r="J17"/>
  <c r="J12"/>
  <c r="J88"/>
  <c r="E7"/>
  <c r="E48"/>
  <c i="2" r="J37"/>
  <c r="J36"/>
  <c i="1" r="AY55"/>
  <c i="2" r="J35"/>
  <c i="1" r="AX55"/>
  <c i="2"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3"/>
  <c r="BH493"/>
  <c r="BG493"/>
  <c r="BF493"/>
  <c r="T493"/>
  <c r="R493"/>
  <c r="P493"/>
  <c r="BI488"/>
  <c r="BH488"/>
  <c r="BG488"/>
  <c r="BF488"/>
  <c r="T488"/>
  <c r="R488"/>
  <c r="P488"/>
  <c r="BI483"/>
  <c r="BH483"/>
  <c r="BG483"/>
  <c r="BF483"/>
  <c r="T483"/>
  <c r="R483"/>
  <c r="P483"/>
  <c r="BI478"/>
  <c r="BH478"/>
  <c r="BG478"/>
  <c r="BF478"/>
  <c r="T478"/>
  <c r="R478"/>
  <c r="P478"/>
  <c r="BI471"/>
  <c r="BH471"/>
  <c r="BG471"/>
  <c r="BF471"/>
  <c r="T471"/>
  <c r="R471"/>
  <c r="P471"/>
  <c r="BI467"/>
  <c r="BH467"/>
  <c r="BG467"/>
  <c r="BF467"/>
  <c r="T467"/>
  <c r="R467"/>
  <c r="P467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8"/>
  <c r="BH448"/>
  <c r="BG448"/>
  <c r="BF448"/>
  <c r="T448"/>
  <c r="R448"/>
  <c r="P448"/>
  <c r="BI444"/>
  <c r="BH444"/>
  <c r="BG444"/>
  <c r="BF444"/>
  <c r="T444"/>
  <c r="R444"/>
  <c r="P444"/>
  <c r="BI441"/>
  <c r="BH441"/>
  <c r="BG441"/>
  <c r="BF441"/>
  <c r="T441"/>
  <c r="R441"/>
  <c r="P441"/>
  <c r="BI436"/>
  <c r="BH436"/>
  <c r="BG436"/>
  <c r="BF436"/>
  <c r="T436"/>
  <c r="R436"/>
  <c r="P436"/>
  <c r="BI433"/>
  <c r="BH433"/>
  <c r="BG433"/>
  <c r="BF433"/>
  <c r="T433"/>
  <c r="R433"/>
  <c r="P433"/>
  <c r="BI428"/>
  <c r="BH428"/>
  <c r="BG428"/>
  <c r="BF428"/>
  <c r="T428"/>
  <c r="R428"/>
  <c r="P428"/>
  <c r="BI423"/>
  <c r="BH423"/>
  <c r="BG423"/>
  <c r="BF423"/>
  <c r="T423"/>
  <c r="T422"/>
  <c r="R423"/>
  <c r="R422"/>
  <c r="P423"/>
  <c r="P422"/>
  <c r="BI417"/>
  <c r="BH417"/>
  <c r="BG417"/>
  <c r="BF417"/>
  <c r="T417"/>
  <c r="R417"/>
  <c r="P417"/>
  <c r="BI407"/>
  <c r="BH407"/>
  <c r="BG407"/>
  <c r="BF407"/>
  <c r="T407"/>
  <c r="R407"/>
  <c r="P407"/>
  <c r="BI403"/>
  <c r="BH403"/>
  <c r="BG403"/>
  <c r="BF403"/>
  <c r="T403"/>
  <c r="R403"/>
  <c r="P403"/>
  <c r="BI400"/>
  <c r="BH400"/>
  <c r="BG400"/>
  <c r="BF400"/>
  <c r="T400"/>
  <c r="R400"/>
  <c r="P400"/>
  <c r="BI396"/>
  <c r="BH396"/>
  <c r="BG396"/>
  <c r="BF396"/>
  <c r="T396"/>
  <c r="R396"/>
  <c r="P396"/>
  <c r="BI393"/>
  <c r="BH393"/>
  <c r="BG393"/>
  <c r="BF393"/>
  <c r="T393"/>
  <c r="R393"/>
  <c r="P393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62"/>
  <c r="BH362"/>
  <c r="BG362"/>
  <c r="BF362"/>
  <c r="T362"/>
  <c r="R362"/>
  <c r="P362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298"/>
  <c r="BH298"/>
  <c r="BG298"/>
  <c r="BF298"/>
  <c r="T298"/>
  <c r="R298"/>
  <c r="P298"/>
  <c r="BI291"/>
  <c r="BH291"/>
  <c r="BG291"/>
  <c r="BF291"/>
  <c r="T291"/>
  <c r="R291"/>
  <c r="P291"/>
  <c r="BI283"/>
  <c r="BH283"/>
  <c r="BG283"/>
  <c r="BF283"/>
  <c r="T283"/>
  <c r="R283"/>
  <c r="P283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6"/>
  <c r="BH256"/>
  <c r="BG256"/>
  <c r="BF256"/>
  <c r="T256"/>
  <c r="R256"/>
  <c r="P256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1"/>
  <c r="BH161"/>
  <c r="BG161"/>
  <c r="BF161"/>
  <c r="T161"/>
  <c r="R161"/>
  <c r="P161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1" r="L50"/>
  <c r="AM50"/>
  <c r="AM49"/>
  <c r="L49"/>
  <c r="AM47"/>
  <c r="L47"/>
  <c r="L45"/>
  <c r="L44"/>
  <c i="2" r="J150"/>
  <c i="3" r="J235"/>
  <c r="BK126"/>
  <c r="BK112"/>
  <c r="J288"/>
  <c i="5" r="BK105"/>
  <c i="2" r="BK471"/>
  <c r="BK382"/>
  <c r="J309"/>
  <c r="J224"/>
  <c r="BK96"/>
  <c i="3" r="J329"/>
  <c r="BK352"/>
  <c i="2" r="J502"/>
  <c r="J461"/>
  <c r="J428"/>
  <c r="J382"/>
  <c r="J319"/>
  <c r="BK256"/>
  <c r="BK126"/>
  <c i="3" r="J168"/>
  <c r="J293"/>
  <c r="J193"/>
  <c r="BK255"/>
  <c i="5" r="J125"/>
  <c i="3" r="BK155"/>
  <c r="BK308"/>
  <c r="BK214"/>
  <c r="BK178"/>
  <c r="J320"/>
  <c i="4" r="BK89"/>
  <c i="2" r="BK502"/>
  <c r="J467"/>
  <c r="BK428"/>
  <c r="J387"/>
  <c r="J350"/>
  <c r="J304"/>
  <c r="BK229"/>
  <c r="J161"/>
  <c r="BK111"/>
  <c i="3" r="J278"/>
  <c r="BK324"/>
  <c r="BK334"/>
  <c r="BK142"/>
  <c r="J173"/>
  <c r="J312"/>
  <c i="4" r="J102"/>
  <c i="5" r="J86"/>
  <c i="2" r="J367"/>
  <c r="BK334"/>
  <c r="BK309"/>
  <c r="J262"/>
  <c r="BK214"/>
  <c r="BK153"/>
  <c r="J111"/>
  <c i="3" r="J352"/>
  <c r="J160"/>
  <c r="J357"/>
  <c r="J117"/>
  <c r="BK378"/>
  <c r="J137"/>
  <c i="5" r="BK86"/>
  <c i="2" r="J182"/>
  <c i="3" r="J365"/>
  <c r="J342"/>
  <c r="BK283"/>
  <c r="J316"/>
  <c i="5" r="BK94"/>
  <c i="2" r="BK441"/>
  <c r="BK317"/>
  <c r="BK244"/>
  <c r="J116"/>
  <c i="3" r="BK97"/>
  <c r="BK278"/>
  <c i="2" r="J505"/>
  <c r="J478"/>
  <c r="BK433"/>
  <c r="BK387"/>
  <c r="J326"/>
  <c r="BK267"/>
  <c r="BK182"/>
  <c i="3" r="BK133"/>
  <c r="BK365"/>
  <c r="J126"/>
  <c r="BK342"/>
  <c i="5" r="BK130"/>
  <c i="2" r="J121"/>
  <c i="3" r="BK339"/>
  <c r="J214"/>
  <c r="J375"/>
  <c r="J249"/>
  <c i="2" r="J508"/>
  <c r="BK478"/>
  <c r="J448"/>
  <c r="J407"/>
  <c r="BK362"/>
  <c r="BK324"/>
  <c r="BK291"/>
  <c r="J219"/>
  <c r="BK140"/>
  <c r="J34"/>
  <c r="J172"/>
  <c r="BK121"/>
  <c i="3" r="BK298"/>
  <c r="BK293"/>
  <c r="J163"/>
  <c r="BK381"/>
  <c i="4" r="BK93"/>
  <c i="2" r="J488"/>
  <c r="J403"/>
  <c r="J331"/>
  <c r="J256"/>
  <c r="BK203"/>
  <c i="3" r="BK160"/>
  <c r="BK137"/>
  <c i="4" r="BK86"/>
  <c i="2" r="BK493"/>
  <c r="J441"/>
  <c r="BK407"/>
  <c r="J372"/>
  <c r="BK314"/>
  <c r="BK234"/>
  <c r="J153"/>
  <c i="3" r="BK347"/>
  <c r="J296"/>
  <c r="J155"/>
  <c r="J219"/>
  <c i="2" r="F36"/>
  <c r="F37"/>
  <c i="3" r="BK296"/>
  <c i="5" r="BK99"/>
  <c i="2" r="BK483"/>
  <c r="BK453"/>
  <c r="J417"/>
  <c r="BK377"/>
  <c r="BK319"/>
  <c r="BK262"/>
  <c r="J187"/>
  <c r="BK106"/>
  <c r="J136"/>
  <c i="3" r="BK320"/>
  <c r="J198"/>
  <c r="BK193"/>
  <c r="J347"/>
  <c r="BK288"/>
  <c r="J324"/>
  <c r="BK163"/>
  <c i="5" r="BK108"/>
  <c i="2" r="BK360"/>
  <c r="BK342"/>
  <c r="J317"/>
  <c r="J291"/>
  <c r="BK249"/>
  <c r="J193"/>
  <c r="J126"/>
  <c i="3" r="J243"/>
  <c r="BK238"/>
  <c r="J178"/>
  <c r="J145"/>
  <c r="BK329"/>
  <c i="4" r="J93"/>
  <c i="5" r="J112"/>
  <c i="2" r="BK219"/>
  <c r="BK136"/>
  <c i="3" r="BK203"/>
  <c r="BK168"/>
  <c r="BK183"/>
  <c r="J230"/>
  <c i="2" r="J499"/>
  <c r="J433"/>
  <c r="J360"/>
  <c r="J267"/>
  <c r="BK187"/>
  <c i="3" r="J378"/>
  <c r="BK150"/>
  <c i="5" r="J108"/>
  <c i="2" r="J457"/>
  <c r="BK393"/>
  <c r="J334"/>
  <c r="BK224"/>
  <c i="3" r="J226"/>
  <c r="BK173"/>
  <c r="J255"/>
  <c r="J303"/>
  <c i="5" r="BK125"/>
  <c i="2" r="BK131"/>
  <c i="3" r="J102"/>
  <c r="BK303"/>
  <c r="BK129"/>
  <c r="J208"/>
  <c i="5" r="BK117"/>
  <c i="2" r="BK499"/>
  <c r="BK436"/>
  <c r="BK400"/>
  <c r="BK372"/>
  <c r="BK331"/>
  <c r="J283"/>
  <c r="BK239"/>
  <c r="J177"/>
  <c r="BK145"/>
  <c i="3" r="J97"/>
  <c r="J360"/>
  <c r="BK121"/>
  <c r="J121"/>
  <c r="BK102"/>
  <c r="BK375"/>
  <c r="BK272"/>
  <c i="4" r="J89"/>
  <c i="2" r="J377"/>
  <c r="BK350"/>
  <c r="J324"/>
  <c r="J277"/>
  <c r="J239"/>
  <c r="J203"/>
  <c r="J145"/>
  <c i="3" r="J188"/>
  <c r="J339"/>
  <c r="BK226"/>
  <c r="J133"/>
  <c r="BK243"/>
  <c i="5" r="J99"/>
  <c i="3" r="BK219"/>
  <c r="BK360"/>
  <c i="5" r="J105"/>
  <c i="2" r="BK505"/>
  <c r="BK417"/>
  <c r="J342"/>
  <c r="J234"/>
  <c r="J140"/>
  <c i="3" r="J272"/>
  <c r="BK107"/>
  <c i="5" r="BK90"/>
  <c i="2" r="BK467"/>
  <c r="BK403"/>
  <c r="J362"/>
  <c r="BK277"/>
  <c r="J209"/>
  <c r="BK101"/>
  <c i="3" r="BK235"/>
  <c r="J203"/>
  <c i="4" r="J97"/>
  <c i="2" r="BK172"/>
  <c r="J101"/>
  <c i="3" r="J266"/>
  <c r="J107"/>
  <c r="J283"/>
  <c r="J381"/>
  <c i="4" r="BK97"/>
  <c i="2" r="BK511"/>
  <c r="J471"/>
  <c r="J444"/>
  <c r="BK423"/>
  <c r="J393"/>
  <c r="J355"/>
  <c r="J314"/>
  <c r="J249"/>
  <c r="J198"/>
  <c r="F35"/>
  <c r="BK198"/>
  <c i="3" r="BK198"/>
  <c r="BK316"/>
  <c r="BK312"/>
  <c i="5" r="J130"/>
  <c i="2" r="BK461"/>
  <c r="J396"/>
  <c r="BK283"/>
  <c r="BK161"/>
  <c i="3" r="J334"/>
  <c r="BK188"/>
  <c i="2" r="BK488"/>
  <c r="BK444"/>
  <c r="J400"/>
  <c r="BK339"/>
  <c r="J244"/>
  <c r="BK167"/>
  <c i="3" r="J308"/>
  <c r="BK145"/>
  <c r="J369"/>
  <c i="4" r="BK102"/>
  <c i="2" r="BK150"/>
  <c i="3" r="J183"/>
  <c r="J129"/>
  <c i="4" r="BK105"/>
  <c i="5" r="BK112"/>
  <c i="2" r="J493"/>
  <c r="BK457"/>
  <c r="J436"/>
  <c r="BK396"/>
  <c r="J339"/>
  <c r="BK272"/>
  <c r="BK209"/>
  <c r="J131"/>
  <c r="J167"/>
  <c r="J96"/>
  <c i="3" r="BK230"/>
  <c r="J261"/>
  <c r="BK261"/>
  <c r="J238"/>
  <c r="BK384"/>
  <c i="4" r="J86"/>
  <c i="5" r="J90"/>
  <c i="2" r="BK326"/>
  <c r="BK298"/>
  <c r="J272"/>
  <c r="J229"/>
  <c r="BK177"/>
  <c i="1" r="AS54"/>
  <c i="3" r="BK208"/>
  <c r="J298"/>
  <c i="4" r="J105"/>
  <c i="5" r="J94"/>
  <c i="2" r="J214"/>
  <c r="J106"/>
  <c i="3" r="J150"/>
  <c r="J112"/>
  <c r="J142"/>
  <c r="BK117"/>
  <c i="2" r="J511"/>
  <c r="J453"/>
  <c r="BK367"/>
  <c r="J298"/>
  <c i="3" r="BK249"/>
  <c r="BK266"/>
  <c i="2" r="BK508"/>
  <c r="J483"/>
  <c r="BK448"/>
  <c r="J423"/>
  <c r="BK355"/>
  <c r="BK304"/>
  <c r="BK193"/>
  <c r="BK116"/>
  <c i="3" r="BK357"/>
  <c r="BK369"/>
  <c r="J384"/>
  <c i="5" r="J117"/>
  <c i="2" r="F34"/>
  <c l="1" r="R95"/>
  <c r="P192"/>
  <c r="T192"/>
  <c r="BK261"/>
  <c r="J261"/>
  <c r="J65"/>
  <c r="P261"/>
  <c r="BK392"/>
  <c r="J392"/>
  <c r="J67"/>
  <c r="T427"/>
  <c r="T470"/>
  <c i="4" r="BK101"/>
  <c r="J101"/>
  <c r="J63"/>
  <c i="2" r="R166"/>
  <c r="R192"/>
  <c r="BK303"/>
  <c r="J303"/>
  <c r="J66"/>
  <c r="P392"/>
  <c r="P427"/>
  <c r="BK470"/>
  <c r="J470"/>
  <c r="J72"/>
  <c r="R498"/>
  <c i="3" r="BK136"/>
  <c r="J136"/>
  <c r="J62"/>
  <c r="P213"/>
  <c r="R277"/>
  <c r="BK351"/>
  <c r="T374"/>
  <c i="4" r="T85"/>
  <c r="T84"/>
  <c i="2" r="P95"/>
  <c r="BK192"/>
  <c r="J192"/>
  <c r="J63"/>
  <c r="T208"/>
  <c r="R261"/>
  <c r="T392"/>
  <c r="BK447"/>
  <c r="J447"/>
  <c r="J71"/>
  <c r="R470"/>
  <c i="3" r="P96"/>
  <c r="R213"/>
  <c r="R260"/>
  <c r="BK338"/>
  <c r="J338"/>
  <c r="J69"/>
  <c r="R351"/>
  <c r="R350"/>
  <c i="4" r="T101"/>
  <c r="T100"/>
  <c i="2" r="BK95"/>
  <c r="J95"/>
  <c r="J61"/>
  <c r="T166"/>
  <c r="R208"/>
  <c r="T261"/>
  <c r="R392"/>
  <c r="R427"/>
  <c r="T447"/>
  <c r="T498"/>
  <c i="3" r="R96"/>
  <c r="BK213"/>
  <c r="J213"/>
  <c r="J63"/>
  <c r="BK277"/>
  <c r="J277"/>
  <c r="J68"/>
  <c r="T338"/>
  <c r="R374"/>
  <c i="4" r="R101"/>
  <c r="R100"/>
  <c i="5" r="BK85"/>
  <c r="J85"/>
  <c r="J61"/>
  <c i="3" r="T96"/>
  <c r="T213"/>
  <c r="P277"/>
  <c r="P351"/>
  <c r="P350"/>
  <c r="P374"/>
  <c i="4" r="P85"/>
  <c r="P84"/>
  <c i="5" r="T85"/>
  <c r="BK111"/>
  <c r="J111"/>
  <c r="J63"/>
  <c i="2" r="P166"/>
  <c r="P208"/>
  <c r="R303"/>
  <c r="R447"/>
  <c r="P498"/>
  <c i="3" r="P136"/>
  <c r="P260"/>
  <c r="R338"/>
  <c i="4" r="R85"/>
  <c r="R84"/>
  <c r="R83"/>
  <c i="5" r="P104"/>
  <c r="P111"/>
  <c i="2" r="T95"/>
  <c r="P303"/>
  <c r="P470"/>
  <c i="3" r="R136"/>
  <c r="BK260"/>
  <c r="J260"/>
  <c r="J66"/>
  <c r="T260"/>
  <c r="P338"/>
  <c r="BK374"/>
  <c r="J374"/>
  <c r="J74"/>
  <c i="4" r="BK85"/>
  <c r="J85"/>
  <c r="J61"/>
  <c i="5" r="R85"/>
  <c r="R111"/>
  <c i="2" r="BK166"/>
  <c r="J166"/>
  <c r="J62"/>
  <c r="BK208"/>
  <c r="J208"/>
  <c r="J64"/>
  <c r="T303"/>
  <c r="BK427"/>
  <c r="BK426"/>
  <c r="J426"/>
  <c r="J69"/>
  <c r="P447"/>
  <c r="BK498"/>
  <c r="J498"/>
  <c r="J73"/>
  <c i="3" r="BK96"/>
  <c r="J96"/>
  <c r="J61"/>
  <c r="T136"/>
  <c r="T95"/>
  <c r="T94"/>
  <c r="T277"/>
  <c r="T351"/>
  <c r="T350"/>
  <c i="4" r="P101"/>
  <c r="P100"/>
  <c i="5" r="P85"/>
  <c r="P84"/>
  <c r="P83"/>
  <c i="1" r="AU58"/>
  <c i="5" r="BK104"/>
  <c r="J104"/>
  <c r="J62"/>
  <c r="R104"/>
  <c r="T104"/>
  <c r="T111"/>
  <c i="2" r="BK422"/>
  <c r="J422"/>
  <c r="J68"/>
  <c i="3" r="BK248"/>
  <c r="J248"/>
  <c r="J64"/>
  <c r="BK271"/>
  <c r="J271"/>
  <c r="J67"/>
  <c r="BK368"/>
  <c r="J368"/>
  <c r="J73"/>
  <c r="BK254"/>
  <c r="J254"/>
  <c r="J65"/>
  <c r="BK346"/>
  <c r="J346"/>
  <c r="J70"/>
  <c i="5" r="F80"/>
  <c i="4" r="BK84"/>
  <c i="5" r="BE105"/>
  <c r="BE117"/>
  <c r="E48"/>
  <c r="J77"/>
  <c r="BE86"/>
  <c r="BE90"/>
  <c i="4" r="BK100"/>
  <c r="J100"/>
  <c r="J62"/>
  <c i="5" r="BE108"/>
  <c r="BE130"/>
  <c r="BE94"/>
  <c r="BE99"/>
  <c r="BE112"/>
  <c r="BE125"/>
  <c i="4" r="J77"/>
  <c i="3" r="J351"/>
  <c r="J72"/>
  <c i="4" r="E48"/>
  <c r="BE86"/>
  <c r="BE93"/>
  <c r="F55"/>
  <c r="BE97"/>
  <c r="BE102"/>
  <c r="BE105"/>
  <c i="3" r="BK95"/>
  <c i="4" r="BE89"/>
  <c i="2" r="BK94"/>
  <c r="BK93"/>
  <c r="J93"/>
  <c r="J59"/>
  <c i="3" r="J52"/>
  <c r="BE107"/>
  <c r="BE112"/>
  <c r="BE142"/>
  <c r="BE168"/>
  <c r="BE183"/>
  <c r="BE203"/>
  <c r="BE293"/>
  <c r="BE339"/>
  <c r="BE357"/>
  <c r="BE378"/>
  <c r="BE381"/>
  <c r="BE384"/>
  <c r="F91"/>
  <c r="BE102"/>
  <c r="BE117"/>
  <c r="BE121"/>
  <c r="BE126"/>
  <c r="BE137"/>
  <c r="BE238"/>
  <c r="BE243"/>
  <c r="BE255"/>
  <c r="BE261"/>
  <c r="BE278"/>
  <c r="BE342"/>
  <c i="2" r="J427"/>
  <c r="J70"/>
  <c i="3" r="E84"/>
  <c r="BE97"/>
  <c r="BE193"/>
  <c r="BE198"/>
  <c r="BE208"/>
  <c r="BE219"/>
  <c r="BE235"/>
  <c r="BE272"/>
  <c r="BE352"/>
  <c r="BE365"/>
  <c r="BE296"/>
  <c r="BE298"/>
  <c r="BE320"/>
  <c r="BE324"/>
  <c r="BE347"/>
  <c r="BE360"/>
  <c r="BE369"/>
  <c r="BE375"/>
  <c r="BE129"/>
  <c r="BE133"/>
  <c r="BE145"/>
  <c r="BE150"/>
  <c r="BE155"/>
  <c r="BE163"/>
  <c r="BE188"/>
  <c r="BE226"/>
  <c r="BE230"/>
  <c r="BE288"/>
  <c r="BE173"/>
  <c r="BE178"/>
  <c r="BE266"/>
  <c r="BE283"/>
  <c r="BE303"/>
  <c r="BE312"/>
  <c r="BE316"/>
  <c r="BE329"/>
  <c r="BE334"/>
  <c r="BE160"/>
  <c r="BE214"/>
  <c r="BE249"/>
  <c r="BE308"/>
  <c i="1" r="BA55"/>
  <c r="BB55"/>
  <c r="BC55"/>
  <c i="2" r="E48"/>
  <c r="J52"/>
  <c r="F55"/>
  <c r="BE96"/>
  <c r="BE101"/>
  <c r="BE106"/>
  <c r="BE111"/>
  <c r="BE116"/>
  <c r="BE121"/>
  <c r="BE126"/>
  <c r="BE131"/>
  <c r="BE136"/>
  <c r="BE140"/>
  <c r="BE145"/>
  <c r="BE150"/>
  <c r="BE153"/>
  <c r="BE161"/>
  <c r="BE167"/>
  <c r="BE172"/>
  <c r="BE177"/>
  <c r="BE182"/>
  <c r="BE187"/>
  <c r="BE193"/>
  <c r="BE198"/>
  <c r="BE203"/>
  <c r="BE209"/>
  <c r="BE214"/>
  <c r="BE219"/>
  <c r="BE224"/>
  <c r="BE229"/>
  <c r="BE234"/>
  <c r="BE239"/>
  <c r="BE244"/>
  <c r="BE249"/>
  <c r="BE256"/>
  <c r="BE262"/>
  <c r="BE267"/>
  <c r="BE272"/>
  <c r="BE277"/>
  <c r="BE283"/>
  <c r="BE291"/>
  <c r="BE298"/>
  <c r="BE304"/>
  <c r="BE309"/>
  <c r="BE314"/>
  <c r="BE317"/>
  <c r="BE319"/>
  <c r="BE324"/>
  <c r="BE326"/>
  <c r="BE331"/>
  <c r="BE334"/>
  <c r="BE339"/>
  <c r="BE342"/>
  <c r="BE350"/>
  <c r="BE355"/>
  <c r="BE360"/>
  <c r="BE362"/>
  <c r="BE367"/>
  <c r="BE372"/>
  <c r="BE377"/>
  <c r="BE382"/>
  <c r="BE387"/>
  <c r="BE393"/>
  <c r="BE396"/>
  <c r="BE400"/>
  <c r="BE403"/>
  <c r="BE407"/>
  <c r="BE417"/>
  <c r="BE423"/>
  <c r="BE428"/>
  <c r="BE433"/>
  <c r="BE436"/>
  <c r="BE441"/>
  <c r="BE444"/>
  <c r="BE448"/>
  <c r="BE453"/>
  <c r="BE457"/>
  <c r="BE461"/>
  <c r="BE467"/>
  <c r="BE471"/>
  <c r="BE478"/>
  <c r="BE483"/>
  <c r="BE488"/>
  <c r="BE493"/>
  <c r="BE499"/>
  <c r="BE502"/>
  <c r="BE505"/>
  <c r="BE508"/>
  <c r="BE511"/>
  <c i="1" r="AW55"/>
  <c r="BD55"/>
  <c i="4" r="F34"/>
  <c i="1" r="BA57"/>
  <c i="3" r="F36"/>
  <c i="1" r="BC56"/>
  <c i="3" r="F35"/>
  <c i="1" r="BB56"/>
  <c i="5" r="F34"/>
  <c i="1" r="BA58"/>
  <c i="4" r="F37"/>
  <c i="1" r="BD57"/>
  <c i="4" r="F36"/>
  <c i="1" r="BC57"/>
  <c i="5" r="F35"/>
  <c i="1" r="BB58"/>
  <c i="3" r="F37"/>
  <c i="1" r="BD56"/>
  <c i="5" r="J34"/>
  <c i="1" r="AW58"/>
  <c i="5" r="F36"/>
  <c i="1" r="BC58"/>
  <c i="3" r="F34"/>
  <c i="1" r="BA56"/>
  <c i="4" r="F35"/>
  <c i="1" r="BB57"/>
  <c i="3" r="J34"/>
  <c i="1" r="AW56"/>
  <c i="5" r="F37"/>
  <c i="1" r="BD58"/>
  <c i="4" r="J34"/>
  <c i="1" r="AW57"/>
  <c i="2" l="1" r="T94"/>
  <c i="3" r="P95"/>
  <c r="P94"/>
  <c i="1" r="AU56"/>
  <c i="5" r="T84"/>
  <c r="T83"/>
  <c i="3" r="R95"/>
  <c r="R94"/>
  <c r="BK350"/>
  <c r="J350"/>
  <c r="J71"/>
  <c i="4" r="P83"/>
  <c i="1" r="AU57"/>
  <c i="2" r="R426"/>
  <c r="P94"/>
  <c i="5" r="R84"/>
  <c r="R83"/>
  <c i="2" r="P426"/>
  <c i="4" r="T83"/>
  <c i="2" r="T426"/>
  <c r="R94"/>
  <c r="R93"/>
  <c i="5" r="BK84"/>
  <c r="J84"/>
  <c r="J60"/>
  <c i="4" r="BK83"/>
  <c r="J83"/>
  <c r="J59"/>
  <c r="J84"/>
  <c r="J60"/>
  <c i="3" r="J95"/>
  <c r="J60"/>
  <c i="2" r="J94"/>
  <c r="J60"/>
  <c r="J33"/>
  <c i="1" r="AV55"/>
  <c r="AT55"/>
  <c i="3" r="J33"/>
  <c i="1" r="AV56"/>
  <c r="AT56"/>
  <c i="2" r="F33"/>
  <c i="1" r="AZ55"/>
  <c i="2" r="J30"/>
  <c i="1" r="AG55"/>
  <c i="4" r="F33"/>
  <c i="1" r="AZ57"/>
  <c r="BD54"/>
  <c r="W33"/>
  <c r="BB54"/>
  <c r="W31"/>
  <c i="4" r="J33"/>
  <c i="1" r="AV57"/>
  <c r="AT57"/>
  <c i="3" r="F33"/>
  <c i="1" r="AZ56"/>
  <c i="5" r="F33"/>
  <c i="1" r="AZ58"/>
  <c i="5" r="J33"/>
  <c i="1" r="AV58"/>
  <c r="AT58"/>
  <c r="BA54"/>
  <c r="W30"/>
  <c r="BC54"/>
  <c r="W32"/>
  <c i="2" l="1" r="P93"/>
  <c i="1" r="AU55"/>
  <c i="2" r="T93"/>
  <c i="5" r="BK83"/>
  <c r="J83"/>
  <c r="J59"/>
  <c i="3" r="BK94"/>
  <c r="J94"/>
  <c r="J59"/>
  <c i="1" r="AN55"/>
  <c i="2" r="J39"/>
  <c i="1" r="AW54"/>
  <c r="AK30"/>
  <c i="4" r="J30"/>
  <c i="1" r="AG57"/>
  <c r="AN57"/>
  <c r="AY54"/>
  <c r="AX54"/>
  <c r="AU54"/>
  <c r="AZ54"/>
  <c r="W29"/>
  <c i="4" l="1" r="J39"/>
  <c i="3" r="J30"/>
  <c i="1" r="AG56"/>
  <c r="AN56"/>
  <c i="5" r="J30"/>
  <c i="1" r="AG58"/>
  <c r="AV54"/>
  <c r="AK29"/>
  <c i="3" l="1" r="J39"/>
  <c i="5" r="J39"/>
  <c i="1" r="AN58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<sst xmlns="http://schemas.openxmlformats.org/spreadsheetml/2006/main">
  <si>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</si>
  <si>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</si>
  <si>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</si>
  <si>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</si>
  <si>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</si>
  <si>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{a4b5fe5e-f053-4581-9061-b9a78bff1ad7}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</si>
  <si>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</si>
  <si>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</si>
  <si>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</si>
  <si>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</si>
  <si>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</si>
  <si>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</si>
  <si>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</si>
  <si>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</si>
  <si>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</si>
  <si>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</si>
  <si>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</si>
  <si>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VOZOVKY S OPĚRNOU ZDÍ</t>
  </si>
  <si>
    <t>KSO:</t>
  </si>
  <si>
    <t/>
  </si>
  <si>
    <t>CC-CZ:</t>
  </si>
  <si>
    <t>Místo:</t>
  </si>
  <si>
    <t xml:space="preserve">Lešany </t>
  </si>
  <si>
    <t>Datum:</t>
  </si>
  <si>
    <t>2. 1. 2023</t>
  </si>
  <si>
    <t>Zadavatel:</t>
  </si>
  <si>
    <t>IČ:</t>
  </si>
  <si>
    <t>70891095</t>
  </si>
  <si>
    <t>Středočeský kraj,Zborovská 11,Praha 5</t>
  </si>
  <si>
    <t>DIČ:</t>
  </si>
  <si>
    <t>Uchazeč:</t>
  </si>
  <si>
    <t>Vyplň údaj</t>
  </si>
  <si>
    <t>Projektant:</t>
  </si>
  <si>
    <t>DiK Janák s.r.o.</t>
  </si>
  <si>
    <t>True</t>
  </si>
  <si>
    <t>Zpracovatel:</t>
  </si>
  <si>
    <t>ing. Stanislav Janák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</si>
  <si>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</si>
  <si>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</si>
  <si>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</si>
  <si>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</si>
  <si>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</si>
  <si>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</si>
  <si>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</si>
  <si>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</si>
  <si>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</si>
  <si>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</si>
  <si>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</si>
  <si>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</si>
  <si>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</si>
  <si>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</si>
  <si>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</si>
  <si>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</si>
  <si>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</si>
  <si>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</si>
  <si>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</si>
  <si>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</si>
  <si>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</si>
  <si>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</si>
  <si>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</si>
  <si>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</si>
  <si>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</si>
  <si>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</si>
  <si>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</si>
  <si>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</si>
  <si>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</si>
  <si>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</si>
  <si>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</si>
  <si>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</si>
  <si>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</si>
  <si>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</si>
  <si>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</si>
  <si>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</si>
  <si>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</si>
  <si>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</si>
  <si>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</si>
  <si>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</si>
  <si>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</si>
  <si>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2023-02-D.1.1</t>
  </si>
  <si>
    <t>LEŠANY - VOZOVKA</t>
  </si>
  <si>
    <t>STA</t>
  </si>
  <si>
    <t>1</t>
  </si>
  <si>
    <t>{bde6333f-0a1c-4d77-81e6-f6fb21fde029}</t>
  </si>
  <si>
    <t>2</t>
  </si>
  <si>
    <t>2023-02-D.2.1</t>
  </si>
  <si>
    <t>LEŠANY-OPĚRNÁ ZEĎ</t>
  </si>
  <si>
    <t>{e13906e9-c1ac-479b-8cea-1ed0a763355a}</t>
  </si>
  <si>
    <t>2023-02-D.1.2</t>
  </si>
  <si>
    <t>LEŠANY-DIO</t>
  </si>
  <si>
    <t>{7ee3af9b-9934-48c2-b046-87fb65256284}</t>
  </si>
  <si>
    <t>2023-2-VRN</t>
  </si>
  <si>
    <t>LEŠANY-VRN</t>
  </si>
  <si>
    <t>{1bb0ab5e-b0a3-4976-ba57-e80cb829c88e}</t>
  </si>
  <si>
    <t>KRYCÍ LIST SOUPISU PRACÍ</t>
  </si>
  <si>
    <t>Objekt:</t>
  </si>
  <si>
    <t>2023-02-D.1.1 - LEŠANY - VOZOVKA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</si>
  <si>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</si>
  <si>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</si>
  <si>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</si>
  <si>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</si>
  <si>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</si>
  <si>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</si>
  <si>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</si>
  <si>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</si>
  <si>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</si>
  <si>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</si>
  <si>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</si>
  <si>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</si>
  <si>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</si>
  <si>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</si>
  <si>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</si>
  <si>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</si>
  <si>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</si>
  <si>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</si>
  <si>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</si>
  <si>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</si>
  <si>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</si>
  <si>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</si>
  <si>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</si>
  <si>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</si>
  <si>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</si>
  <si>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</si>
  <si>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</si>
  <si>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</si>
  <si>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</si>
  <si>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</si>
  <si>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</si>
  <si>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</si>
  <si>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</si>
  <si>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</si>
  <si>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</si>
  <si>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</si>
  <si>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</si>
  <si>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podkladu z kameniva drceného tl přes 200 do 300 mm ručně</t>
  </si>
  <si>
    <t>m2</t>
  </si>
  <si>
    <t>CS ÚRS 2023 01</t>
  </si>
  <si>
    <t>4</t>
  </si>
  <si>
    <t>-1542956157</t>
  </si>
  <si>
    <t>PP</t>
  </si>
  <si>
    <t>Odstranění podkladů nebo krytů ručně s přemístěním hmot na skládku na vzdálenost do 3 m nebo s naložením na dopravní prostředek z kameniva hrubého drceného, o tl. vrstvy přes 200 do 300 mm</t>
  </si>
  <si>
    <t>Online PSC</t>
  </si>
  <si>
    <t>https://podminky.urs.cz/item/CS_URS_2023_01/113107123</t>
  </si>
  <si>
    <t>VV</t>
  </si>
  <si>
    <t>ODSTRANĚNÍ PODKLADU ŘEŠ.ÚSEKU VOZOVKY+NAPOJENÍ</t>
  </si>
  <si>
    <t>47*3+25+3,5+3</t>
  </si>
  <si>
    <t>113154124</t>
  </si>
  <si>
    <t>Frézování živičného krytu tl 100 mm pruh š přes 0,5 do 1 m pl do 500 m2 bez překážek v trase</t>
  </si>
  <si>
    <t>1712774131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</si>
  <si>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</si>
  <si>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https://podminky.urs.cz/item/CS_URS_2023_01/113154124</t>
  </si>
  <si>
    <t>FRÉZOVÁNÍ STÁV.ASFALT. KRYTU+ROZŠÍŘENÍ+NAPOJENÍ NA STÁV.VOZOVKU</t>
  </si>
  <si>
    <t>3</t>
  </si>
  <si>
    <t>122351101</t>
  </si>
  <si>
    <t>Odkopávky a prokopávky nezapažené v hornině třídy těžitelnosti II skupiny 4 objem do 20 m3 strojně</t>
  </si>
  <si>
    <t>m3</t>
  </si>
  <si>
    <t>-339520923</t>
  </si>
  <si>
    <t>Odkopávky a prokopávky nezapažené strojně v hornině třídy těžitelnosti II skupiny 4 do 20 m3</t>
  </si>
  <si>
    <t>https://podminky.urs.cz/item/CS_URS_2023_01/122351101</t>
  </si>
  <si>
    <t>ODKOPÁVKY U OPĚRY MOSTU PRO NEZPEV.KRAJNICI-NÁNOSY</t>
  </si>
  <si>
    <t>10*0,8*0,8</t>
  </si>
  <si>
    <t>122452203</t>
  </si>
  <si>
    <t>Odkopávky a prokopávky nezapažené pro silnice a dálnice v hornině třídy těžitelnosti II objem do 100 m3 strojně</t>
  </si>
  <si>
    <t>801701556</t>
  </si>
  <si>
    <t>Odkopávky a prokopávky nezapažené pro silnice a dálnice strojně v hornině třídy těžitelnosti II do 100 m3</t>
  </si>
  <si>
    <t>https://podminky.urs.cz/item/CS_URS_2023_01/122452203</t>
  </si>
  <si>
    <t>ODKOPÁVKY PRO NOVOU SKLADBU VOZOVKY,vč.ZPEV.KRAJNICE</t>
  </si>
  <si>
    <t>(47*3,5+25)*0,5</t>
  </si>
  <si>
    <t>5</t>
  </si>
  <si>
    <t>131351100</t>
  </si>
  <si>
    <t>Hloubení jam nezapažených v hornině třídy těžitelnosti II skupiny 4 objem do 20 m3 strojně</t>
  </si>
  <si>
    <t>-1921076318</t>
  </si>
  <si>
    <t>Hloubení nezapažených jam a zářezů strojně s urovnáním dna do předepsaného profilu a spádu v hornině třídy těžitelnosti II skupiny 4 do 20 m3</t>
  </si>
  <si>
    <t>https://podminky.urs.cz/item/CS_URS_2023_01/131351100</t>
  </si>
  <si>
    <t>VÝKOPY PRO VTOK.JÍMKU PROPUSTKŮ</t>
  </si>
  <si>
    <t>2*2,4*2,4*2,6</t>
  </si>
  <si>
    <t>6</t>
  </si>
  <si>
    <t>132351251</t>
  </si>
  <si>
    <t>Hloubení rýh nezapažených š do 2000 mm v hornině třídy těžitelnosti II skupiny 4 objem do 20 m3 strojně</t>
  </si>
  <si>
    <t>-641210058</t>
  </si>
  <si>
    <t>Hloubení nezapažených rýh šířky přes 800 do 2 000 mm strojně s urovnáním dna do předepsaného profilu a spádu v hornině třídy těžitelnosti II skupiny 4 do 20 m3</t>
  </si>
  <si>
    <t>https://podminky.urs.cz/item/CS_URS_2023_01/132351251</t>
  </si>
  <si>
    <t>VÝKOPY PRO PROPUSTKY</t>
  </si>
  <si>
    <t>(6,3+7)*1*1,6*2</t>
  </si>
  <si>
    <t>7</t>
  </si>
  <si>
    <t>162751137</t>
  </si>
  <si>
    <t>Vodorovné přemístění přes 9 000 do 10000 m výkopku/sypaniny z horniny třídy těžitelnosti II skupiny 4 a 5</t>
  </si>
  <si>
    <t>-803401662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</si>
  <si>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</si>
  <si>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https://podminky.urs.cz/item/CS_URS_2023_01/162751137</t>
  </si>
  <si>
    <t>PŘEMÍSTĚNÍ VÝKOPKŮ</t>
  </si>
  <si>
    <t>6,4+94,75+29,952+42,56</t>
  </si>
  <si>
    <t>8</t>
  </si>
  <si>
    <t>162751139</t>
  </si>
  <si>
    <t>Příplatek k vodorovnému přemístění výkopku/sypaniny z horniny třídy těžitelnosti II skupiny 4 a 5 ZKD 1000 m přes 10000 m</t>
  </si>
  <si>
    <t>128159158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</si>
  <si>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</si>
  <si>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</si>
  <si>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173,662</t>
  </si>
  <si>
    <t>173,662*5 'Přepočtené koeficientem množství</t>
  </si>
  <si>
    <t>9</t>
  </si>
  <si>
    <t>167151112</t>
  </si>
  <si>
    <t>Nakládání výkopku z hornin třídy těžitelnosti II skupiny 4 a 5 přes 100 m3</t>
  </si>
  <si>
    <t>-1865368183</t>
  </si>
  <si>
    <t>Nakládání, skládání a překládání neulehlého výkopku nebo sypaniny strojně nakládání, množství přes 100 m3, z hornin třídy těžitelnosti II, skupiny 4 a 5</t>
  </si>
  <si>
    <t>https://podminky.urs.cz/item/CS_URS_2023_01/167151112</t>
  </si>
  <si>
    <t>10</t>
  </si>
  <si>
    <t>174111101</t>
  </si>
  <si>
    <t>Zásyp jam, šachet rýh nebo kolem objektů sypaninou se zhutněním ručně</t>
  </si>
  <si>
    <t>-2036503786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</si>
  <si>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</si>
  <si>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</si>
  <si>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OBSYPÁNÍ VTOK.JÍMKY PROPUSTKŮ</t>
  </si>
  <si>
    <t>2*2,4*2,4*2,6-1,8*1,8*2,43*2</t>
  </si>
  <si>
    <t>11</t>
  </si>
  <si>
    <t>175111101</t>
  </si>
  <si>
    <t>Obsypání potrubí ručně sypaninou bez prohození, uloženou do 3 m</t>
  </si>
  <si>
    <t>-1508795376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</si>
  <si>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</si>
  <si>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</si>
  <si>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OBSYP POTRUBÍ PROPUSTKŮ</t>
  </si>
  <si>
    <t>(6,3+7)*0,8*1,3</t>
  </si>
  <si>
    <t>12</t>
  </si>
  <si>
    <t>M</t>
  </si>
  <si>
    <t>58331200</t>
  </si>
  <si>
    <t>štěrkopísek netříděný</t>
  </si>
  <si>
    <t>t</t>
  </si>
  <si>
    <t>375125892</t>
  </si>
  <si>
    <t>13,832*2 'Přepočtené koeficientem množství</t>
  </si>
  <si>
    <t>13</t>
  </si>
  <si>
    <t>181252305</t>
  </si>
  <si>
    <t>Úprava pláně pro silnice a dálnice na násypech se zhutněním</t>
  </si>
  <si>
    <t>2027280488</t>
  </si>
  <si>
    <t>Úprava pláně na stavbách silnic a dálnic strojně na násypech se zhutněním</t>
  </si>
  <si>
    <t>https://podminky.urs.cz/item/CS_URS_2023_01/181252305</t>
  </si>
  <si>
    <t>ÚPRAVA DNA POD VTOK.JÍMKU PROPUSTKŮ</t>
  </si>
  <si>
    <t>2,4*2,4*2</t>
  </si>
  <si>
    <t>ÚPRAVA PLÁNĚ NOVÉ VOZOVKY,vč.ZPEV.KRAJNICE</t>
  </si>
  <si>
    <t>47*3,5+25</t>
  </si>
  <si>
    <t>Součet</t>
  </si>
  <si>
    <t>14</t>
  </si>
  <si>
    <t>181951114</t>
  </si>
  <si>
    <t>Úprava pláně v hornině třídy těžitelnosti II skupiny 4 a 5 se zhutněním strojně</t>
  </si>
  <si>
    <t>-1855103609</t>
  </si>
  <si>
    <t>Úprava pláně vyrovnáním výškových rozdílů strojně v hornině třídy těžitelnosti II, skupiny 4 a 5 se zhutněním</t>
  </si>
  <si>
    <t>https://podminky.urs.cz/item/CS_URS_2023_01/181951114</t>
  </si>
  <si>
    <t>ÚPRAVA NOVÉ PLÁNĚ DO PŘEDEPSANÉHO SKLONU</t>
  </si>
  <si>
    <t>Zakládání</t>
  </si>
  <si>
    <t>271572211</t>
  </si>
  <si>
    <t>Podsyp pod základové konstrukce se zhutněním z netříděného štěrkopísku</t>
  </si>
  <si>
    <t>1030371815</t>
  </si>
  <si>
    <t>Podsyp pod základové konstrukce se zhutněním a urovnáním povrchu ze štěrkopísku netříděného</t>
  </si>
  <si>
    <t>https://podminky.urs.cz/item/CS_URS_2023_01/271572211</t>
  </si>
  <si>
    <t>PODSYP POD PODKLAD.DESKU VTOK.JÍMKY PROPUSTKŮ-tl.100mm</t>
  </si>
  <si>
    <t>2,4*2,4*0,1*2</t>
  </si>
  <si>
    <t>16</t>
  </si>
  <si>
    <t>273321211</t>
  </si>
  <si>
    <t>Základové desky ze ŽB bez zvýšených nároků na prostředí tř. C 12/15</t>
  </si>
  <si>
    <t>-1090377139</t>
  </si>
  <si>
    <t>Základy z betonu železového (bez výztuže) desky z betonu bez zvláštních nároků na prostředí tř. C 12/15</t>
  </si>
  <si>
    <t>https://podminky.urs.cz/item/CS_URS_2023_01/273321211</t>
  </si>
  <si>
    <t>PODKLAD.DESKA VTOK.JÍMKY PROPUSTKŮ-tl.100mm</t>
  </si>
  <si>
    <t>2,2*2,2*0,1*2</t>
  </si>
  <si>
    <t>17</t>
  </si>
  <si>
    <t>273351121</t>
  </si>
  <si>
    <t>Zřízení bednění základových desek</t>
  </si>
  <si>
    <t>-951573010</t>
  </si>
  <si>
    <t>Bednění základů desek zřízení</t>
  </si>
  <si>
    <t>https://podminky.urs.cz/item/CS_URS_2023_01/273351121</t>
  </si>
  <si>
    <t>PODKLAD.DESKA VTOK.JÍMKY PROPUSTKŮ</t>
  </si>
  <si>
    <t>2,2*0,1*4*2</t>
  </si>
  <si>
    <t>18</t>
  </si>
  <si>
    <t>273351122</t>
  </si>
  <si>
    <t>Odstranění bednění základových desek</t>
  </si>
  <si>
    <t>477798638</t>
  </si>
  <si>
    <t>Bednění základů desek odstranění</t>
  </si>
  <si>
    <t>https://podminky.urs.cz/item/CS_URS_2023_01/273351122</t>
  </si>
  <si>
    <t>19</t>
  </si>
  <si>
    <t>273362021</t>
  </si>
  <si>
    <t>Výztuž základových desek svařovanými sítěmi Kari</t>
  </si>
  <si>
    <t>219391517</t>
  </si>
  <si>
    <t>Výztuž základů desek ze svařovaných sítí z drátů typu KARI</t>
  </si>
  <si>
    <t>https://podminky.urs.cz/item/CS_URS_2023_01/273362021</t>
  </si>
  <si>
    <t>2,2*2,2*8*1,2*2/1000</t>
  </si>
  <si>
    <t>Vodorovné konstrukce</t>
  </si>
  <si>
    <t>20</t>
  </si>
  <si>
    <t>451317777</t>
  </si>
  <si>
    <t>Podklad nebo lože pod dlažbu vodorovný nebo do sklonu 1:5 z betonu prostého tl přes 50 do 100 mm</t>
  </si>
  <si>
    <t>-888600784</t>
  </si>
  <si>
    <t>Podklad nebo lože pod dlažbu (přídlažbu) v ploše vodorovné nebo ve sklonu do 1:5, tloušťky od 50 do 100 mm z betonu prostého</t>
  </si>
  <si>
    <t>https://podminky.urs.cz/item/CS_URS_2023_01/451317777</t>
  </si>
  <si>
    <t>PODKLAD POD DLAŽBU DNA VTOK.JÍMKY</t>
  </si>
  <si>
    <t>1,2*1,2*2</t>
  </si>
  <si>
    <t>451541111</t>
  </si>
  <si>
    <t>Lože pod potrubí otevřený výkop ze štěrkodrtě</t>
  </si>
  <si>
    <t>-559654969</t>
  </si>
  <si>
    <t>Lože pod potrubí, stoky a drobné objekty v otevřeném výkopu ze štěrkodrtě 0-63 mm</t>
  </si>
  <si>
    <t>https://podminky.urs.cz/item/CS_URS_2023_01/451541111</t>
  </si>
  <si>
    <t>PODKLAD POD POTRUBÍ PROPUSTKŮ</t>
  </si>
  <si>
    <t>2*1,2*(6,3+7)*1,2*0,15</t>
  </si>
  <si>
    <t>22</t>
  </si>
  <si>
    <t>451573111</t>
  </si>
  <si>
    <t>Lože pod potrubí otevřený výkop ze štěrkopísku</t>
  </si>
  <si>
    <t>-1853695570</t>
  </si>
  <si>
    <t>Lože pod potrubí, stoky a drobné objekty v otevřeném výkopu z písku a štěrkopísku do 63 mm</t>
  </si>
  <si>
    <t>https://podminky.urs.cz/item/CS_URS_2023_01/451573111</t>
  </si>
  <si>
    <t>2*1,2*(6,3+7)*1,2*0,2</t>
  </si>
  <si>
    <t>Komunikace pozemní</t>
  </si>
  <si>
    <t>23</t>
  </si>
  <si>
    <t>564851011</t>
  </si>
  <si>
    <t>Podklad ze štěrkodrtě ŠD plochy do 100 m2 tl 150 mm</t>
  </si>
  <si>
    <t>1412733360</t>
  </si>
  <si>
    <t>Podklad ze štěrkodrti ŠD s rozprostřením a zhutněním plochy jednotlivě do 100 m2, po zhutnění tl. 150 mm</t>
  </si>
  <si>
    <t>https://podminky.urs.cz/item/CS_URS_2023_01/564851011</t>
  </si>
  <si>
    <t>SKLADBA NAPOJENÍ NA STÁV.VOZOVKU</t>
  </si>
  <si>
    <t>3,5+3</t>
  </si>
  <si>
    <t>24</t>
  </si>
  <si>
    <t>564861111</t>
  </si>
  <si>
    <t>Podklad ze štěrkodrtě ŠD plochy přes 100 m2 tl 200 mm</t>
  </si>
  <si>
    <t>-2091956702</t>
  </si>
  <si>
    <t>Podklad ze štěrkodrti ŠD s rozprostřením a zhutněním plochy přes 100 m2, po zhutnění tl. 200 mm</t>
  </si>
  <si>
    <t>https://podminky.urs.cz/item/CS_URS_2023_01/564861111</t>
  </si>
  <si>
    <t>SKLADBA NOVÉ VOZOVKY,vč.ZPEV.KRAJNICE</t>
  </si>
  <si>
    <t>47*3+25</t>
  </si>
  <si>
    <t>25</t>
  </si>
  <si>
    <t>565155101</t>
  </si>
  <si>
    <t>Asfaltový beton vrstva podkladní ACP 16 (obalované kamenivo OKS) tl 70 mm š do 1,5 m</t>
  </si>
  <si>
    <t>-1116872898</t>
  </si>
  <si>
    <t>Asfaltový beton vrstva podkladní ACP 16 (obalované kamenivo střednězrnné - OKS) s rozprostřením a zhutněním v pruhu šířky do 1,5 m, po zhutnění tl. 70 mm</t>
  </si>
  <si>
    <t>https://podminky.urs.cz/item/CS_URS_2023_01/565155101</t>
  </si>
  <si>
    <t>SKLADBA NOVÉ VOZOVKY,vč.ZPEV.KRAJNICE+NAPOJENÍ NA STÁV.VOZOVKU</t>
  </si>
  <si>
    <t>26</t>
  </si>
  <si>
    <t>567123813</t>
  </si>
  <si>
    <t>Podklad ze směsi stmelené cementem na dálnici SC C 8/10 (KSC I) tl 140 mm</t>
  </si>
  <si>
    <t>-742518707</t>
  </si>
  <si>
    <t>Podklad ze směsi stmelené cementem na dálnici a letištních plochách bez dilatačních spár, s rozprostřením a zhutněním SC C 8/10 (KSC I), po zhutnění tl. 140 mm</t>
  </si>
  <si>
    <t>https://podminky.urs.cz/item/CS_URS_2023_01/567123813</t>
  </si>
  <si>
    <t>27</t>
  </si>
  <si>
    <t>569851111</t>
  </si>
  <si>
    <t>Zpevnění krajnic štěrkodrtí tl 150 mm</t>
  </si>
  <si>
    <t>1547960826</t>
  </si>
  <si>
    <t>Zpevnění krajnic nebo komunikací pro pěší s rozprostřením a zhutněním, po zhutnění štěrkodrtí tl. 150 mm</t>
  </si>
  <si>
    <t>https://podminky.urs.cz/item/CS_URS_2023_01/569851111</t>
  </si>
  <si>
    <t>ÚPRAVA NEZPEVNĚNÉ KRAJNICE</t>
  </si>
  <si>
    <t>(21,4+7+44)*0,5</t>
  </si>
  <si>
    <t>28</t>
  </si>
  <si>
    <t>573191111</t>
  </si>
  <si>
    <t>Postřik infiltrační kationaktivní emulzí v množství 1 kg/m2</t>
  </si>
  <si>
    <t>307424965</t>
  </si>
  <si>
    <t>Postřik infiltrační kationaktivní emulzí v množství 1,00 kg/m2</t>
  </si>
  <si>
    <t>https://podminky.urs.cz/item/CS_URS_2023_01/573191111</t>
  </si>
  <si>
    <t>SKLADBA NOVÉ VOZOVKY,vč.ZPEVNĚNÉ KRAJNICE</t>
  </si>
  <si>
    <t>29</t>
  </si>
  <si>
    <t>573231106</t>
  </si>
  <si>
    <t>Postřik živičný spojovací ze silniční emulze v množství 0,30 kg/m2</t>
  </si>
  <si>
    <t>-848306069</t>
  </si>
  <si>
    <t>Postřik spojovací PS bez posypu kamenivem ze silniční emulze, v množství 0,30 kg/m2</t>
  </si>
  <si>
    <t>https://podminky.urs.cz/item/CS_URS_2023_01/573231106</t>
  </si>
  <si>
    <t>SKLADBA NOVÉ VOZOVKY,VČ.ZPEV.KRAJNICE+NAPOJENÍ NA STÁV.VOZOVKU</t>
  </si>
  <si>
    <t>30</t>
  </si>
  <si>
    <t>577134131</t>
  </si>
  <si>
    <t>Asfaltový beton vrstva obrusná ACO 11 (ABS) tř. I tl 40 mm š do 3 m z modifikovaného asfaltu</t>
  </si>
  <si>
    <t>2023886626</t>
  </si>
  <si>
    <t>Asfaltový beton vrstva obrusná ACO 11 (ABS) s rozprostřením a se zhutněním z modifikovaného asfaltu v pruhu šířky přes do 1,5 do 3 m, po zhutnění tl. 40 mm</t>
  </si>
  <si>
    <t>https://podminky.urs.cz/item/CS_URS_2023_01/577134131</t>
  </si>
  <si>
    <t>SKLADBA NOVÉ VOZOVKY,vč.ZPEVN.KRAJNICE+NAPOJENÍ NA STÁV.VOZOVKU</t>
  </si>
  <si>
    <t>31</t>
  </si>
  <si>
    <t>597161111</t>
  </si>
  <si>
    <t>Rigol dlážděný do lože z betonu tl 100 mm z lomového kamene</t>
  </si>
  <si>
    <t>415903557</t>
  </si>
  <si>
    <t>Rigol dlážděný do lože z betonu prostého tl. 100 mm, s vyplněním a zatřením spár cementovou maltou z lomového kamene tl. do 250 mm</t>
  </si>
  <si>
    <t>https://podminky.urs.cz/item/CS_URS_2023_01/597161111</t>
  </si>
  <si>
    <t>VÝTOK Z POTRUBÍ PROP.ST.0.01960</t>
  </si>
  <si>
    <t>1*1,5</t>
  </si>
  <si>
    <t>NÁTOK DO PROPUSTKU ST. 0.042-ÚPRAVA KORYTA PŘÍKOPU</t>
  </si>
  <si>
    <t>4*(1,5*2+1,5)</t>
  </si>
  <si>
    <t>32</t>
  </si>
  <si>
    <t>597661111</t>
  </si>
  <si>
    <t>Rigol dlážděný do lože z betonu tl 100 mm z dlažebních kostek drobných</t>
  </si>
  <si>
    <t>-1536689362</t>
  </si>
  <si>
    <t>Rigol dlážděný do lože z betonu prostého tl. 100 mm, s vyplněním a zatřením spár cementovou maltou z dlažebních kostek drobných</t>
  </si>
  <si>
    <t>https://podminky.urs.cz/item/CS_URS_2023_01/597661111</t>
  </si>
  <si>
    <t>ÚPRAVA DNA VTOK.JÍMKY PROPUSTKŮ</t>
  </si>
  <si>
    <t>Trubní vedení</t>
  </si>
  <si>
    <t>33</t>
  </si>
  <si>
    <t>894201161</t>
  </si>
  <si>
    <t>Dno šachet tl nad 200 mm z prostého betonu se zvýšenými nároky na prostředí tř. C 30/37</t>
  </si>
  <si>
    <t>1423808909</t>
  </si>
  <si>
    <t>Ostatní konstrukce na trubním vedení z prostého betonu dno šachet tloušťky přes 200 mm z betonu se zvýšenými nároky na prostředí tř. C 30/37</t>
  </si>
  <si>
    <t>https://podminky.urs.cz/item/CS_URS_2023_01/894201161</t>
  </si>
  <si>
    <t>DNO VTOK.JÍMKY PROPUSTKŮ</t>
  </si>
  <si>
    <t>1,8*1,8*0,3*2</t>
  </si>
  <si>
    <t>34</t>
  </si>
  <si>
    <t>894201261</t>
  </si>
  <si>
    <t>Stěny šachet tl nad 200 mm z prostého se zvýšenými nároky na prostředí tř. C 30/37</t>
  </si>
  <si>
    <t>-2115725860</t>
  </si>
  <si>
    <t>Ostatní konstrukce na trubním vedení z prostého betonu stěny šachet tloušťky přes 200 mm z betonu se zvýšenými nároky na prostředí tř. C 30/37</t>
  </si>
  <si>
    <t>https://podminky.urs.cz/item/CS_URS_2023_01/894201261</t>
  </si>
  <si>
    <t>STĚNY VTOK.JÍMKY PROPUSTKŮ</t>
  </si>
  <si>
    <t>1,8*4*2,43*0,3*2</t>
  </si>
  <si>
    <t>35</t>
  </si>
  <si>
    <t>894502101</t>
  </si>
  <si>
    <t>Bednění stěn šachet pravoúhlých nebo vícehranných jednostranné</t>
  </si>
  <si>
    <t>143422050</t>
  </si>
  <si>
    <t>Bednění konstrukcí na trubním vedení stěn šachet pravoúhlých nebo čtyř a vícehranných jednostranné</t>
  </si>
  <si>
    <t>https://podminky.urs.cz/item/CS_URS_2023_01/894502101</t>
  </si>
  <si>
    <t>BEDNĚNÍ STĚN DNA VTOK.JÍMKY PROPUSTKŮ</t>
  </si>
  <si>
    <t>1,8*4*0,3*2</t>
  </si>
  <si>
    <t>36</t>
  </si>
  <si>
    <t>894502201</t>
  </si>
  <si>
    <t>Bednění stěn šachet pravoúhlých nebo vícehranných oboustranné</t>
  </si>
  <si>
    <t>423930805</t>
  </si>
  <si>
    <t>Bednění konstrukcí na trubním vedení stěn šachet pravoúhlých nebo čtyř a vícehranných oboustranné</t>
  </si>
  <si>
    <t>https://podminky.urs.cz/item/CS_URS_2023_01/894502201</t>
  </si>
  <si>
    <t>BEDNĚNÍ STĚN VTOK.JÍMKY PROPUSTKŮ</t>
  </si>
  <si>
    <t>1,8*2,43*4*2*2</t>
  </si>
  <si>
    <t>37</t>
  </si>
  <si>
    <t>894608112</t>
  </si>
  <si>
    <t>Výztuž šachet z betonářské oceli 10 505</t>
  </si>
  <si>
    <t>-2042281631</t>
  </si>
  <si>
    <t>Výztuž šachet z betonářské oceli 10 505 (R) nebo BSt 500</t>
  </si>
  <si>
    <t>https://podminky.urs.cz/item/CS_URS_2023_01/894608112</t>
  </si>
  <si>
    <t>VÝZTUŽ VTOK.JÍMKY PROPUSTKŮ SPONY</t>
  </si>
  <si>
    <t>0,4*0,25*520*2*1,2/1000</t>
  </si>
  <si>
    <t>VÝZTUŽ VTOK.JÍMKY PROPUSTKŮ-NAPOJENÍ Z DNA JÍMKY</t>
  </si>
  <si>
    <t>48*2,46*1*2*1,2/1000+48*1,4*1*2*1,2/1000</t>
  </si>
  <si>
    <t>38</t>
  </si>
  <si>
    <t>894608211</t>
  </si>
  <si>
    <t>Výztuž šachet ze svařovaných sítí typu Kari</t>
  </si>
  <si>
    <t>-1376719850</t>
  </si>
  <si>
    <t>https://podminky.urs.cz/item/CS_URS_2023_01/894608211</t>
  </si>
  <si>
    <t>VÝZTUŽ VTOK.JÍMKY PROPUSTKŮ</t>
  </si>
  <si>
    <t>2*1,8*1,8*1,2*8*2/1000</t>
  </si>
  <si>
    <t>1,8*2,43*2*4*2*8*1,2/1000</t>
  </si>
  <si>
    <t>39</t>
  </si>
  <si>
    <t>899501221</t>
  </si>
  <si>
    <t>Stupadla do šachet ocelová s PE povlakem vidlicová pro přímé zabudování do hmoždinek</t>
  </si>
  <si>
    <t>kus</t>
  </si>
  <si>
    <t>-628913457</t>
  </si>
  <si>
    <t>Stupadla do šachet a drobných objektů ocelová s PE povlakem vidlicová pro přímé zabudování do hmoždinek</t>
  </si>
  <si>
    <t>https://podminky.urs.cz/item/CS_URS_2023_01/899501221</t>
  </si>
  <si>
    <t>STUPADLA PO 200 mm VTOK.JÍMKY PROPUSTKŮ</t>
  </si>
  <si>
    <t>2,43/0,2*2</t>
  </si>
  <si>
    <t>Ostatní konstrukce a práce, bourání</t>
  </si>
  <si>
    <t>40</t>
  </si>
  <si>
    <t>911381812</t>
  </si>
  <si>
    <t>Odstranění silničního betonového svodidla délky 2 m výšky 0,8 m</t>
  </si>
  <si>
    <t>m</t>
  </si>
  <si>
    <t>-2051766133</t>
  </si>
  <si>
    <t>Odstranění silničního betonového svodidla s naložením na dopravní prostředek délky 2 m, výšky 0,8 m</t>
  </si>
  <si>
    <t>https://podminky.urs.cz/item/CS_URS_2023_01/911381812</t>
  </si>
  <si>
    <t>bourání stávaj.betonového svodidla</t>
  </si>
  <si>
    <t>5,4+8</t>
  </si>
  <si>
    <t>41</t>
  </si>
  <si>
    <t>914111111</t>
  </si>
  <si>
    <t>Montáž svislé dopravní značky do velikosti 1 m2 objímkami na sloupek nebo konzolu</t>
  </si>
  <si>
    <t>986186455</t>
  </si>
  <si>
    <t>Montáž svislé dopravní značky základní velikosti do 1 m2 objímkami na sloupky nebo konzoly</t>
  </si>
  <si>
    <t>https://podminky.urs.cz/item/CS_URS_2023_01/914111111</t>
  </si>
  <si>
    <t>NOVÁ SDZ U VJEZDU NA ÚČEL.KOMUNIKACI</t>
  </si>
  <si>
    <t>42</t>
  </si>
  <si>
    <t>40445623</t>
  </si>
  <si>
    <t>informativní značky provozní IP1-IP3, IP4b-IP7, IP10a, b 750x750mm retroreflexní</t>
  </si>
  <si>
    <t>1268080325</t>
  </si>
  <si>
    <t>43</t>
  </si>
  <si>
    <t>40445649</t>
  </si>
  <si>
    <t>dodatkové tabulky E3-E5, E8, E14-E16 500x150mm</t>
  </si>
  <si>
    <t>415685582</t>
  </si>
  <si>
    <t>44</t>
  </si>
  <si>
    <t>914511111</t>
  </si>
  <si>
    <t>Montáž sloupku dopravních značek délky do 3,5 m s betonovým základem</t>
  </si>
  <si>
    <t>587979297</t>
  </si>
  <si>
    <t>Montáž sloupku dopravních značek délky do 3,5 m do betonového základu</t>
  </si>
  <si>
    <t>https://podminky.urs.cz/item/CS_URS_2023_01/914511111</t>
  </si>
  <si>
    <t>NOVÉ SDZ U VJEZDU-STÁLÉ</t>
  </si>
  <si>
    <t>45</t>
  </si>
  <si>
    <t>40445235</t>
  </si>
  <si>
    <t>sloupek pro dopravní značku Al D 60mm v 3,5m</t>
  </si>
  <si>
    <t>-1935472151</t>
  </si>
  <si>
    <t>46</t>
  </si>
  <si>
    <t>916131213</t>
  </si>
  <si>
    <t>Osazení silničního obrubníku betonového stojatého s boční opěrou do lože z betonu prostého</t>
  </si>
  <si>
    <t>1347660820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</si>
  <si>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</si>
  <si>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</si>
  <si>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OBRUBNÍKY U NAPOJENÍ NA STÁV.VOZOVKU</t>
  </si>
  <si>
    <t>47</t>
  </si>
  <si>
    <t>59217034</t>
  </si>
  <si>
    <t>obrubník betonový silniční 1000x150x300mm</t>
  </si>
  <si>
    <t>-1654188792</t>
  </si>
  <si>
    <t>6,5*1,02 'Přepočtené koeficientem množství</t>
  </si>
  <si>
    <t>48</t>
  </si>
  <si>
    <t>919551014</t>
  </si>
  <si>
    <t>Zřízení propustků z trub plastových DN 600</t>
  </si>
  <si>
    <t>-880152390</t>
  </si>
  <si>
    <t>Zřízení propustků a hospodářských přejezdů z trub plastových do DN 600</t>
  </si>
  <si>
    <t>https://podminky.urs.cz/item/CS_URS_2023_01/919551014</t>
  </si>
  <si>
    <t>PROPUSTKY st.km 0.01960+0.042</t>
  </si>
  <si>
    <t>5,8+6,4</t>
  </si>
  <si>
    <t>49</t>
  </si>
  <si>
    <t>56241113</t>
  </si>
  <si>
    <t>trouba HDPE flexibilní 8kPA D 600mm</t>
  </si>
  <si>
    <t>-27835831</t>
  </si>
  <si>
    <t>12,2*1,02 'Přepočtené koeficientem množství</t>
  </si>
  <si>
    <t>50</t>
  </si>
  <si>
    <t>919732221</t>
  </si>
  <si>
    <t>Styčná spára napojení nového živičného povrchu na stávající za tepla š 15 mm hl 25 mm bez prořezání</t>
  </si>
  <si>
    <t>1524261321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</si>
  <si>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</si>
  <si>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https://podminky.urs.cz/item/CS_URS_2023_01/919732221</t>
  </si>
  <si>
    <t>ZÁLIVKA SPÁRY NAPOJENÍ NA STÁV. VOZOVKU</t>
  </si>
  <si>
    <t>ZÁLIVKA PODÉL ŘÍMSY OPĚRNÉ ZDI</t>
  </si>
  <si>
    <t>51</t>
  </si>
  <si>
    <t>919735112</t>
  </si>
  <si>
    <t>Řezání stávajícího živičného krytu hl přes 50 do 100 mm</t>
  </si>
  <si>
    <t>-816322934</t>
  </si>
  <si>
    <t>Řezání stávajícího živičného krytu nebo podkladu hloubky přes 50 do 100 mm</t>
  </si>
  <si>
    <t>https://podminky.urs.cz/item/CS_URS_2023_01/919735112</t>
  </si>
  <si>
    <t>NAPOJENÍ NA STÁV.VOZOVKU</t>
  </si>
  <si>
    <t>52</t>
  </si>
  <si>
    <t>935112211</t>
  </si>
  <si>
    <t>Osazení příkopového žlabu do betonu tl 100 mm z betonových tvárnic š 800 mm</t>
  </si>
  <si>
    <t>879643996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</si>
  <si>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</si>
  <si>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https://podminky.urs.cz/item/CS_URS_2023_01/935112211</t>
  </si>
  <si>
    <t>VTOK.PŘÍKOP ZE ŽLABOVEK DO PROPUSTKU 0.01960</t>
  </si>
  <si>
    <t>53</t>
  </si>
  <si>
    <t>59227004</t>
  </si>
  <si>
    <t>žlabovka příkopová betonová s lomenými stěnami 330x750x155mm</t>
  </si>
  <si>
    <t>295997840</t>
  </si>
  <si>
    <t>54</t>
  </si>
  <si>
    <t>938909612</t>
  </si>
  <si>
    <t>Odstranění nánosu na krajnicích tl do 200 mm</t>
  </si>
  <si>
    <t>-1241551749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</si>
  <si>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</si>
  <si>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https://podminky.urs.cz/item/CS_URS_2023_01/938909612</t>
  </si>
  <si>
    <t>ÚPRAVA STÁVAJÍCÍ NEZP.KRAJNICE</t>
  </si>
  <si>
    <t>55</t>
  </si>
  <si>
    <t>953961215</t>
  </si>
  <si>
    <t>Kotvy chemickou patronou M 20 hl 170 mm do betonu, ŽB nebo kamene s vyvrtáním otvoru</t>
  </si>
  <si>
    <t>-999858719</t>
  </si>
  <si>
    <t>Kotvy chemické s vyvrtáním otvoru do betonu, železobetonu nebo tvrdého kamene chemická patrona, velikost M 20, hloubka 170 mm</t>
  </si>
  <si>
    <t>https://podminky.urs.cz/item/CS_URS_2023_01/953961215</t>
  </si>
  <si>
    <t>KOTVENÍ ZÁBRADLÍ VTOK.JÍMKY PROPUSTKŮ</t>
  </si>
  <si>
    <t>4*2*2</t>
  </si>
  <si>
    <t>56</t>
  </si>
  <si>
    <t>953965131</t>
  </si>
  <si>
    <t>Kotevní šroub pro chemické kotvy M 16 dl 190 mm</t>
  </si>
  <si>
    <t>-1452706076</t>
  </si>
  <si>
    <t>Kotvy chemické s vyvrtáním otvoru kotevní šrouby pro chemické kotvy, velikost M 16, délka 190 mm</t>
  </si>
  <si>
    <t>https://podminky.urs.cz/item/CS_URS_2023_01/953965131</t>
  </si>
  <si>
    <t>57</t>
  </si>
  <si>
    <t>966008113</t>
  </si>
  <si>
    <t>Bourání trubního propustku DN přes 500 do 800</t>
  </si>
  <si>
    <t>816598290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</si>
  <si>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</si>
  <si>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https://podminky.urs.cz/item/CS_URS_2023_01/966008113</t>
  </si>
  <si>
    <t>BOURÁNÍ STÁVAJ.PROPUSTKŮ</t>
  </si>
  <si>
    <t>58</t>
  </si>
  <si>
    <t>966008212</t>
  </si>
  <si>
    <t>Bourání odvodňovacího žlabu z betonových příkopových tvárnic š přes 500 do 800 mm</t>
  </si>
  <si>
    <t>-909408499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</si>
  <si>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</si>
  <si>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https://podminky.urs.cz/item/CS_URS_2023_01/966008212</t>
  </si>
  <si>
    <t>BOURÁNÍ STÁV.ŽLABOVEK DO PROPUSTKU 0.01960</t>
  </si>
  <si>
    <t>59</t>
  </si>
  <si>
    <t>966008311</t>
  </si>
  <si>
    <t>Bourání čela trubního propustku z betonu železového</t>
  </si>
  <si>
    <t>448459375</t>
  </si>
  <si>
    <t>Bourání trubního propustku s odklizením a uložením vybouraného materiálu na skládku na vzdálenost do 3 m nebo s naložením na dopravní prostředek čela z betonu železového</t>
  </si>
  <si>
    <t>https://podminky.urs.cz/item/CS_URS_2023_01/966008311</t>
  </si>
  <si>
    <t>BOURÁNÍ ČEL STÁV.PROPUSTKŮ</t>
  </si>
  <si>
    <t>1,5*1,2*0,4*2+2*1,2*0,6</t>
  </si>
  <si>
    <t>997</t>
  </si>
  <si>
    <t>Přesun sutě</t>
  </si>
  <si>
    <t>60</t>
  </si>
  <si>
    <t>997221551</t>
  </si>
  <si>
    <t>Vodorovná doprava suti ze sypkých materiálů do 1 km</t>
  </si>
  <si>
    <t>-636648102</t>
  </si>
  <si>
    <t>Vodorovná doprava suti bez naložení, ale se složením a s hrubým urovnáním ze sypkých materiálů, na vzdálenost do 1 km</t>
  </si>
  <si>
    <t>https://podminky.urs.cz/item/CS_URS_2023_01/997221551</t>
  </si>
  <si>
    <t>61</t>
  </si>
  <si>
    <t>997221559</t>
  </si>
  <si>
    <t>Příplatek ZKD 1 km u vodorovné dopravy suti ze sypkých materiálů</t>
  </si>
  <si>
    <t>2022510730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</si>
  <si>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</si>
  <si>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</si>
  <si>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165,82*15 'Přepočtené koeficientem množství</t>
  </si>
  <si>
    <t>62</t>
  </si>
  <si>
    <t>997221611</t>
  </si>
  <si>
    <t>Nakládání suti na dopravní prostředky pro vodorovnou dopravu</t>
  </si>
  <si>
    <t>-538503666</t>
  </si>
  <si>
    <t>Nakládání na dopravní prostředky pro vodorovnou dopravu suti</t>
  </si>
  <si>
    <t>https://podminky.urs.cz/item/CS_URS_2023_01/997221611</t>
  </si>
  <si>
    <t>63</t>
  </si>
  <si>
    <t>997221625</t>
  </si>
  <si>
    <t>Poplatek za uložení na skládce (skládkovné) stavebního odpadu železobetonového kód odpadu 17 01 01</t>
  </si>
  <si>
    <t>1238507492</t>
  </si>
  <si>
    <t>Poplatek za uložení stavebního odpadu na skládce (skládkovné) z armovaného betonu zatříděného do Katalogu odpadů pod kódem 17 01 01</t>
  </si>
  <si>
    <t>https://podminky.urs.cz/item/CS_URS_2023_01/997221625</t>
  </si>
  <si>
    <t>24,66+2,1+6,912</t>
  </si>
  <si>
    <t>64</t>
  </si>
  <si>
    <t>997221655</t>
  </si>
  <si>
    <t>Poplatek za uložení na skládce (skládkovné) zeminy a kamení kód odpadu 17 05 04</t>
  </si>
  <si>
    <t>-716415130</t>
  </si>
  <si>
    <t>Poplatek za uložení stavebního odpadu na skládce (skládkovné) zeminy a kamení zatříděného do Katalogu odpadů pod kódem 17 05 04</t>
  </si>
  <si>
    <t>https://podminky.urs.cz/item/CS_URS_2023_01/997221655</t>
  </si>
  <si>
    <t>POPLATEK - VÝKOPKY</t>
  </si>
  <si>
    <t>173,662*1,9</t>
  </si>
  <si>
    <t>Z VYKOPÁVEK - NELZE URČIT KVALITU</t>
  </si>
  <si>
    <t>75,9</t>
  </si>
  <si>
    <t>Z KRAJNIC</t>
  </si>
  <si>
    <t>9,122</t>
  </si>
  <si>
    <t>65</t>
  </si>
  <si>
    <t>997221875</t>
  </si>
  <si>
    <t>Poplatek za uložení stavebního odpadu na recyklační skládce (skládkovné) asfaltového bez obsahu dehtu zatříděného do Katalogu odpadů pod kódem 17 03 02</t>
  </si>
  <si>
    <t>636914173</t>
  </si>
  <si>
    <t>https://podminky.urs.cz/item/CS_URS_2023_01/997221875</t>
  </si>
  <si>
    <t>ASFALT Z FRÉZOVÁNÍ VOZOVKY</t>
  </si>
  <si>
    <t>39,675</t>
  </si>
  <si>
    <t>998</t>
  </si>
  <si>
    <t>Přesun hmot</t>
  </si>
  <si>
    <t>66</t>
  </si>
  <si>
    <t>998225111</t>
  </si>
  <si>
    <t>Přesun hmot pro pozemní komunikace s krytem z kamene, monolitickým betonovým nebo živičným</t>
  </si>
  <si>
    <t>-1059449991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</si>
  <si>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</si>
  <si>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</si>
  <si>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PSV</t>
  </si>
  <si>
    <t>Práce a dodávky PSV</t>
  </si>
  <si>
    <t>711</t>
  </si>
  <si>
    <t>Izolace proti vodě, vlhkosti a plynům</t>
  </si>
  <si>
    <t>67</t>
  </si>
  <si>
    <t>711112001</t>
  </si>
  <si>
    <t>Provedení izolace proti zemní vlhkosti svislé za studena nátěrem penetračním</t>
  </si>
  <si>
    <t>1604584962</t>
  </si>
  <si>
    <t>Provedení izolace proti zemní vlhkosti natěradly a tmely za studena na ploše svislé S nátěrem penetračním</t>
  </si>
  <si>
    <t>https://podminky.urs.cz/item/CS_URS_2023_01/711112001</t>
  </si>
  <si>
    <t>IZOLACE STĚN VTOK.JÍMKY PROPUSTKŮ</t>
  </si>
  <si>
    <t>2,8*1,8*4*2+0,2*4*1,8*2</t>
  </si>
  <si>
    <t>68</t>
  </si>
  <si>
    <t>11163150</t>
  </si>
  <si>
    <t>lak penetrační asfaltový</t>
  </si>
  <si>
    <t>959490746</t>
  </si>
  <si>
    <t>43,2*0,00034 'Přepočtené koeficientem množství</t>
  </si>
  <si>
    <t>69</t>
  </si>
  <si>
    <t>711112002</t>
  </si>
  <si>
    <t>Provedení izolace proti zemní vlhkosti svislé za studena lakem asfaltovým</t>
  </si>
  <si>
    <t>1826940945</t>
  </si>
  <si>
    <t>Provedení izolace proti zemní vlhkosti natěradly a tmely za studena na ploše svislé S nátěrem lakem asfaltovým</t>
  </si>
  <si>
    <t>https://podminky.urs.cz/item/CS_URS_2023_01/711112002</t>
  </si>
  <si>
    <t>IZOLACE VTOK.JÍMKY PROPUSTKŮ</t>
  </si>
  <si>
    <t>70</t>
  </si>
  <si>
    <t>11163152</t>
  </si>
  <si>
    <t>lak hydroizolační asfaltový</t>
  </si>
  <si>
    <t>1233319744</t>
  </si>
  <si>
    <t>43,2*0,00041 'Přepočtené koeficientem množství</t>
  </si>
  <si>
    <t>71</t>
  </si>
  <si>
    <t>998711101</t>
  </si>
  <si>
    <t>Přesun hmot tonážní pro izolace proti vodě, vlhkosti a plynům v objektech v do 6 m</t>
  </si>
  <si>
    <t>940442419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</si>
  <si>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</si>
  <si>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</si>
  <si>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767</t>
  </si>
  <si>
    <t>Konstrukce zámečnické</t>
  </si>
  <si>
    <t>72</t>
  </si>
  <si>
    <t>767163121</t>
  </si>
  <si>
    <t>Montáž přímého kovového zábradlí z dílců do betonu v rovině</t>
  </si>
  <si>
    <t>1854223911</t>
  </si>
  <si>
    <t>Montáž kompletního kovového zábradlí přímého z dílců v rovině (na rovné ploše) kotveného do betonu</t>
  </si>
  <si>
    <t>https://podminky.urs.cz/item/CS_URS_2023_01/767163121</t>
  </si>
  <si>
    <t>ZÁBRADLÍ VTOK.JÍMKY PROPUSTKŮ</t>
  </si>
  <si>
    <t>1,6*4*2</t>
  </si>
  <si>
    <t>73</t>
  </si>
  <si>
    <t>14011026</t>
  </si>
  <si>
    <t>trubka ocelová bezešvá hladká jakost 11 353 51x3,2mm</t>
  </si>
  <si>
    <t>-1810250897</t>
  </si>
  <si>
    <t>(1,1*4+1,6*4)*2*1,2</t>
  </si>
  <si>
    <t>74</t>
  </si>
  <si>
    <t>14011018</t>
  </si>
  <si>
    <t>trubka ocelová bezešvá hladká jakost 11 353 38x2,6mm</t>
  </si>
  <si>
    <t>528791545</t>
  </si>
  <si>
    <t>ZÁBRADLÍ-VTOK.JÍMKA PROPUSTKŮ</t>
  </si>
  <si>
    <t>(1,6*2*4*2+1*4*2)*1,2</t>
  </si>
  <si>
    <t>75</t>
  </si>
  <si>
    <t>767-R-POLOŽKA 01</t>
  </si>
  <si>
    <t>VÝROBA ZÁBRADLÍ VTOK.JÍMKY PROPUSTKŮ</t>
  </si>
  <si>
    <t>kg</t>
  </si>
  <si>
    <t>1297418815</t>
  </si>
  <si>
    <t>(1,1*4+1,6*4)*2*3,95</t>
  </si>
  <si>
    <t>(1,6*2*4*2+1*4*2)*1,89</t>
  </si>
  <si>
    <t>76</t>
  </si>
  <si>
    <t>998767101</t>
  </si>
  <si>
    <t>Přesun hmot tonážní pro zámečnické konstrukce v objektech v do 6 m</t>
  </si>
  <si>
    <t>701332669</t>
  </si>
  <si>
    <t>Přesun hmot pro zámečnické konstrukce stanovený z hmotnosti přesunovaného materiálu vodorovná dopravní vzdálenost do 50 m v objektech výšky do 6 m</t>
  </si>
  <si>
    <t>https://podminky.urs.cz/item/CS_URS_2023_01/998767101</t>
  </si>
  <si>
    <t>783</t>
  </si>
  <si>
    <t>Dokončovací práce - nátěry</t>
  </si>
  <si>
    <t>77</t>
  </si>
  <si>
    <t>783301303</t>
  </si>
  <si>
    <t>Bezoplachové odrezivění zámečnických konstrukcí</t>
  </si>
  <si>
    <t>507755741</t>
  </si>
  <si>
    <t>Příprava podkladu zámečnických konstrukcí před provedením nátěru odrezivění odrezovačem bezoplachovým</t>
  </si>
  <si>
    <t>https://podminky.urs.cz/item/CS_URS_2023_01/783301303</t>
  </si>
  <si>
    <t>(1,6*2*4*2+1*4*2)*0,12</t>
  </si>
  <si>
    <t>(1,1*4+1,6*4)*2*0,16</t>
  </si>
  <si>
    <t>78</t>
  </si>
  <si>
    <t>783301311</t>
  </si>
  <si>
    <t>Odmaštění zámečnických konstrukcí vodou ředitelným odmašťovačem</t>
  </si>
  <si>
    <t>-543728506</t>
  </si>
  <si>
    <t>Příprava podkladu zámečnických konstrukcí před provedením nátěru odmaštění odmašťovačem vodou ředitelným</t>
  </si>
  <si>
    <t>https://podminky.urs.cz/item/CS_URS_2023_01/783301311</t>
  </si>
  <si>
    <t>PŘÍPRAVA PRO NÁTĚR ZÁBRADLÍ VTOK.JÍMKY PROPUSTKŮ</t>
  </si>
  <si>
    <t>(1,6*2*4*2+1*4*2)*0,12+(1,1*4+1,6*4)*2*0,16</t>
  </si>
  <si>
    <t>79</t>
  </si>
  <si>
    <t>783314203</t>
  </si>
  <si>
    <t>Základní antikorozní jednonásobný syntetický samozákladující nátěr zámečnických konstrukcí</t>
  </si>
  <si>
    <t>-1287131947</t>
  </si>
  <si>
    <t>Základní antikorozní nátěr zámečnických konstrukcí jednonásobný syntetický samozákladující</t>
  </si>
  <si>
    <t>https://podminky.urs.cz/item/CS_URS_2023_01/783314203</t>
  </si>
  <si>
    <t>80</t>
  </si>
  <si>
    <t>783315103</t>
  </si>
  <si>
    <t>Mezinátěr jednonásobný syntetický samozákladující zámečnických konstrukcí</t>
  </si>
  <si>
    <t>2086423711</t>
  </si>
  <si>
    <t>Mezinátěr zámečnických konstrukcí jednonásobný syntetický samozákladující</t>
  </si>
  <si>
    <t>https://podminky.urs.cz/item/CS_URS_2023_01/783315103</t>
  </si>
  <si>
    <t>81</t>
  </si>
  <si>
    <t>783317105</t>
  </si>
  <si>
    <t>Krycí jednonásobný syntetický samozákladující nátěr zámečnických konstrukcí</t>
  </si>
  <si>
    <t>1464856498</t>
  </si>
  <si>
    <t>Krycí nátěr (email) zámečnických konstrukcí jednonásobný syntetický samozákladující</t>
  </si>
  <si>
    <t>https://podminky.urs.cz/item/CS_URS_2023_01/783317105</t>
  </si>
  <si>
    <t>HZS</t>
  </si>
  <si>
    <t>Hodinové zúčtovací sazby</t>
  </si>
  <si>
    <t>82</t>
  </si>
  <si>
    <t>HZS1212</t>
  </si>
  <si>
    <t>Hodinová zúčtovací sazba kopáč</t>
  </si>
  <si>
    <t>hod</t>
  </si>
  <si>
    <t>512</t>
  </si>
  <si>
    <t>-1171642830</t>
  </si>
  <si>
    <t>Hodinové zúčtovací sazby profesí HSV zemní a pomocné práce kopáč</t>
  </si>
  <si>
    <t>https://podminky.urs.cz/item/CS_URS_2023_01/HZS1212</t>
  </si>
  <si>
    <t>83</t>
  </si>
  <si>
    <t>HZS1322</t>
  </si>
  <si>
    <t>Hodinová zúčtovací sazba betonář/železář odborný</t>
  </si>
  <si>
    <t>1164282581</t>
  </si>
  <si>
    <t>Hodinové zúčtovací sazby profesí HSV provádění konstrukcí betonář/železář odborný</t>
  </si>
  <si>
    <t>https://podminky.urs.cz/item/CS_URS_2023_01/HZS1322</t>
  </si>
  <si>
    <t>84</t>
  </si>
  <si>
    <t>HZS1412</t>
  </si>
  <si>
    <t>Hodinová zúčtovací sazba dlaždič odborný</t>
  </si>
  <si>
    <t>989522057</t>
  </si>
  <si>
    <t>Hodinové zúčtovací sazby profesí HSV provádění konstrukcí inženýrských a dopravních staveb dlaždič odborný</t>
  </si>
  <si>
    <t>https://podminky.urs.cz/item/CS_URS_2023_01/HZS1412</t>
  </si>
  <si>
    <t>85</t>
  </si>
  <si>
    <t>HZS1422</t>
  </si>
  <si>
    <t>Hodinová zúčtovací sazba silničář</t>
  </si>
  <si>
    <t>2045052301</t>
  </si>
  <si>
    <t>Hodinové zúčtovací sazby profesí HSV provádění konstrukcí inženýrských a dopravních staveb silničář</t>
  </si>
  <si>
    <t>https://podminky.urs.cz/item/CS_URS_2023_01/HZS1422</t>
  </si>
  <si>
    <t>86</t>
  </si>
  <si>
    <t>HZS1442</t>
  </si>
  <si>
    <t>Hodinová zúčtovací sazba svářeč kvalifikovaný</t>
  </si>
  <si>
    <t>-1953854480</t>
  </si>
  <si>
    <t>Hodinové zúčtovací sazby profesí HSV provádění konstrukcí inženýrských a dopravních staveb svářeč kvalifikovaný</t>
  </si>
  <si>
    <t>https://podminky.urs.cz/item/CS_URS_2023_01/HZS1442</t>
  </si>
  <si>
    <t>2023-02-D.2.1 - LEŠANY-OPĚRNÁ ZEĎ</t>
  </si>
  <si>
    <t xml:space="preserve">    3 - Svislé a kompletní konstrukce</t>
  </si>
  <si>
    <t xml:space="preserve">    6 - Úpravy povrchů, podlahy a osazování výplní</t>
  </si>
  <si>
    <t>122351502</t>
  </si>
  <si>
    <t>Odkopávky a prokopávky zapažené v hornině třídy těžitelnosti II skupiny 4 objem do 50 m3 strojně</t>
  </si>
  <si>
    <t>CS ÚRS 2022 01</t>
  </si>
  <si>
    <t>-1873917131</t>
  </si>
  <si>
    <t>Odkopávky a prokopávky zapažené strojně v hornině třídy těžitelnosti II skupiny 4 přes 20 do 50 m3</t>
  </si>
  <si>
    <t>https://podminky.urs.cz/item/CS_URS_2022_01/122351502</t>
  </si>
  <si>
    <t>ODKOPÁVKY PRO ZALOŽENÍ OPĚR.ZDI</t>
  </si>
  <si>
    <t>28*2,1*1,5</t>
  </si>
  <si>
    <t>122861101</t>
  </si>
  <si>
    <t>Těžení jednotlivých balvanů v hornině třídy těžitelnosti III skupiny 6 a 7</t>
  </si>
  <si>
    <t>1665015578</t>
  </si>
  <si>
    <t>Těžení a rozpojení jednotlivých balvanů velikosti přes 0,5 m z horniny třídy těžitelnosti III skupiny 6 a 7</t>
  </si>
  <si>
    <t>https://podminky.urs.cz/item/CS_URS_2023_01/122861101</t>
  </si>
  <si>
    <t>ODSTRANĚNÍ VELKÝCH BALVANŮ V TRASE OPĚR.ZDI-ODHAD</t>
  </si>
  <si>
    <t>10*0,6*0,8</t>
  </si>
  <si>
    <t>132312131</t>
  </si>
  <si>
    <t>Hloubení nezapažených rýh šířky do 800 mm v soudržných horninách třídy těžitelnosti II skupiny 4 ručně</t>
  </si>
  <si>
    <t>2054219541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</si>
  <si>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</si>
  <si>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</si>
  <si>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>RÝHY PRO DRENÁŽ OPĚR.ZDI</t>
  </si>
  <si>
    <t>22*0,6*0,4</t>
  </si>
  <si>
    <t>153812121</t>
  </si>
  <si>
    <t>Trn z betonářské oceli včetně zainjektování D od 20 do 26 mm l přes 0,4 do 3 m</t>
  </si>
  <si>
    <t>-2047381812</t>
  </si>
  <si>
    <t>Trn z betonářské oceli včetně zainjektování při průměru oceli od 20 do 26 mm, délky přes 0,4 do 3,0 m</t>
  </si>
  <si>
    <t>https://podminky.urs.cz/item/CS_URS_2023_01/153812121</t>
  </si>
  <si>
    <t>DOČASNÉ ZAJIŠTĚNÍ VÝKOPU</t>
  </si>
  <si>
    <t>513420303</t>
  </si>
  <si>
    <t>88,2+4,8+5,28</t>
  </si>
  <si>
    <t>-227289374</t>
  </si>
  <si>
    <t>98,28</t>
  </si>
  <si>
    <t>98,28*5 'Přepočtené koeficientem množství</t>
  </si>
  <si>
    <t>167151102</t>
  </si>
  <si>
    <t>Nakládání výkopku z hornin třídy těžitelnosti II skupiny 4 a 5 do 100 m3</t>
  </si>
  <si>
    <t>2082040494</t>
  </si>
  <si>
    <t>Nakládání, skládání a překládání neulehlého výkopku nebo sypaniny strojně nakládání, množství do 100 m3, z horniny třídy těžitelnosti II, skupiny 4 a 5</t>
  </si>
  <si>
    <t>https://podminky.urs.cz/item/CS_URS_2023_01/167151102</t>
  </si>
  <si>
    <t>171201221</t>
  </si>
  <si>
    <t>1863820556</t>
  </si>
  <si>
    <t>https://podminky.urs.cz/item/CS_URS_2023_01/171201221</t>
  </si>
  <si>
    <t>98,28*1,9</t>
  </si>
  <si>
    <t>171251201</t>
  </si>
  <si>
    <t>Uložení sypaniny na skládky nebo meziskládky</t>
  </si>
  <si>
    <t>-1627423442</t>
  </si>
  <si>
    <t>Uložení sypaniny na skládky nebo meziskládky bez hutnění s upravením uložené sypaniny do předepsaného tvaru</t>
  </si>
  <si>
    <t>https://podminky.urs.cz/item/CS_URS_2023_01/171251201</t>
  </si>
  <si>
    <t>153211006</t>
  </si>
  <si>
    <t>Zřízení stříkaného betonu tl přes 250 do 300 mm skalních a poloskalních ploch</t>
  </si>
  <si>
    <t>-734418569</t>
  </si>
  <si>
    <t>Zřízení stříkaného betonu skalních a poloskalních ploch průměrné tloušťky přes 250 do 300 mm</t>
  </si>
  <si>
    <t>https://podminky.urs.cz/item/CS_URS_2023_01/153211006</t>
  </si>
  <si>
    <t xml:space="preserve">DOČASNÉ  ZAJIŠTĚNÍ VÝKOPU</t>
  </si>
  <si>
    <t>30*2</t>
  </si>
  <si>
    <t>58932940</t>
  </si>
  <si>
    <t>beton C 25/30 XF3 kamenivo frakce 0/8</t>
  </si>
  <si>
    <t>-73440201</t>
  </si>
  <si>
    <t>60*0,345 'Přepočtené koeficientem množství</t>
  </si>
  <si>
    <t>153273113</t>
  </si>
  <si>
    <t>Výztuž stříkaného betonu ze svařovaných sítí jednovrstvá D drátu přes 6 do 8 mm skalních a poloskalních ploch</t>
  </si>
  <si>
    <t>1665318092</t>
  </si>
  <si>
    <t>Výztuž stříkaného betonu ze svařovaných sítí skalních a poloskalních ploch jednovrstvých, průměru drátu přes 6 do 8 mm</t>
  </si>
  <si>
    <t>https://podminky.urs.cz/item/CS_URS_2023_01/153273113</t>
  </si>
  <si>
    <t>211561111</t>
  </si>
  <si>
    <t>Výplň odvodňovacích žeber nebo trativodů kamenivem hrubým drceným frakce 4 až 16 mm</t>
  </si>
  <si>
    <t>1188347545</t>
  </si>
  <si>
    <t>Výplň kamenivem do rýh odvodňovacích žeber nebo trativodů bez zhutnění, s úpravou povrchu výplně kamenivem hrubým drceným frakce 4 až 16 mm</t>
  </si>
  <si>
    <t>https://podminky.urs.cz/item/CS_URS_2023_01/211561111</t>
  </si>
  <si>
    <t>DRENÁŽ RUBU OPĚR.ZDI</t>
  </si>
  <si>
    <t>22*0,13</t>
  </si>
  <si>
    <t>211971121</t>
  </si>
  <si>
    <t>Zřízení opláštění žeber nebo trativodů geotextilií v rýze nebo zářezu sklonu přes 1:2 š do 2,5 m</t>
  </si>
  <si>
    <t>1434981247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</si>
  <si>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</si>
  <si>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https://podminky.urs.cz/item/CS_URS_2023_01/211971121</t>
  </si>
  <si>
    <t>3,14*0,15*22*1,2</t>
  </si>
  <si>
    <t>69311080</t>
  </si>
  <si>
    <t>geotextilie netkaná separační, ochranná, filtrační, drenážní PES 200g/m2</t>
  </si>
  <si>
    <t>-295620815</t>
  </si>
  <si>
    <t>12,434*1,1845 'Přepočtené koeficientem množství</t>
  </si>
  <si>
    <t>212312111</t>
  </si>
  <si>
    <t>Lože pro trativody z betonu prostého</t>
  </si>
  <si>
    <t>1891740343</t>
  </si>
  <si>
    <t>https://podminky.urs.cz/item/CS_URS_2023_01/212312111</t>
  </si>
  <si>
    <t>LOŽE POD DRENÁŽ RUBU OPĚR.ZDI</t>
  </si>
  <si>
    <t>22*0,12</t>
  </si>
  <si>
    <t>212792311</t>
  </si>
  <si>
    <t>Odvodnění mostní opěry - drenážní plastové potrubí HDPE DN 100</t>
  </si>
  <si>
    <t>-520621218</t>
  </si>
  <si>
    <t>Odvodnění mostní opěry z plastových trub drenážní potrubí HDPE DN 100</t>
  </si>
  <si>
    <t>https://podminky.urs.cz/item/CS_URS_2023_01/212792311</t>
  </si>
  <si>
    <t>DRENÁŽ.POTRUBÍ RUBU OPĚR.ZDI</t>
  </si>
  <si>
    <t>5*1,2</t>
  </si>
  <si>
    <t>212792312</t>
  </si>
  <si>
    <t>Odvodnění mostní opěry - drenážní plastové potrubí HDPE DN 150</t>
  </si>
  <si>
    <t>-547059799</t>
  </si>
  <si>
    <t>Odvodnění mostní opěry z plastových trub drenážní potrubí HDPE DN 150</t>
  </si>
  <si>
    <t>https://podminky.urs.cz/item/CS_URS_2023_01/212792312</t>
  </si>
  <si>
    <t>221211114</t>
  </si>
  <si>
    <t>Vrty přenosnými kladivy D do 56 mm úklon do 90° hl do 10 m hor. IV</t>
  </si>
  <si>
    <t>-103459818</t>
  </si>
  <si>
    <t>Vrty přenosnými vrtacími kladivy v hloubce 0 až 10 m průměru přes 13 do 56 mm, do úklonu 90° (úpadně až horizontálně ), v hornině tř. IV</t>
  </si>
  <si>
    <t>https://podminky.urs.cz/item/CS_URS_2023_01/221211114</t>
  </si>
  <si>
    <t>DOČASNÉ ZAJIŠTĚNÍ STĚNY VÝKOPU</t>
  </si>
  <si>
    <t>15*2</t>
  </si>
  <si>
    <t>-1311905339</t>
  </si>
  <si>
    <t>PODSYP POD ZÁKLADY OPĚRNÉ ZDI tl. 100mm</t>
  </si>
  <si>
    <t>27,5*1,2*0,1</t>
  </si>
  <si>
    <t>274326121</t>
  </si>
  <si>
    <t>Základové pasy z ŽB se zvýšenými nároky na prostředí tř. C 25/30</t>
  </si>
  <si>
    <t>-816994710</t>
  </si>
  <si>
    <t>Základy z betonu železového pasy z betonu se zvýšenými nároky na prostředí tř. C 25/30</t>
  </si>
  <si>
    <t>https://podminky.urs.cz/item/CS_URS_2023_01/274326121</t>
  </si>
  <si>
    <t>ZÁKLAD.PASY PRO OPĚR.ZEĎ</t>
  </si>
  <si>
    <t>27,5*0,3*1,1</t>
  </si>
  <si>
    <t>274356021</t>
  </si>
  <si>
    <t>Bednění základových pasů ploch rovinných zřízení</t>
  </si>
  <si>
    <t>-1815408535</t>
  </si>
  <si>
    <t>Bednění základů z betonu prostého nebo železového pasů pro plochy rovinné zřízení</t>
  </si>
  <si>
    <t>https://podminky.urs.cz/item/CS_URS_2023_01/274356021</t>
  </si>
  <si>
    <t>BEDNĚNÍ ZÁKLAD.PASŮ OPĚR.ZDI</t>
  </si>
  <si>
    <t>27,5*0,3*2+1,1*0,3*2</t>
  </si>
  <si>
    <t>274356022</t>
  </si>
  <si>
    <t>Bednění základových pasů ploch rovinných odstranění</t>
  </si>
  <si>
    <t>-32930174</t>
  </si>
  <si>
    <t>Bednění základů z betonu prostého nebo železového pasů pro plochy rovinné odstranění</t>
  </si>
  <si>
    <t>https://podminky.urs.cz/item/CS_URS_2023_01/274356022</t>
  </si>
  <si>
    <t>ODSTRANĚNÍ BEDNĚNÍ PASŮ OPĚR.ZDI</t>
  </si>
  <si>
    <t>274366011</t>
  </si>
  <si>
    <t>Výztuž základových pasů z drátů typu Kari</t>
  </si>
  <si>
    <t>-1454547226</t>
  </si>
  <si>
    <t>Výztuž základů pasů ze svařovaných sítí z drátů typu Kari</t>
  </si>
  <si>
    <t>https://podminky.urs.cz/item/CS_URS_2023_01/274366011</t>
  </si>
  <si>
    <t>VÝZTUŽ ZÁKLAD.PASŮ OPĚR.ZDI</t>
  </si>
  <si>
    <t>27,5*2*1,1*1,2*8/1000</t>
  </si>
  <si>
    <t>275313611</t>
  </si>
  <si>
    <t>Základové patky z betonu tř. C 16/20</t>
  </si>
  <si>
    <t>-1524884130</t>
  </si>
  <si>
    <t>Základy z betonu prostého patky a bloky z betonu kamenem neprokládaného tř. C 16/20</t>
  </si>
  <si>
    <t>https://podminky.urs.cz/item/CS_URS_2023_01/275313611</t>
  </si>
  <si>
    <t>BETONOVÁNÍ JAM PO ODEBRÁNÍ BALVANŮ-OPĚR.ZEĎ</t>
  </si>
  <si>
    <t>10*0,5*0,4</t>
  </si>
  <si>
    <t>Svislé a kompletní konstrukce</t>
  </si>
  <si>
    <t>311113155</t>
  </si>
  <si>
    <t>Nosná zeď tl přes 300 do 400 mm z hladkých tvárnic ztraceného bednění včetně výplně z betonu tř. C 25/30</t>
  </si>
  <si>
    <t>-1504706257</t>
  </si>
  <si>
    <t>Nadzákladové zdi z tvárnic ztraceného bednění betonových hladkých, včetně výplně z betonu třídy C 25/30, tloušťky zdiva přes 300 do 400 mm</t>
  </si>
  <si>
    <t>https://podminky.urs.cz/item/CS_URS_2023_01/311113155</t>
  </si>
  <si>
    <t>SVISLÉ ZDIVO OPĚR.ZDI</t>
  </si>
  <si>
    <t>1,9*27</t>
  </si>
  <si>
    <t>311361821</t>
  </si>
  <si>
    <t>Výztuž nosných zdí betonářskou ocelí 10 505</t>
  </si>
  <si>
    <t>875397977</t>
  </si>
  <si>
    <t>Výztuž nadzákladových zdí nosných svislých nebo odkloněných od svislice, rovných nebo oblých z betonářské oceli 10 505 (R) nebo BSt 500</t>
  </si>
  <si>
    <t>https://podminky.urs.cz/item/CS_URS_2023_01/311361821</t>
  </si>
  <si>
    <t>VÝZTUŽ ZDIVA OPĚR. ZDI</t>
  </si>
  <si>
    <t>8*27*1*1,2*2/1000</t>
  </si>
  <si>
    <t>10*2*27*1*1,2/1000</t>
  </si>
  <si>
    <t>317321018</t>
  </si>
  <si>
    <t>Římsy opěrných zdí a valů ze ŽB tř. C 30/37</t>
  </si>
  <si>
    <t>1912020938</t>
  </si>
  <si>
    <t>Římsy opěrných zdí a valů z betonu železového tř. C 30/37</t>
  </si>
  <si>
    <t>https://podminky.urs.cz/item/CS_URS_2023_01/317321018</t>
  </si>
  <si>
    <t>0,22*27</t>
  </si>
  <si>
    <t>317353111</t>
  </si>
  <si>
    <t>Bednění říms opěrných zdí a valů přímých, zalomených nebo zakřivených zřízení</t>
  </si>
  <si>
    <t>-1662023968</t>
  </si>
  <si>
    <t>Bednění říms opěrných zdí a valů jakéhokoliv tvaru přímých, zalomených nebo jinak zakřivených zřízení</t>
  </si>
  <si>
    <t>https://podminky.urs.cz/item/CS_URS_2023_01/317353111</t>
  </si>
  <si>
    <t>BEDNĚNÍ ŘÍMSY OPĚR.ZDI</t>
  </si>
  <si>
    <t>(0,25+0,4+0,3)*27</t>
  </si>
  <si>
    <t>317353112</t>
  </si>
  <si>
    <t>Bednění říms opěrných zdí a valů přímých, zalomených nebo zakřivených odstranění</t>
  </si>
  <si>
    <t>1141862677</t>
  </si>
  <si>
    <t>Bednění říms opěrných zdí a valů jakéhokoliv tvaru přímých, zalomených nebo jinak zakřivených odstranění</t>
  </si>
  <si>
    <t>https://podminky.urs.cz/item/CS_URS_2023_01/317353112</t>
  </si>
  <si>
    <t>317361016</t>
  </si>
  <si>
    <t>Výztuž říms opěrných zdí a valů z betonářské oceli 10 505</t>
  </si>
  <si>
    <t>606705259</t>
  </si>
  <si>
    <t>Výztuž říms opěrných zdí a valů z oceli 10 505 (R) nebo BSt 500</t>
  </si>
  <si>
    <t>https://podminky.urs.cz/item/CS_URS_2023_01/317361016</t>
  </si>
  <si>
    <t>VÝZTUŽ ŘÍMSY OPĚR.ZDI</t>
  </si>
  <si>
    <t>0,22*27*0,105*1,2</t>
  </si>
  <si>
    <t>327501111</t>
  </si>
  <si>
    <t>Výplň za opěrami a protimrazové klíny z kameniva drceného nebo těženého</t>
  </si>
  <si>
    <t>-870453999</t>
  </si>
  <si>
    <t>Výplň za opěrami a protimrazové klíny z kameniva drceného nebo těženého se zhutněním</t>
  </si>
  <si>
    <t>https://podminky.urs.cz/item/CS_URS_2023_01/327501111</t>
  </si>
  <si>
    <t>ZÁSYP ZA OPĚR.ZDÍ - RUB ZDI</t>
  </si>
  <si>
    <t>0,95*27*1,2</t>
  </si>
  <si>
    <t>463211153</t>
  </si>
  <si>
    <t>Rovnanina objemu přes 3 m3 z lomového kamene tříděného hmotnosti přes 200 do 500 kg s urovnáním líce</t>
  </si>
  <si>
    <t>1549613979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</si>
  <si>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</si>
  <si>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https://podminky.urs.cz/item/CS_URS_2023_01/463211153</t>
  </si>
  <si>
    <t xml:space="preserve">TĚŽKÝ KAMENNÝ ZÁHOZ LÍCE OPĚR.ZDI </t>
  </si>
  <si>
    <t>30*0,6</t>
  </si>
  <si>
    <t>564760101</t>
  </si>
  <si>
    <t>Podklad z kameniva hrubého drceného vel. 16-32 mm plochy do 100 m2 tl 200 mm</t>
  </si>
  <si>
    <t>-964026185</t>
  </si>
  <si>
    <t>Podklad nebo kryt z kameniva hrubého drceného vel. 16-32 mm s rozprostřením a zhutněním plochy jednotlivě do 100 m2, po zhutnění tl. 200 mm</t>
  </si>
  <si>
    <t>https://podminky.urs.cz/item/CS_URS_2023_01/564760101</t>
  </si>
  <si>
    <t>ZÁSYP GEOMŘÍŽÍ - OPĚR.ZEĎ</t>
  </si>
  <si>
    <t>30*1+30*4</t>
  </si>
  <si>
    <t>Úpravy povrchů, podlahy a osazování výplní</t>
  </si>
  <si>
    <t>628611131</t>
  </si>
  <si>
    <t>Nátěr betonu mostu akrylátový 2x ochranný pružný S4 (OS-C)</t>
  </si>
  <si>
    <t>361779278</t>
  </si>
  <si>
    <t>Nátěr mostních betonových konstrukcí akrylátový na siloxanové a plasticko-elastické bázi 2x ochranný pružný S4 (OS-C (OS 4))</t>
  </si>
  <si>
    <t>https://podminky.urs.cz/item/CS_URS_2023_01/628611131</t>
  </si>
  <si>
    <t>NÁTĚR ŘÍMSY POD PATKY SLOUPKŮ ZSNH4</t>
  </si>
  <si>
    <t>14*0,42*0,3</t>
  </si>
  <si>
    <t>628612201</t>
  </si>
  <si>
    <t>Nátěr mostního zábradlí polyuretanový jednonásobný vrchní</t>
  </si>
  <si>
    <t>890829852</t>
  </si>
  <si>
    <t>Nátěr mostního zábradlí polyuretanový 1x vrchní</t>
  </si>
  <si>
    <t>https://podminky.urs.cz/item/CS_URS_2023_01/628612201</t>
  </si>
  <si>
    <t>NÁTĚR ZSNH4</t>
  </si>
  <si>
    <t>0,314*2,3+0,07*4*14+0,314*2*13+0,4*4*13</t>
  </si>
  <si>
    <t>899623141</t>
  </si>
  <si>
    <t>Obetonování potrubí nebo zdiva stok betonem prostým tř. C 12/15 v otevřeném výkopu</t>
  </si>
  <si>
    <t>1302817719</t>
  </si>
  <si>
    <t>Obetonování potrubí nebo zdiva stok betonem prostým v otevřeném výkopu, betonem tř. C 12/15</t>
  </si>
  <si>
    <t>https://podminky.urs.cz/item/CS_URS_2023_01/899623141</t>
  </si>
  <si>
    <t>OBSYP BETONEM POD DRENÁŽÍ OPĚR.ZDI, VYŠŠÍ TŘÍDA OPROTI NÁVRHU</t>
  </si>
  <si>
    <t>0,5*27,5</t>
  </si>
  <si>
    <t>911331111</t>
  </si>
  <si>
    <t>Svodidlo ocelové jednostranné zádržnosti N2 se zaberaněním sloupků ve vzdálenosti do 2 m</t>
  </si>
  <si>
    <t>-77742311</t>
  </si>
  <si>
    <t>Silniční svodidlo ocelové se zaberaněním sloupků jednostranné úroveň zádržnosti N2 vzdálenosti sloupků do 2 m</t>
  </si>
  <si>
    <t>https://podminky.urs.cz/item/CS_URS_2023_01/911331111</t>
  </si>
  <si>
    <t>NAPOJENÍ SVODIDLA NA ZSNH4</t>
  </si>
  <si>
    <t>2*6,5</t>
  </si>
  <si>
    <t>911331411</t>
  </si>
  <si>
    <t>Náběh ocelového svodidla jednostranný délky do 4 m se zaberaněním sloupků v rozmezí do 2 m</t>
  </si>
  <si>
    <t>-902482613</t>
  </si>
  <si>
    <t>Silniční svodidlo s osazením sloupků zaberaněním ocelové náběh jednostranný, délky do 4 m</t>
  </si>
  <si>
    <t>https://podminky.urs.cz/item/CS_URS_2022_01/911331411</t>
  </si>
  <si>
    <t xml:space="preserve">náběhy svodidla </t>
  </si>
  <si>
    <t>911334122</t>
  </si>
  <si>
    <t>Svodidlo ocelové zábradelní zádržnosti H2 kotvené do římsy s výplní z tyčí</t>
  </si>
  <si>
    <t>-1855258049</t>
  </si>
  <si>
    <t>Zábradelní svodidla ocelová s osazením sloupků kotvením do římsy, se svodnicí úrovně zádržnosti H2 s výplní z tyčí</t>
  </si>
  <si>
    <t>https://podminky.urs.cz/item/CS_URS_2023_01/911334122</t>
  </si>
  <si>
    <t>ZSNH4/H2 NA ŘÍMSE OPĚR.ZDI</t>
  </si>
  <si>
    <t>912311111</t>
  </si>
  <si>
    <t>Montáž odrazky na ocelové svodidlo</t>
  </si>
  <si>
    <t>1014541213</t>
  </si>
  <si>
    <t>Montáž odrazek na svodidla ocelová</t>
  </si>
  <si>
    <t>https://podminky.urs.cz/item/CS_URS_2023_01/912311111</t>
  </si>
  <si>
    <t>40445175</t>
  </si>
  <si>
    <t>odrazka na svodidla V.1.B</t>
  </si>
  <si>
    <t>-1719744672</t>
  </si>
  <si>
    <t>919721233</t>
  </si>
  <si>
    <t>Geomříž pro vyztužení asfaltového povrchu ze skelných vláken s geotextilií pevnost 70 kN/m</t>
  </si>
  <si>
    <t>-836475364</t>
  </si>
  <si>
    <t>Geomříž pro vyztužení asfaltového povrchu ze skelných vláken s geotextilií, podélná pevnost v tahu 70 kN/m</t>
  </si>
  <si>
    <t>https://podminky.urs.cz/item/CS_URS_2023_01/919721233</t>
  </si>
  <si>
    <t>GEOMŘÍŽE - ZPEVNĚNÍ OPĚR. ZDI</t>
  </si>
  <si>
    <t>931992121</t>
  </si>
  <si>
    <t>Výplň dilatačních spár z extrudovaného polystyrénu tl 20 mm</t>
  </si>
  <si>
    <t>-1585240757</t>
  </si>
  <si>
    <t>Výplň dilatačních spár z polystyrenu extrudovaného, tloušťky 20 mm</t>
  </si>
  <si>
    <t>https://podminky.urs.cz/item/CS_URS_2023_01/931992121</t>
  </si>
  <si>
    <t>DILATACE OPĚR.ZDI-SVISLÁ</t>
  </si>
  <si>
    <t>2,3*0,4</t>
  </si>
  <si>
    <t>931994142</t>
  </si>
  <si>
    <t>Těsnění dilatační spáry betonové konstrukce polyuretanovým tmelem do pl 4,0 cm2</t>
  </si>
  <si>
    <t>-54959342</t>
  </si>
  <si>
    <t>Těsnění spáry betonové konstrukce pásy, profily, tmely tmelem polyuretanovým spáry dilatační do 4,0 cm2</t>
  </si>
  <si>
    <t>https://podminky.urs.cz/item/CS_URS_2023_01/931994142</t>
  </si>
  <si>
    <t>2,3*4</t>
  </si>
  <si>
    <t>941211111</t>
  </si>
  <si>
    <t>Montáž lešení řadového rámového lehkého zatížení do 200 kg/m2 š od 0,6 do 0,9 m v do 10 m</t>
  </si>
  <si>
    <t>272067189</t>
  </si>
  <si>
    <t>Montáž lešení řadového rámového lehkého pracovního s podlahami s provozním zatížením tř. 3 do 200 kg/m2 šířky tř. SW06 od 0,6 do 0,9 m, výšky do 10 m</t>
  </si>
  <si>
    <t>https://podminky.urs.cz/item/CS_URS_2023_01/941211111</t>
  </si>
  <si>
    <t>27*2</t>
  </si>
  <si>
    <t>941211211</t>
  </si>
  <si>
    <t>Příplatek k lešení řadovému rámovému lehkému š 0,9 m v přes 10 do 25 m za první a ZKD den použití</t>
  </si>
  <si>
    <t>847834606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</si>
  <si>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</si>
  <si>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https://podminky.urs.cz/item/CS_URS_2023_01/941211211</t>
  </si>
  <si>
    <t>60*60 'Přepočtené koeficientem množství</t>
  </si>
  <si>
    <t>941211811</t>
  </si>
  <si>
    <t>Demontáž lešení řadového rámového lehkého zatížení do 200 kg/m2 š od 0,6 do 0,9 m v do 10 m</t>
  </si>
  <si>
    <t>-437577595</t>
  </si>
  <si>
    <t>Demontáž lešení řadového rámového lehkého pracovního s provozním zatížením tř. 3 do 200 kg/m2 šířky tř. SW06 od 0,6 do 0,9 m, výšky do 10 m</t>
  </si>
  <si>
    <t>https://podminky.urs.cz/item/CS_URS_2023_01/941211811</t>
  </si>
  <si>
    <t>966006511</t>
  </si>
  <si>
    <t>Odstranění PHS sloupek ŽB zakládaný do patky nebo do piloty</t>
  </si>
  <si>
    <t>-1959882539</t>
  </si>
  <si>
    <t>Odstranění sloupků protihlukových stěn založených do patek nebo do pilot železobetonových</t>
  </si>
  <si>
    <t>https://podminky.urs.cz/item/CS_URS_2023_01/966006511</t>
  </si>
  <si>
    <t>BOURÁNÍ PATEK STÁVAJ.OPĚR.STĚNY</t>
  </si>
  <si>
    <t>20*1,4</t>
  </si>
  <si>
    <t>985331115</t>
  </si>
  <si>
    <t>Dodatečné vlepování betonářské výztuže D 16 mm do cementové aktivované malty včetně vyvrtání otvoru</t>
  </si>
  <si>
    <t>-1173589999</t>
  </si>
  <si>
    <t>Dodatečné vlepování betonářské výztuže včetně vyvrtání a vyčištění otvoru cementovou aktivovanou maltou průměr výztuže 16 mm</t>
  </si>
  <si>
    <t>https://podminky.urs.cz/item/CS_URS_2023_01/985331115</t>
  </si>
  <si>
    <t>TRNY V ZÁKLAD.PASU OPĚR.ZDI</t>
  </si>
  <si>
    <t>220*0,6</t>
  </si>
  <si>
    <t>13021015</t>
  </si>
  <si>
    <t>tyč ocelová kruhová žebírková DIN 488 jakost B500B (10 505) výztuž do betonu D 16mm</t>
  </si>
  <si>
    <t>853962184</t>
  </si>
  <si>
    <t>TRNY V ZÁKLADU</t>
  </si>
  <si>
    <t>220*0,6*1,2*1,7/1000</t>
  </si>
  <si>
    <t>607559482</t>
  </si>
  <si>
    <t>2078825758</t>
  </si>
  <si>
    <t>13,405*15 'Přepočtené koeficientem množství</t>
  </si>
  <si>
    <t>998153131</t>
  </si>
  <si>
    <t>Přesun hmot pro samostatné zdi a valy zděné z cihel, kamene, tvárnic nebo monolitické v do 12 m</t>
  </si>
  <si>
    <t>-926060904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</si>
  <si>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</si>
  <si>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https://podminky.urs.cz/item/CS_URS_2023_01/998153131</t>
  </si>
  <si>
    <t>20527961</t>
  </si>
  <si>
    <t>IZOLACE ZASYPANÝCH STĚN OPĚR.ZDI</t>
  </si>
  <si>
    <t>2*27+2*0,4*2+1,5*27+0,3*2*27,5+1,1*0,3*2</t>
  </si>
  <si>
    <t>216383776</t>
  </si>
  <si>
    <t>113,26*0,00034 'Přepočtené koeficientem množství</t>
  </si>
  <si>
    <t>1458431025</t>
  </si>
  <si>
    <t>IZOLACE STĚN OPĚR.ZDI</t>
  </si>
  <si>
    <t>0,3*2*27,5+1,1*0,3*2+2*27+2*0,4*2+1,5*27</t>
  </si>
  <si>
    <t>-716340867</t>
  </si>
  <si>
    <t>113,26*0,00041 'Přepočtené koeficientem množství</t>
  </si>
  <si>
    <t>783826675</t>
  </si>
  <si>
    <t>Hydrofobizační transparentní silikonový nátěr hrubých betonových povrchů nebo hrubých omítek</t>
  </si>
  <si>
    <t>1754883857</t>
  </si>
  <si>
    <t>Hydrofobizační nátěr omítek silikonový, transparentní, povrchů hrubých betonových povrchů nebo omítek hrubých, rýhovaných tenkovrstvých nebo škrábaných (břízolitových)</t>
  </si>
  <si>
    <t>https://podminky.urs.cz/item/CS_URS_2023_01/783826675</t>
  </si>
  <si>
    <t>NÁTĚR OCHRANNÝ OPĚR.ZDI+ŘÍMSY</t>
  </si>
  <si>
    <t>27*1,5+0,4*1,5*2+27*(0,65+0,25+0,4+0,3+0,08)</t>
  </si>
  <si>
    <t>814981268</t>
  </si>
  <si>
    <t>1196969250</t>
  </si>
  <si>
    <t>-483512368</t>
  </si>
  <si>
    <t>HZS2112</t>
  </si>
  <si>
    <t>Hodinová zúčtovací sazba tesař odborný</t>
  </si>
  <si>
    <t>500864784</t>
  </si>
  <si>
    <t>Hodinové zúčtovací sazby profesí PSV provádění stavebních konstrukcí tesař odborný</t>
  </si>
  <si>
    <t>https://podminky.urs.cz/item/CS_URS_2023_01/HZS2112</t>
  </si>
  <si>
    <t>2023-02-D.1.2 - LEŠANY-DIO</t>
  </si>
  <si>
    <t>VRN - Vedlejší rozpočtové náklady</t>
  </si>
  <si>
    <t xml:space="preserve">    VRN3 - Zařízení staveniště</t>
  </si>
  <si>
    <t>91138182R</t>
  </si>
  <si>
    <t>Montáž a demontáž dočasného silničního betonového svodidla výšky 0,5 m</t>
  </si>
  <si>
    <t>-892338188</t>
  </si>
  <si>
    <t>913111111</t>
  </si>
  <si>
    <t>Montáž a demontáž dočasných dopravních značek zařízení pro upevnění samostatných značek podstavce plastového</t>
  </si>
  <si>
    <t>108567204</t>
  </si>
  <si>
    <t>PSC</t>
  </si>
  <si>
    <t xml:space="preserve">Poznámka k souboru cen:_x000d_
1. V cenách jsou započteny náklady na montáž i demontáž dočasné značky, nebo podstavce. </t>
  </si>
  <si>
    <t>913111211</t>
  </si>
  <si>
    <t>Montáž a demontáž dočasných dopravních značek Příplatek za první a každý další den použití dočasných dopravních značek k ceně 11-1111</t>
  </si>
  <si>
    <t>1992250259</t>
  </si>
  <si>
    <t>90</t>
  </si>
  <si>
    <t>913331215R</t>
  </si>
  <si>
    <t>Příplatek k dočasnému silničnímu bet. svodidlu za první a ZKD den použití</t>
  </si>
  <si>
    <t>-1646883970</t>
  </si>
  <si>
    <t>VRN</t>
  </si>
  <si>
    <t>Vedlejší rozpočtové náklady</t>
  </si>
  <si>
    <t>VRN3</t>
  </si>
  <si>
    <t>Zařízení staveniště</t>
  </si>
  <si>
    <t>034303000</t>
  </si>
  <si>
    <t>Dopravní značení na staveništi</t>
  </si>
  <si>
    <t>SOUBOR</t>
  </si>
  <si>
    <t>1024</t>
  </si>
  <si>
    <t>-812550682</t>
  </si>
  <si>
    <t>https://podminky.urs.cz/item/CS_URS_2023_01/034303000</t>
  </si>
  <si>
    <t>034503000</t>
  </si>
  <si>
    <t>Informační tabule na staveništi</t>
  </si>
  <si>
    <t>-1406204150</t>
  </si>
  <si>
    <t>https://podminky.urs.cz/item/CS_URS_2023_01/034503000</t>
  </si>
  <si>
    <t>2023-2-VRN - LEŠANY-VRN</t>
  </si>
  <si>
    <t xml:space="preserve">    VRN1 - Průzkumné, geodetické a projektové práce</t>
  </si>
  <si>
    <t xml:space="preserve">    VRN4 - Inženýrská činnost</t>
  </si>
  <si>
    <t>VRN1</t>
  </si>
  <si>
    <t>Průzkumné, geodetické a projektové práce</t>
  </si>
  <si>
    <t>012103000</t>
  </si>
  <si>
    <t>Geodetické práce před výstavbou</t>
  </si>
  <si>
    <t>1201957900</t>
  </si>
  <si>
    <t>https://podminky.urs.cz/item/CS_URS_2022_01/012103000</t>
  </si>
  <si>
    <t>47+27</t>
  </si>
  <si>
    <t>012203000</t>
  </si>
  <si>
    <t>Geodetické práce při provádění stavby</t>
  </si>
  <si>
    <t>1591853053</t>
  </si>
  <si>
    <t>https://podminky.urs.cz/item/CS_URS_2022_01/012203000</t>
  </si>
  <si>
    <t>012303000</t>
  </si>
  <si>
    <t>Geodetické práce po výstavbě</t>
  </si>
  <si>
    <t>-2128448581</t>
  </si>
  <si>
    <t>https://podminky.urs.cz/item/CS_URS_2022_01/012303000</t>
  </si>
  <si>
    <t>geometrický plán skutečného provedení, zákres do situace</t>
  </si>
  <si>
    <t>013294000</t>
  </si>
  <si>
    <t>Ostatní dokumentace</t>
  </si>
  <si>
    <t>soubor</t>
  </si>
  <si>
    <t>-1962465629</t>
  </si>
  <si>
    <t>https://podminky.urs.cz/item/CS_URS_2022_01/013294000</t>
  </si>
  <si>
    <t>vypracování KZP-kontrolní a zkušební plán</t>
  </si>
  <si>
    <t>032103000</t>
  </si>
  <si>
    <t>Náklady na stavební buňky</t>
  </si>
  <si>
    <t>-2060604570</t>
  </si>
  <si>
    <t>https://podminky.urs.cz/item/CS_URS_2022_01/032103000</t>
  </si>
  <si>
    <t>032503000</t>
  </si>
  <si>
    <t>Skládky na staveništi</t>
  </si>
  <si>
    <t>1030675705</t>
  </si>
  <si>
    <t>https://podminky.urs.cz/item/CS_URS_2022_01/032503000</t>
  </si>
  <si>
    <t>VRN4</t>
  </si>
  <si>
    <t>Inženýrská činnost</t>
  </si>
  <si>
    <t>043103000</t>
  </si>
  <si>
    <t>Zkoušky bez rozlišení</t>
  </si>
  <si>
    <t>479670960</t>
  </si>
  <si>
    <t>https://podminky.urs.cz/item/CS_URS_2022_01/043103000</t>
  </si>
  <si>
    <t>rázová zatěž.zkouška lehkou deskou při překopech</t>
  </si>
  <si>
    <t>043134000</t>
  </si>
  <si>
    <t>Zkoušky zatěžovací</t>
  </si>
  <si>
    <t>1531268964</t>
  </si>
  <si>
    <t>https://podminky.urs.cz/item/CS_URS_2022_01/043134000</t>
  </si>
  <si>
    <t>statická zkouška ochranné vrstvy komunikace</t>
  </si>
  <si>
    <t>statické zatěžovací zkoušky pláně komunikace</t>
  </si>
  <si>
    <t>043194000</t>
  </si>
  <si>
    <t xml:space="preserve">Ostatní zkoušky-zkoušky PAU pro zařazení  odpadů-asfaltu</t>
  </si>
  <si>
    <t>-584175322</t>
  </si>
  <si>
    <t>Ostatní zkoušky-zkoušky PAU pro zařazení odpadů-asfaltu</t>
  </si>
  <si>
    <t>https://podminky.urs.cz/item/CS_URS_2022_01/043194000</t>
  </si>
  <si>
    <t>zkoušky vzorků frézovaného asfaltu pro stanovení PAU</t>
  </si>
  <si>
    <t>045002000</t>
  </si>
  <si>
    <t>Kompletační a koordinační činnost</t>
  </si>
  <si>
    <t>200498204</t>
  </si>
  <si>
    <t>https://podminky.urs.cz/item/CS_URS_2022_01/045002000</t>
  </si>
  <si>
    <t xml:space="preserve">koordinace s jinými projekty - výstavba sítí pro  RD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</si>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</sst>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123" TargetMode="External" /><Relationship Id="rId2" Type="http://schemas.openxmlformats.org/officeDocument/2006/relationships/hyperlink" Target="https://podminky.urs.cz/item/CS_URS_2023_01/113154124" TargetMode="External" /><Relationship Id="rId3" Type="http://schemas.openxmlformats.org/officeDocument/2006/relationships/hyperlink" Target="https://podminky.urs.cz/item/CS_URS_2023_01/122351101" TargetMode="External" /><Relationship Id="rId4" Type="http://schemas.openxmlformats.org/officeDocument/2006/relationships/hyperlink" Target="https://podminky.urs.cz/item/CS_URS_2023_01/122452203" TargetMode="External" /><Relationship Id="rId5" Type="http://schemas.openxmlformats.org/officeDocument/2006/relationships/hyperlink" Target="https://podminky.urs.cz/item/CS_URS_2023_01/131351100" TargetMode="External" /><Relationship Id="rId6" Type="http://schemas.openxmlformats.org/officeDocument/2006/relationships/hyperlink" Target="https://podminky.urs.cz/item/CS_URS_2023_01/13235125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67151112" TargetMode="External" /><Relationship Id="rId10" Type="http://schemas.openxmlformats.org/officeDocument/2006/relationships/hyperlink" Target="https://podminky.urs.cz/item/CS_URS_2023_01/174111101" TargetMode="External" /><Relationship Id="rId11" Type="http://schemas.openxmlformats.org/officeDocument/2006/relationships/hyperlink" Target="https://podminky.urs.cz/item/CS_URS_2023_01/175111101" TargetMode="External" /><Relationship Id="rId12" Type="http://schemas.openxmlformats.org/officeDocument/2006/relationships/hyperlink" Target="https://podminky.urs.cz/item/CS_URS_2023_01/181252305" TargetMode="External" /><Relationship Id="rId13" Type="http://schemas.openxmlformats.org/officeDocument/2006/relationships/hyperlink" Target="https://podminky.urs.cz/item/CS_URS_2023_01/181951114" TargetMode="External" /><Relationship Id="rId14" Type="http://schemas.openxmlformats.org/officeDocument/2006/relationships/hyperlink" Target="https://podminky.urs.cz/item/CS_URS_2023_01/271572211" TargetMode="External" /><Relationship Id="rId15" Type="http://schemas.openxmlformats.org/officeDocument/2006/relationships/hyperlink" Target="https://podminky.urs.cz/item/CS_URS_2023_01/2733212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451317777" TargetMode="External" /><Relationship Id="rId20" Type="http://schemas.openxmlformats.org/officeDocument/2006/relationships/hyperlink" Target="https://podminky.urs.cz/item/CS_URS_2023_01/451541111" TargetMode="External" /><Relationship Id="rId21" Type="http://schemas.openxmlformats.org/officeDocument/2006/relationships/hyperlink" Target="https://podminky.urs.cz/item/CS_URS_2023_01/451573111" TargetMode="External" /><Relationship Id="rId22" Type="http://schemas.openxmlformats.org/officeDocument/2006/relationships/hyperlink" Target="https://podminky.urs.cz/item/CS_URS_2023_01/564851011" TargetMode="External" /><Relationship Id="rId23" Type="http://schemas.openxmlformats.org/officeDocument/2006/relationships/hyperlink" Target="https://podminky.urs.cz/item/CS_URS_2023_01/564861111" TargetMode="External" /><Relationship Id="rId24" Type="http://schemas.openxmlformats.org/officeDocument/2006/relationships/hyperlink" Target="https://podminky.urs.cz/item/CS_URS_2023_01/565155101" TargetMode="External" /><Relationship Id="rId25" Type="http://schemas.openxmlformats.org/officeDocument/2006/relationships/hyperlink" Target="https://podminky.urs.cz/item/CS_URS_2023_01/567123813" TargetMode="External" /><Relationship Id="rId26" Type="http://schemas.openxmlformats.org/officeDocument/2006/relationships/hyperlink" Target="https://podminky.urs.cz/item/CS_URS_2023_01/569851111" TargetMode="External" /><Relationship Id="rId27" Type="http://schemas.openxmlformats.org/officeDocument/2006/relationships/hyperlink" Target="https://podminky.urs.cz/item/CS_URS_2023_01/573191111" TargetMode="External" /><Relationship Id="rId28" Type="http://schemas.openxmlformats.org/officeDocument/2006/relationships/hyperlink" Target="https://podminky.urs.cz/item/CS_URS_2023_01/573231106" TargetMode="External" /><Relationship Id="rId29" Type="http://schemas.openxmlformats.org/officeDocument/2006/relationships/hyperlink" Target="https://podminky.urs.cz/item/CS_URS_2023_01/577134131" TargetMode="External" /><Relationship Id="rId30" Type="http://schemas.openxmlformats.org/officeDocument/2006/relationships/hyperlink" Target="https://podminky.urs.cz/item/CS_URS_2023_01/597161111" TargetMode="External" /><Relationship Id="rId31" Type="http://schemas.openxmlformats.org/officeDocument/2006/relationships/hyperlink" Target="https://podminky.urs.cz/item/CS_URS_2023_01/597661111" TargetMode="External" /><Relationship Id="rId32" Type="http://schemas.openxmlformats.org/officeDocument/2006/relationships/hyperlink" Target="https://podminky.urs.cz/item/CS_URS_2023_01/894201161" TargetMode="External" /><Relationship Id="rId33" Type="http://schemas.openxmlformats.org/officeDocument/2006/relationships/hyperlink" Target="https://podminky.urs.cz/item/CS_URS_2023_01/894201261" TargetMode="External" /><Relationship Id="rId34" Type="http://schemas.openxmlformats.org/officeDocument/2006/relationships/hyperlink" Target="https://podminky.urs.cz/item/CS_URS_2023_01/894502101" TargetMode="External" /><Relationship Id="rId35" Type="http://schemas.openxmlformats.org/officeDocument/2006/relationships/hyperlink" Target="https://podminky.urs.cz/item/CS_URS_2023_01/894502201" TargetMode="External" /><Relationship Id="rId36" Type="http://schemas.openxmlformats.org/officeDocument/2006/relationships/hyperlink" Target="https://podminky.urs.cz/item/CS_URS_2023_01/894608112" TargetMode="External" /><Relationship Id="rId37" Type="http://schemas.openxmlformats.org/officeDocument/2006/relationships/hyperlink" Target="https://podminky.urs.cz/item/CS_URS_2023_01/894608211" TargetMode="External" /><Relationship Id="rId38" Type="http://schemas.openxmlformats.org/officeDocument/2006/relationships/hyperlink" Target="https://podminky.urs.cz/item/CS_URS_2023_01/899501221" TargetMode="External" /><Relationship Id="rId39" Type="http://schemas.openxmlformats.org/officeDocument/2006/relationships/hyperlink" Target="https://podminky.urs.cz/item/CS_URS_2023_01/911381812" TargetMode="External" /><Relationship Id="rId40" Type="http://schemas.openxmlformats.org/officeDocument/2006/relationships/hyperlink" Target="https://podminky.urs.cz/item/CS_URS_2023_01/914111111" TargetMode="External" /><Relationship Id="rId41" Type="http://schemas.openxmlformats.org/officeDocument/2006/relationships/hyperlink" Target="https://podminky.urs.cz/item/CS_URS_2023_01/914511111" TargetMode="External" /><Relationship Id="rId42" Type="http://schemas.openxmlformats.org/officeDocument/2006/relationships/hyperlink" Target="https://podminky.urs.cz/item/CS_URS_2023_01/916131213" TargetMode="External" /><Relationship Id="rId43" Type="http://schemas.openxmlformats.org/officeDocument/2006/relationships/hyperlink" Target="https://podminky.urs.cz/item/CS_URS_2023_01/919551014" TargetMode="External" /><Relationship Id="rId44" Type="http://schemas.openxmlformats.org/officeDocument/2006/relationships/hyperlink" Target="https://podminky.urs.cz/item/CS_URS_2023_01/919732221" TargetMode="External" /><Relationship Id="rId45" Type="http://schemas.openxmlformats.org/officeDocument/2006/relationships/hyperlink" Target="https://podminky.urs.cz/item/CS_URS_2023_01/919735112" TargetMode="External" /><Relationship Id="rId46" Type="http://schemas.openxmlformats.org/officeDocument/2006/relationships/hyperlink" Target="https://podminky.urs.cz/item/CS_URS_2023_01/935112211" TargetMode="External" /><Relationship Id="rId47" Type="http://schemas.openxmlformats.org/officeDocument/2006/relationships/hyperlink" Target="https://podminky.urs.cz/item/CS_URS_2023_01/938909612" TargetMode="External" /><Relationship Id="rId48" Type="http://schemas.openxmlformats.org/officeDocument/2006/relationships/hyperlink" Target="https://podminky.urs.cz/item/CS_URS_2023_01/953961215" TargetMode="External" /><Relationship Id="rId49" Type="http://schemas.openxmlformats.org/officeDocument/2006/relationships/hyperlink" Target="https://podminky.urs.cz/item/CS_URS_2023_01/953965131" TargetMode="External" /><Relationship Id="rId50" Type="http://schemas.openxmlformats.org/officeDocument/2006/relationships/hyperlink" Target="https://podminky.urs.cz/item/CS_URS_2023_01/966008113" TargetMode="External" /><Relationship Id="rId51" Type="http://schemas.openxmlformats.org/officeDocument/2006/relationships/hyperlink" Target="https://podminky.urs.cz/item/CS_URS_2023_01/966008212" TargetMode="External" /><Relationship Id="rId52" Type="http://schemas.openxmlformats.org/officeDocument/2006/relationships/hyperlink" Target="https://podminky.urs.cz/item/CS_URS_2023_01/966008311" TargetMode="External" /><Relationship Id="rId53" Type="http://schemas.openxmlformats.org/officeDocument/2006/relationships/hyperlink" Target="https://podminky.urs.cz/item/CS_URS_2023_01/997221551" TargetMode="External" /><Relationship Id="rId54" Type="http://schemas.openxmlformats.org/officeDocument/2006/relationships/hyperlink" Target="https://podminky.urs.cz/item/CS_URS_2023_01/997221559" TargetMode="External" /><Relationship Id="rId55" Type="http://schemas.openxmlformats.org/officeDocument/2006/relationships/hyperlink" Target="https://podminky.urs.cz/item/CS_URS_2023_01/997221611" TargetMode="External" /><Relationship Id="rId56" Type="http://schemas.openxmlformats.org/officeDocument/2006/relationships/hyperlink" Target="https://podminky.urs.cz/item/CS_URS_2023_01/997221625" TargetMode="External" /><Relationship Id="rId57" Type="http://schemas.openxmlformats.org/officeDocument/2006/relationships/hyperlink" Target="https://podminky.urs.cz/item/CS_URS_2023_01/997221655" TargetMode="External" /><Relationship Id="rId58" Type="http://schemas.openxmlformats.org/officeDocument/2006/relationships/hyperlink" Target="https://podminky.urs.cz/item/CS_URS_2023_01/997221875" TargetMode="External" /><Relationship Id="rId59" Type="http://schemas.openxmlformats.org/officeDocument/2006/relationships/hyperlink" Target="https://podminky.urs.cz/item/CS_URS_2023_01/998225111" TargetMode="External" /><Relationship Id="rId60" Type="http://schemas.openxmlformats.org/officeDocument/2006/relationships/hyperlink" Target="https://podminky.urs.cz/item/CS_URS_2023_01/711112001" TargetMode="External" /><Relationship Id="rId61" Type="http://schemas.openxmlformats.org/officeDocument/2006/relationships/hyperlink" Target="https://podminky.urs.cz/item/CS_URS_2023_01/711112002" TargetMode="External" /><Relationship Id="rId62" Type="http://schemas.openxmlformats.org/officeDocument/2006/relationships/hyperlink" Target="https://podminky.urs.cz/item/CS_URS_2023_01/998711101" TargetMode="External" /><Relationship Id="rId63" Type="http://schemas.openxmlformats.org/officeDocument/2006/relationships/hyperlink" Target="https://podminky.urs.cz/item/CS_URS_2023_01/767163121" TargetMode="External" /><Relationship Id="rId64" Type="http://schemas.openxmlformats.org/officeDocument/2006/relationships/hyperlink" Target="https://podminky.urs.cz/item/CS_URS_2023_01/998767101" TargetMode="External" /><Relationship Id="rId65" Type="http://schemas.openxmlformats.org/officeDocument/2006/relationships/hyperlink" Target="https://podminky.urs.cz/item/CS_URS_2023_01/783301303" TargetMode="External" /><Relationship Id="rId66" Type="http://schemas.openxmlformats.org/officeDocument/2006/relationships/hyperlink" Target="https://podminky.urs.cz/item/CS_URS_2023_01/783301311" TargetMode="External" /><Relationship Id="rId67" Type="http://schemas.openxmlformats.org/officeDocument/2006/relationships/hyperlink" Target="https://podminky.urs.cz/item/CS_URS_2023_01/783314203" TargetMode="External" /><Relationship Id="rId68" Type="http://schemas.openxmlformats.org/officeDocument/2006/relationships/hyperlink" Target="https://podminky.urs.cz/item/CS_URS_2023_01/783315103" TargetMode="External" /><Relationship Id="rId69" Type="http://schemas.openxmlformats.org/officeDocument/2006/relationships/hyperlink" Target="https://podminky.urs.cz/item/CS_URS_2023_01/783317105" TargetMode="External" /><Relationship Id="rId70" Type="http://schemas.openxmlformats.org/officeDocument/2006/relationships/hyperlink" Target="https://podminky.urs.cz/item/CS_URS_2023_01/HZS1212" TargetMode="External" /><Relationship Id="rId71" Type="http://schemas.openxmlformats.org/officeDocument/2006/relationships/hyperlink" Target="https://podminky.urs.cz/item/CS_URS_2023_01/HZS1322" TargetMode="External" /><Relationship Id="rId72" Type="http://schemas.openxmlformats.org/officeDocument/2006/relationships/hyperlink" Target="https://podminky.urs.cz/item/CS_URS_2023_01/HZS1412" TargetMode="External" /><Relationship Id="rId73" Type="http://schemas.openxmlformats.org/officeDocument/2006/relationships/hyperlink" Target="https://podminky.urs.cz/item/CS_URS_2023_01/HZS1422" TargetMode="External" /><Relationship Id="rId74" Type="http://schemas.openxmlformats.org/officeDocument/2006/relationships/hyperlink" Target="https://podminky.urs.cz/item/CS_URS_2023_01/HZS1442" TargetMode="External" /><Relationship Id="rId7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351502" TargetMode="External" /><Relationship Id="rId2" Type="http://schemas.openxmlformats.org/officeDocument/2006/relationships/hyperlink" Target="https://podminky.urs.cz/item/CS_URS_2023_01/122861101" TargetMode="External" /><Relationship Id="rId3" Type="http://schemas.openxmlformats.org/officeDocument/2006/relationships/hyperlink" Target="https://podminky.urs.cz/item/CS_URS_2022_01/132312131" TargetMode="External" /><Relationship Id="rId4" Type="http://schemas.openxmlformats.org/officeDocument/2006/relationships/hyperlink" Target="https://podminky.urs.cz/item/CS_URS_2023_01/15381212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67151102" TargetMode="External" /><Relationship Id="rId8" Type="http://schemas.openxmlformats.org/officeDocument/2006/relationships/hyperlink" Target="https://podminky.urs.cz/item/CS_URS_2023_01/171201221" TargetMode="External" /><Relationship Id="rId9" Type="http://schemas.openxmlformats.org/officeDocument/2006/relationships/hyperlink" Target="https://podminky.urs.cz/item/CS_URS_2023_01/171251201" TargetMode="External" /><Relationship Id="rId10" Type="http://schemas.openxmlformats.org/officeDocument/2006/relationships/hyperlink" Target="https://podminky.urs.cz/item/CS_URS_2023_01/153211006" TargetMode="External" /><Relationship Id="rId11" Type="http://schemas.openxmlformats.org/officeDocument/2006/relationships/hyperlink" Target="https://podminky.urs.cz/item/CS_URS_2023_01/153273113" TargetMode="External" /><Relationship Id="rId12" Type="http://schemas.openxmlformats.org/officeDocument/2006/relationships/hyperlink" Target="https://podminky.urs.cz/item/CS_URS_2023_01/211561111" TargetMode="External" /><Relationship Id="rId13" Type="http://schemas.openxmlformats.org/officeDocument/2006/relationships/hyperlink" Target="https://podminky.urs.cz/item/CS_URS_2023_01/211971121" TargetMode="External" /><Relationship Id="rId14" Type="http://schemas.openxmlformats.org/officeDocument/2006/relationships/hyperlink" Target="https://podminky.urs.cz/item/CS_URS_2023_01/212312111" TargetMode="External" /><Relationship Id="rId15" Type="http://schemas.openxmlformats.org/officeDocument/2006/relationships/hyperlink" Target="https://podminky.urs.cz/item/CS_URS_2023_01/212792311" TargetMode="External" /><Relationship Id="rId16" Type="http://schemas.openxmlformats.org/officeDocument/2006/relationships/hyperlink" Target="https://podminky.urs.cz/item/CS_URS_2023_01/212792312" TargetMode="External" /><Relationship Id="rId17" Type="http://schemas.openxmlformats.org/officeDocument/2006/relationships/hyperlink" Target="https://podminky.urs.cz/item/CS_URS_2023_01/221211114" TargetMode="External" /><Relationship Id="rId18" Type="http://schemas.openxmlformats.org/officeDocument/2006/relationships/hyperlink" Target="https://podminky.urs.cz/item/CS_URS_2023_01/271572211" TargetMode="External" /><Relationship Id="rId19" Type="http://schemas.openxmlformats.org/officeDocument/2006/relationships/hyperlink" Target="https://podminky.urs.cz/item/CS_URS_2023_01/274326121" TargetMode="External" /><Relationship Id="rId20" Type="http://schemas.openxmlformats.org/officeDocument/2006/relationships/hyperlink" Target="https://podminky.urs.cz/item/CS_URS_2023_01/274356021" TargetMode="External" /><Relationship Id="rId21" Type="http://schemas.openxmlformats.org/officeDocument/2006/relationships/hyperlink" Target="https://podminky.urs.cz/item/CS_URS_2023_01/274356022" TargetMode="External" /><Relationship Id="rId22" Type="http://schemas.openxmlformats.org/officeDocument/2006/relationships/hyperlink" Target="https://podminky.urs.cz/item/CS_URS_2023_01/274366011" TargetMode="External" /><Relationship Id="rId23" Type="http://schemas.openxmlformats.org/officeDocument/2006/relationships/hyperlink" Target="https://podminky.urs.cz/item/CS_URS_2023_01/275313611" TargetMode="External" /><Relationship Id="rId24" Type="http://schemas.openxmlformats.org/officeDocument/2006/relationships/hyperlink" Target="https://podminky.urs.cz/item/CS_URS_2023_01/311113155" TargetMode="External" /><Relationship Id="rId25" Type="http://schemas.openxmlformats.org/officeDocument/2006/relationships/hyperlink" Target="https://podminky.urs.cz/item/CS_URS_2023_01/311361821" TargetMode="External" /><Relationship Id="rId26" Type="http://schemas.openxmlformats.org/officeDocument/2006/relationships/hyperlink" Target="https://podminky.urs.cz/item/CS_URS_2023_01/317321018" TargetMode="External" /><Relationship Id="rId27" Type="http://schemas.openxmlformats.org/officeDocument/2006/relationships/hyperlink" Target="https://podminky.urs.cz/item/CS_URS_2023_01/317353111" TargetMode="External" /><Relationship Id="rId28" Type="http://schemas.openxmlformats.org/officeDocument/2006/relationships/hyperlink" Target="https://podminky.urs.cz/item/CS_URS_2023_01/317353112" TargetMode="External" /><Relationship Id="rId29" Type="http://schemas.openxmlformats.org/officeDocument/2006/relationships/hyperlink" Target="https://podminky.urs.cz/item/CS_URS_2023_01/317361016" TargetMode="External" /><Relationship Id="rId30" Type="http://schemas.openxmlformats.org/officeDocument/2006/relationships/hyperlink" Target="https://podminky.urs.cz/item/CS_URS_2023_01/327501111" TargetMode="External" /><Relationship Id="rId31" Type="http://schemas.openxmlformats.org/officeDocument/2006/relationships/hyperlink" Target="https://podminky.urs.cz/item/CS_URS_2023_01/463211153" TargetMode="External" /><Relationship Id="rId32" Type="http://schemas.openxmlformats.org/officeDocument/2006/relationships/hyperlink" Target="https://podminky.urs.cz/item/CS_URS_2023_01/564760101" TargetMode="External" /><Relationship Id="rId33" Type="http://schemas.openxmlformats.org/officeDocument/2006/relationships/hyperlink" Target="https://podminky.urs.cz/item/CS_URS_2023_01/628611131" TargetMode="External" /><Relationship Id="rId34" Type="http://schemas.openxmlformats.org/officeDocument/2006/relationships/hyperlink" Target="https://podminky.urs.cz/item/CS_URS_2023_01/628612201" TargetMode="External" /><Relationship Id="rId35" Type="http://schemas.openxmlformats.org/officeDocument/2006/relationships/hyperlink" Target="https://podminky.urs.cz/item/CS_URS_2023_01/899623141" TargetMode="External" /><Relationship Id="rId36" Type="http://schemas.openxmlformats.org/officeDocument/2006/relationships/hyperlink" Target="https://podminky.urs.cz/item/CS_URS_2023_01/911331111" TargetMode="External" /><Relationship Id="rId37" Type="http://schemas.openxmlformats.org/officeDocument/2006/relationships/hyperlink" Target="https://podminky.urs.cz/item/CS_URS_2022_01/911331411" TargetMode="External" /><Relationship Id="rId38" Type="http://schemas.openxmlformats.org/officeDocument/2006/relationships/hyperlink" Target="https://podminky.urs.cz/item/CS_URS_2023_01/911334122" TargetMode="External" /><Relationship Id="rId39" Type="http://schemas.openxmlformats.org/officeDocument/2006/relationships/hyperlink" Target="https://podminky.urs.cz/item/CS_URS_2023_01/912311111" TargetMode="External" /><Relationship Id="rId40" Type="http://schemas.openxmlformats.org/officeDocument/2006/relationships/hyperlink" Target="https://podminky.urs.cz/item/CS_URS_2023_01/919721233" TargetMode="External" /><Relationship Id="rId41" Type="http://schemas.openxmlformats.org/officeDocument/2006/relationships/hyperlink" Target="https://podminky.urs.cz/item/CS_URS_2023_01/931992121" TargetMode="External" /><Relationship Id="rId42" Type="http://schemas.openxmlformats.org/officeDocument/2006/relationships/hyperlink" Target="https://podminky.urs.cz/item/CS_URS_2023_01/931994142" TargetMode="External" /><Relationship Id="rId43" Type="http://schemas.openxmlformats.org/officeDocument/2006/relationships/hyperlink" Target="https://podminky.urs.cz/item/CS_URS_2023_01/941211111" TargetMode="External" /><Relationship Id="rId44" Type="http://schemas.openxmlformats.org/officeDocument/2006/relationships/hyperlink" Target="https://podminky.urs.cz/item/CS_URS_2023_01/941211211" TargetMode="External" /><Relationship Id="rId45" Type="http://schemas.openxmlformats.org/officeDocument/2006/relationships/hyperlink" Target="https://podminky.urs.cz/item/CS_URS_2023_01/941211811" TargetMode="External" /><Relationship Id="rId46" Type="http://schemas.openxmlformats.org/officeDocument/2006/relationships/hyperlink" Target="https://podminky.urs.cz/item/CS_URS_2023_01/966006511" TargetMode="External" /><Relationship Id="rId47" Type="http://schemas.openxmlformats.org/officeDocument/2006/relationships/hyperlink" Target="https://podminky.urs.cz/item/CS_URS_2023_01/985331115" TargetMode="External" /><Relationship Id="rId48" Type="http://schemas.openxmlformats.org/officeDocument/2006/relationships/hyperlink" Target="https://podminky.urs.cz/item/CS_URS_2023_01/997221551" TargetMode="External" /><Relationship Id="rId49" Type="http://schemas.openxmlformats.org/officeDocument/2006/relationships/hyperlink" Target="https://podminky.urs.cz/item/CS_URS_2023_01/997221559" TargetMode="External" /><Relationship Id="rId50" Type="http://schemas.openxmlformats.org/officeDocument/2006/relationships/hyperlink" Target="https://podminky.urs.cz/item/CS_URS_2023_01/998153131" TargetMode="External" /><Relationship Id="rId51" Type="http://schemas.openxmlformats.org/officeDocument/2006/relationships/hyperlink" Target="https://podminky.urs.cz/item/CS_URS_2023_01/711112001" TargetMode="External" /><Relationship Id="rId52" Type="http://schemas.openxmlformats.org/officeDocument/2006/relationships/hyperlink" Target="https://podminky.urs.cz/item/CS_URS_2023_01/711112002" TargetMode="External" /><Relationship Id="rId53" Type="http://schemas.openxmlformats.org/officeDocument/2006/relationships/hyperlink" Target="https://podminky.urs.cz/item/CS_URS_2023_01/783826675" TargetMode="External" /><Relationship Id="rId54" Type="http://schemas.openxmlformats.org/officeDocument/2006/relationships/hyperlink" Target="https://podminky.urs.cz/item/CS_URS_2023_01/HZS1212" TargetMode="External" /><Relationship Id="rId55" Type="http://schemas.openxmlformats.org/officeDocument/2006/relationships/hyperlink" Target="https://podminky.urs.cz/item/CS_URS_2023_01/HZS1322" TargetMode="External" /><Relationship Id="rId56" Type="http://schemas.openxmlformats.org/officeDocument/2006/relationships/hyperlink" Target="https://podminky.urs.cz/item/CS_URS_2023_01/HZS1412" TargetMode="External" /><Relationship Id="rId57" Type="http://schemas.openxmlformats.org/officeDocument/2006/relationships/hyperlink" Target="https://podminky.urs.cz/item/CS_URS_2023_01/HZS2112" TargetMode="External" /><Relationship Id="rId5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34303000" TargetMode="External" /><Relationship Id="rId2" Type="http://schemas.openxmlformats.org/officeDocument/2006/relationships/hyperlink" Target="https://podminky.urs.cz/item/CS_URS_2023_01/034503000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12303000" TargetMode="External" /><Relationship Id="rId4" Type="http://schemas.openxmlformats.org/officeDocument/2006/relationships/hyperlink" Target="https://podminky.urs.cz/item/CS_URS_2022_01/013294000" TargetMode="External" /><Relationship Id="rId5" Type="http://schemas.openxmlformats.org/officeDocument/2006/relationships/hyperlink" Target="https://podminky.urs.cz/item/CS_URS_2022_01/032103000" TargetMode="External" /><Relationship Id="rId6" Type="http://schemas.openxmlformats.org/officeDocument/2006/relationships/hyperlink" Target="https://podminky.urs.cz/item/CS_URS_2022_01/032503000" TargetMode="External" /><Relationship Id="rId7" Type="http://schemas.openxmlformats.org/officeDocument/2006/relationships/hyperlink" Target="https://podminky.urs.cz/item/CS_URS_2022_01/043103000" TargetMode="External" /><Relationship Id="rId8" Type="http://schemas.openxmlformats.org/officeDocument/2006/relationships/hyperlink" Target="https://podminky.urs.cz/item/CS_URS_2022_01/043134000" TargetMode="External" /><Relationship Id="rId9" Type="http://schemas.openxmlformats.org/officeDocument/2006/relationships/hyperlink" Target="https://podminky.urs.cz/item/CS_URS_2022_01/043194000" TargetMode="External" /><Relationship Id="rId10" Type="http://schemas.openxmlformats.org/officeDocument/2006/relationships/hyperlink" Target="https://podminky.urs.cz/item/CS_URS_2022_01/045002000" TargetMode="External" /><Relationship Id="rId1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2023-02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VOZOVKY S OPĚRNOU ZDÍ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Lešany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Středočeský kraj,Zborovská 11,Praha 5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DiK Janák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 Stanislav Janák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4.7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'2023-02-D.1.1 - LEŠANY -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'2023-02-D.1.1 - LEŠANY - ...'!P93</f>
        <v>0</v>
      </c>
      <c r="AV55" s="121">
        <f>'2023-02-D.1.1 - LEŠANY - ...'!J33</f>
        <v>0</v>
      </c>
      <c r="AW55" s="121">
        <f>'2023-02-D.1.1 - LEŠANY - ...'!J34</f>
        <v>0</v>
      </c>
      <c r="AX55" s="121">
        <f>'2023-02-D.1.1 - LEŠANY - ...'!J35</f>
        <v>0</v>
      </c>
      <c r="AY55" s="121">
        <f>'2023-02-D.1.1 - LEŠANY - ...'!J36</f>
        <v>0</v>
      </c>
      <c r="AZ55" s="121">
        <f>'2023-02-D.1.1 - LEŠANY - ...'!F33</f>
        <v>0</v>
      </c>
      <c r="BA55" s="121">
        <f>'2023-02-D.1.1 - LEŠANY - ...'!F34</f>
        <v>0</v>
      </c>
      <c r="BB55" s="121">
        <f>'2023-02-D.1.1 - LEŠANY - ...'!F35</f>
        <v>0</v>
      </c>
      <c r="BC55" s="121">
        <f>'2023-02-D.1.1 - LEŠANY - ...'!F36</f>
        <v>0</v>
      </c>
      <c r="BD55" s="123">
        <f>'2023-02-D.1.1 - LEŠANY - 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24.7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'2023-02-D.2.1 - LEŠANY-OP...'!J30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'2023-02-D.2.1 - LEŠANY-OP...'!P94</f>
        <v>0</v>
      </c>
      <c r="AV56" s="121">
        <f>'2023-02-D.2.1 - LEŠANY-OP...'!J33</f>
        <v>0</v>
      </c>
      <c r="AW56" s="121">
        <f>'2023-02-D.2.1 - LEŠANY-OP...'!J34</f>
        <v>0</v>
      </c>
      <c r="AX56" s="121">
        <f>'2023-02-D.2.1 - LEŠANY-OP...'!J35</f>
        <v>0</v>
      </c>
      <c r="AY56" s="121">
        <f>'2023-02-D.2.1 - LEŠANY-OP...'!J36</f>
        <v>0</v>
      </c>
      <c r="AZ56" s="121">
        <f>'2023-02-D.2.1 - LEŠANY-OP...'!F33</f>
        <v>0</v>
      </c>
      <c r="BA56" s="121">
        <f>'2023-02-D.2.1 - LEŠANY-OP...'!F34</f>
        <v>0</v>
      </c>
      <c r="BB56" s="121">
        <f>'2023-02-D.2.1 - LEŠANY-OP...'!F35</f>
        <v>0</v>
      </c>
      <c r="BC56" s="121">
        <f>'2023-02-D.2.1 - LEŠANY-OP...'!F36</f>
        <v>0</v>
      </c>
      <c r="BD56" s="123">
        <f>'2023-02-D.2.1 - LEŠANY-OP...'!F37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24.7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'2023-02-D.1.2 - LEŠANY-DIO'!J30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v>0</v>
      </c>
      <c r="AT57" s="121">
        <f>ROUND(SUM(AV57:AW57),2)</f>
        <v>0</v>
      </c>
      <c r="AU57" s="122">
        <f>'2023-02-D.1.2 - LEŠANY-DIO'!P83</f>
        <v>0</v>
      </c>
      <c r="AV57" s="121">
        <f>'2023-02-D.1.2 - LEŠANY-DIO'!J33</f>
        <v>0</v>
      </c>
      <c r="AW57" s="121">
        <f>'2023-02-D.1.2 - LEŠANY-DIO'!J34</f>
        <v>0</v>
      </c>
      <c r="AX57" s="121">
        <f>'2023-02-D.1.2 - LEŠANY-DIO'!J35</f>
        <v>0</v>
      </c>
      <c r="AY57" s="121">
        <f>'2023-02-D.1.2 - LEŠANY-DIO'!J36</f>
        <v>0</v>
      </c>
      <c r="AZ57" s="121">
        <f>'2023-02-D.1.2 - LEŠANY-DIO'!F33</f>
        <v>0</v>
      </c>
      <c r="BA57" s="121">
        <f>'2023-02-D.1.2 - LEŠANY-DIO'!F34</f>
        <v>0</v>
      </c>
      <c r="BB57" s="121">
        <f>'2023-02-D.1.2 - LEŠANY-DIO'!F35</f>
        <v>0</v>
      </c>
      <c r="BC57" s="121">
        <f>'2023-02-D.1.2 - LEŠANY-DIO'!F36</f>
        <v>0</v>
      </c>
      <c r="BD57" s="123">
        <f>'2023-02-D.1.2 - LEŠANY-DIO'!F37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7" customFormat="1" ht="24.75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'2023-2-VRN - LEŠANY-VRN'!J30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80</v>
      </c>
      <c r="AR58" s="119"/>
      <c r="AS58" s="125">
        <v>0</v>
      </c>
      <c r="AT58" s="126">
        <f>ROUND(SUM(AV58:AW58),2)</f>
        <v>0</v>
      </c>
      <c r="AU58" s="127">
        <f>'2023-2-VRN - LEŠANY-VRN'!P83</f>
        <v>0</v>
      </c>
      <c r="AV58" s="126">
        <f>'2023-2-VRN - LEŠANY-VRN'!J33</f>
        <v>0</v>
      </c>
      <c r="AW58" s="126">
        <f>'2023-2-VRN - LEŠANY-VRN'!J34</f>
        <v>0</v>
      </c>
      <c r="AX58" s="126">
        <f>'2023-2-VRN - LEŠANY-VRN'!J35</f>
        <v>0</v>
      </c>
      <c r="AY58" s="126">
        <f>'2023-2-VRN - LEŠANY-VRN'!J36</f>
        <v>0</v>
      </c>
      <c r="AZ58" s="126">
        <f>'2023-2-VRN - LEŠANY-VRN'!F33</f>
        <v>0</v>
      </c>
      <c r="BA58" s="126">
        <f>'2023-2-VRN - LEŠANY-VRN'!F34</f>
        <v>0</v>
      </c>
      <c r="BB58" s="126">
        <f>'2023-2-VRN - LEŠANY-VRN'!F35</f>
        <v>0</v>
      </c>
      <c r="BC58" s="126">
        <f>'2023-2-VRN - LEŠANY-VRN'!F36</f>
        <v>0</v>
      </c>
      <c r="BD58" s="128">
        <f>'2023-2-VRN - LEŠANY-VRN'!F37</f>
        <v>0</v>
      </c>
      <c r="BE58" s="7"/>
      <c r="BT58" s="124" t="s">
        <v>81</v>
      </c>
      <c r="BV58" s="124" t="s">
        <v>75</v>
      </c>
      <c r="BW58" s="124" t="s">
        <v>92</v>
      </c>
      <c r="BX58" s="124" t="s">
        <v>5</v>
      </c>
      <c r="CL58" s="124" t="s">
        <v>19</v>
      </c>
      <c r="CM58" s="124" t="s">
        <v>83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tScKErNuPuG54Th+5bb0PT2dOeWPQkJKmSLNwW5SQAmWHLRKD/S8dnSqsSqERshOw2YBWEJx6eXTdetNrFlK6g==" hashValue="BcYCyo9scxHdQJ7gUio8p2yS+d84Jrb3dCyQn9gZ6r2dQjWa5egyom6V8p/3L3osGxeZEtseKqHRotKvfsiU/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023-02-D.1.1 - LEŠANY - ...'!C2" display="/"/>
    <hyperlink ref="A56" location="'2023-02-D.2.1 - LEŠANY-OP...'!C2" display="/"/>
    <hyperlink ref="A57" location="'2023-02-D.1.2 - LEŠANY-DIO'!C2" display="/"/>
    <hyperlink ref="A58" location="'2023-2-VRN - LEŠANY-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ROUND((SUM(BE93:BE513)),  2)</f>
        <v>0</v>
      </c>
      <c r="G33" s="39"/>
      <c r="H33" s="39"/>
      <c r="I33" s="149">
        <v>0.20999999999999999</v>
      </c>
      <c r="J33" s="148">
        <f>ROUND(((SUM(BE93:BE513))*I33),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ROUND((SUM(BF93:BF513)),  2)</f>
        <v>0</v>
      </c>
      <c r="G34" s="39"/>
      <c r="H34" s="39"/>
      <c r="I34" s="149">
        <v>0.14999999999999999</v>
      </c>
      <c r="J34" s="148">
        <f>ROUND(((SUM(BF93:BF513))*I34),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ROUND((SUM(BG93:BG513)),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ROUND((SUM(BH93:BH513)),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ROUND((SUM(BI93:BI513)),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2023-02-D.1.1 - LEŠANY - VOZOVKA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J166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J192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J208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J261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J303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107</v>
      </c>
      <c r="E67" s="175"/>
      <c r="F67" s="175"/>
      <c r="G67" s="175"/>
      <c r="H67" s="175"/>
      <c r="I67" s="175"/>
      <c r="J67" s="176">
        <f>J392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J422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109</v>
      </c>
      <c r="E69" s="169"/>
      <c r="F69" s="169"/>
      <c r="G69" s="169"/>
      <c r="H69" s="169"/>
      <c r="I69" s="169"/>
      <c r="J69" s="170">
        <f>J426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110</v>
      </c>
      <c r="E70" s="175"/>
      <c r="F70" s="175"/>
      <c r="G70" s="175"/>
      <c r="H70" s="175"/>
      <c r="I70" s="175"/>
      <c r="J70" s="176">
        <f>J427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111</v>
      </c>
      <c r="E71" s="175"/>
      <c r="F71" s="175"/>
      <c r="G71" s="175"/>
      <c r="H71" s="175"/>
      <c r="I71" s="175"/>
      <c r="J71" s="176">
        <f>J447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112</v>
      </c>
      <c r="E72" s="175"/>
      <c r="F72" s="175"/>
      <c r="G72" s="175"/>
      <c r="H72" s="175"/>
      <c r="I72" s="175"/>
      <c r="J72" s="176">
        <f>J470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6"/>
      <c r="C73" s="167"/>
      <c r="D73" s="168" t="s">
        <v>113</v>
      </c>
      <c r="E73" s="169"/>
      <c r="F73" s="169"/>
      <c r="G73" s="169"/>
      <c r="H73" s="169"/>
      <c r="I73" s="169"/>
      <c r="J73" s="170">
        <f>J498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114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OPRAVA VOZOVKY S OPĚRNOU ZDÍ</v>
      </c>
      <c r="F83" s="33"/>
      <c r="G83" s="33"/>
      <c r="H83" s="33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94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2023-02-D.1.1 - LEŠANY - VOZOVKA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 xml:space="preserve">Lešany </v>
      </c>
      <c r="G87" s="41"/>
      <c r="H87" s="41"/>
      <c r="I87" s="33" t="s">
        <v>23</v>
      </c>
      <c r="J87" s="73" t="str">
        <f>IF(J12="","",J12)</f>
        <v>2. 1. 2023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E15</f>
        <v>Středočeský kraj,Zborovská 11,Praha 5</v>
      </c>
      <c r="G89" s="41"/>
      <c r="H89" s="41"/>
      <c r="I89" s="33" t="s">
        <v>32</v>
      </c>
      <c r="J89" s="37" t="str">
        <f>E21</f>
        <v>DiK Janák s.r.o.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IF(E18="","",E18)</f>
        <v>Vyplň údaj</v>
      </c>
      <c r="G90" s="41"/>
      <c r="H90" s="41"/>
      <c r="I90" s="33" t="s">
        <v>35</v>
      </c>
      <c r="J90" s="37" t="str">
        <f>E24</f>
        <v>ing. Stanislav Janák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115</v>
      </c>
      <c r="D92" s="181" t="s">
        <v>58</v>
      </c>
      <c r="E92" s="181" t="s">
        <v>54</v>
      </c>
      <c r="F92" s="181" t="s">
        <v>55</v>
      </c>
      <c r="G92" s="181" t="s">
        <v>116</v>
      </c>
      <c r="H92" s="181" t="s">
        <v>117</v>
      </c>
      <c r="I92" s="181" t="s">
        <v>118</v>
      </c>
      <c r="J92" s="181" t="s">
        <v>98</v>
      </c>
      <c r="K92" s="182" t="s">
        <v>119</v>
      </c>
      <c r="L92" s="183"/>
      <c r="M92" s="93" t="s">
        <v>19</v>
      </c>
      <c r="N92" s="94" t="s">
        <v>43</v>
      </c>
      <c r="O92" s="94" t="s">
        <v>120</v>
      </c>
      <c r="P92" s="94" t="s">
        <v>121</v>
      </c>
      <c r="Q92" s="94" t="s">
        <v>122</v>
      </c>
      <c r="R92" s="94" t="s">
        <v>123</v>
      </c>
      <c r="S92" s="94" t="s">
        <v>124</v>
      </c>
      <c r="T92" s="95" t="s">
        <v>125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126</v>
      </c>
      <c r="D93" s="41"/>
      <c r="E93" s="41"/>
      <c r="F93" s="41"/>
      <c r="G93" s="41"/>
      <c r="H93" s="41"/>
      <c r="I93" s="41"/>
      <c r="J93" s="184">
        <f>BK93</f>
        <v>0</v>
      </c>
      <c r="K93" s="41"/>
      <c r="L93" s="45"/>
      <c r="M93" s="96"/>
      <c r="N93" s="185"/>
      <c r="O93" s="97"/>
      <c r="P93" s="186">
        <f>P94+P426+P498</f>
        <v>0</v>
      </c>
      <c r="Q93" s="97"/>
      <c r="R93" s="186">
        <f>R94+R426+R498</f>
        <v>330.8309340400001</v>
      </c>
      <c r="S93" s="97"/>
      <c r="T93" s="187">
        <f>T94+T426+T498</f>
        <v>165.81980000000002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72</v>
      </c>
      <c r="AU93" s="18" t="s">
        <v>99</v>
      </c>
      <c r="BK93" s="188">
        <f>BK94+BK426+BK498</f>
        <v>0</v>
      </c>
    </row>
    <row r="94" s="12" customFormat="1" ht="25.92" customHeight="1">
      <c r="A94" s="12"/>
      <c r="B94" s="189"/>
      <c r="C94" s="190"/>
      <c r="D94" s="191" t="s">
        <v>72</v>
      </c>
      <c r="E94" s="192" t="s">
        <v>127</v>
      </c>
      <c r="F94" s="192" t="s">
        <v>128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P95+P166+P192+P208+P261+P303+P392+P422</f>
        <v>0</v>
      </c>
      <c r="Q94" s="197"/>
      <c r="R94" s="198">
        <f>R95+R166+R192+R208+R261+R303+R392+R422</f>
        <v>330.61718588000008</v>
      </c>
      <c r="S94" s="197"/>
      <c r="T94" s="199">
        <f>T95+T166+T192+T208+T261+T303+T392+T422</f>
        <v>165.81980000000002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81</v>
      </c>
      <c r="AT94" s="201" t="s">
        <v>72</v>
      </c>
      <c r="AU94" s="201" t="s">
        <v>73</v>
      </c>
      <c r="AY94" s="200" t="s">
        <v>129</v>
      </c>
      <c r="BK94" s="202">
        <f>BK95+BK166+BK192+BK208+BK261+BK303+BK392+BK422</f>
        <v>0</v>
      </c>
    </row>
    <row r="95" s="12" customFormat="1" ht="22.8" customHeight="1">
      <c r="A95" s="12"/>
      <c r="B95" s="189"/>
      <c r="C95" s="190"/>
      <c r="D95" s="191" t="s">
        <v>72</v>
      </c>
      <c r="E95" s="203" t="s">
        <v>81</v>
      </c>
      <c r="F95" s="203" t="s">
        <v>130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SUM(P96:P165)</f>
        <v>0</v>
      </c>
      <c r="Q95" s="197"/>
      <c r="R95" s="198">
        <f>SUM(R96:R165)</f>
        <v>27.679525000000002</v>
      </c>
      <c r="S95" s="197"/>
      <c r="T95" s="199">
        <f>SUM(T96:T165)</f>
        <v>115.57500000000002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81</v>
      </c>
      <c r="AT95" s="201" t="s">
        <v>72</v>
      </c>
      <c r="AU95" s="201" t="s">
        <v>81</v>
      </c>
      <c r="AY95" s="200" t="s">
        <v>129</v>
      </c>
      <c r="BK95" s="202">
        <f>SUM(BK96:BK165)</f>
        <v>0</v>
      </c>
    </row>
    <row r="96" s="2" customFormat="1" ht="16.5" customHeight="1">
      <c r="A96" s="39"/>
      <c r="B96" s="40"/>
      <c r="C96" s="205" t="s">
        <v>81</v>
      </c>
      <c r="D96" s="205" t="s">
        <v>131</v>
      </c>
      <c r="E96" s="206" t="s">
        <v>132</v>
      </c>
      <c r="F96" s="207" t="s">
        <v>133</v>
      </c>
      <c r="G96" s="208" t="s">
        <v>134</v>
      </c>
      <c r="H96" s="209">
        <v>172.5</v>
      </c>
      <c r="I96" s="210"/>
      <c r="J96" s="211">
        <f>ROUND(I96*H96,2)</f>
        <v>0</v>
      </c>
      <c r="K96" s="207" t="s">
        <v>135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0.44</v>
      </c>
      <c r="T96" s="215">
        <f>S96*H96</f>
        <v>75.900000000000006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136</v>
      </c>
      <c r="AT96" s="216" t="s">
        <v>131</v>
      </c>
      <c r="AU96" s="216" t="s">
        <v>83</v>
      </c>
      <c r="AY96" s="18" t="s">
        <v>129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136</v>
      </c>
      <c r="BM96" s="216" t="s">
        <v>137</v>
      </c>
    </row>
    <row r="97" s="2" customFormat="1">
      <c r="A97" s="39"/>
      <c r="B97" s="40"/>
      <c r="C97" s="41"/>
      <c r="D97" s="218" t="s">
        <v>138</v>
      </c>
      <c r="E97" s="41"/>
      <c r="F97" s="219" t="s">
        <v>139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138</v>
      </c>
      <c r="AU97" s="18" t="s">
        <v>83</v>
      </c>
    </row>
    <row r="98" s="2" customFormat="1">
      <c r="A98" s="39"/>
      <c r="B98" s="40"/>
      <c r="C98" s="41"/>
      <c r="D98" s="223" t="s">
        <v>140</v>
      </c>
      <c r="E98" s="41"/>
      <c r="F98" s="224" t="s">
        <v>141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140</v>
      </c>
      <c r="AU98" s="18" t="s">
        <v>83</v>
      </c>
    </row>
    <row r="99" s="13" customFormat="1">
      <c r="A99" s="13"/>
      <c r="B99" s="225"/>
      <c r="C99" s="226"/>
      <c r="D99" s="218" t="s">
        <v>142</v>
      </c>
      <c r="E99" s="227" t="s">
        <v>19</v>
      </c>
      <c r="F99" s="228" t="s">
        <v>143</v>
      </c>
      <c r="G99" s="226"/>
      <c r="H99" s="227" t="s">
        <v>19</v>
      </c>
      <c r="I99" s="229"/>
      <c r="J99" s="226"/>
      <c r="K99" s="226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142</v>
      </c>
      <c r="AU99" s="234" t="s">
        <v>83</v>
      </c>
      <c r="AV99" s="13" t="s">
        <v>81</v>
      </c>
      <c r="AW99" s="13" t="s">
        <v>34</v>
      </c>
      <c r="AX99" s="13" t="s">
        <v>73</v>
      </c>
      <c r="AY99" s="234" t="s">
        <v>129</v>
      </c>
    </row>
    <row r="100" s="14" customFormat="1">
      <c r="A100" s="14"/>
      <c r="B100" s="235"/>
      <c r="C100" s="236"/>
      <c r="D100" s="218" t="s">
        <v>142</v>
      </c>
      <c r="E100" s="237" t="s">
        <v>19</v>
      </c>
      <c r="F100" s="238" t="s">
        <v>144</v>
      </c>
      <c r="G100" s="236"/>
      <c r="H100" s="239">
        <v>172.5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142</v>
      </c>
      <c r="AU100" s="245" t="s">
        <v>83</v>
      </c>
      <c r="AV100" s="14" t="s">
        <v>83</v>
      </c>
      <c r="AW100" s="14" t="s">
        <v>34</v>
      </c>
      <c r="AX100" s="14" t="s">
        <v>81</v>
      </c>
      <c r="AY100" s="245" t="s">
        <v>129</v>
      </c>
    </row>
    <row r="101" s="2" customFormat="1" ht="21.75" customHeight="1">
      <c r="A101" s="39"/>
      <c r="B101" s="40"/>
      <c r="C101" s="205" t="s">
        <v>83</v>
      </c>
      <c r="D101" s="205" t="s">
        <v>131</v>
      </c>
      <c r="E101" s="206" t="s">
        <v>145</v>
      </c>
      <c r="F101" s="207" t="s">
        <v>146</v>
      </c>
      <c r="G101" s="208" t="s">
        <v>134</v>
      </c>
      <c r="H101" s="209">
        <v>172.5</v>
      </c>
      <c r="I101" s="210"/>
      <c r="J101" s="211">
        <f>ROUND(I101*H101,2)</f>
        <v>0</v>
      </c>
      <c r="K101" s="207" t="s">
        <v>135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9.0000000000000006E-05</v>
      </c>
      <c r="R101" s="214">
        <f>Q101*H101</f>
        <v>0.015525000000000001</v>
      </c>
      <c r="S101" s="214">
        <v>0.23000000000000001</v>
      </c>
      <c r="T101" s="215">
        <f>S101*H101</f>
        <v>39.675000000000004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136</v>
      </c>
      <c r="AT101" s="216" t="s">
        <v>131</v>
      </c>
      <c r="AU101" s="216" t="s">
        <v>83</v>
      </c>
      <c r="AY101" s="18" t="s">
        <v>129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136</v>
      </c>
      <c r="BM101" s="216" t="s">
        <v>147</v>
      </c>
    </row>
    <row r="102" s="2" customFormat="1">
      <c r="A102" s="39"/>
      <c r="B102" s="40"/>
      <c r="C102" s="41"/>
      <c r="D102" s="218" t="s">
        <v>138</v>
      </c>
      <c r="E102" s="41"/>
      <c r="F102" s="219" t="s">
        <v>148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138</v>
      </c>
      <c r="AU102" s="18" t="s">
        <v>83</v>
      </c>
    </row>
    <row r="103" s="2" customFormat="1">
      <c r="A103" s="39"/>
      <c r="B103" s="40"/>
      <c r="C103" s="41"/>
      <c r="D103" s="223" t="s">
        <v>140</v>
      </c>
      <c r="E103" s="41"/>
      <c r="F103" s="224" t="s">
        <v>149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140</v>
      </c>
      <c r="AU103" s="18" t="s">
        <v>83</v>
      </c>
    </row>
    <row r="104" s="13" customFormat="1">
      <c r="A104" s="13"/>
      <c r="B104" s="225"/>
      <c r="C104" s="226"/>
      <c r="D104" s="218" t="s">
        <v>142</v>
      </c>
      <c r="E104" s="227" t="s">
        <v>19</v>
      </c>
      <c r="F104" s="228" t="s">
        <v>150</v>
      </c>
      <c r="G104" s="226"/>
      <c r="H104" s="227" t="s">
        <v>19</v>
      </c>
      <c r="I104" s="229"/>
      <c r="J104" s="226"/>
      <c r="K104" s="226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142</v>
      </c>
      <c r="AU104" s="234" t="s">
        <v>83</v>
      </c>
      <c r="AV104" s="13" t="s">
        <v>81</v>
      </c>
      <c r="AW104" s="13" t="s">
        <v>34</v>
      </c>
      <c r="AX104" s="13" t="s">
        <v>73</v>
      </c>
      <c r="AY104" s="234" t="s">
        <v>129</v>
      </c>
    </row>
    <row r="105" s="14" customFormat="1">
      <c r="A105" s="14"/>
      <c r="B105" s="235"/>
      <c r="C105" s="236"/>
      <c r="D105" s="218" t="s">
        <v>142</v>
      </c>
      <c r="E105" s="237" t="s">
        <v>19</v>
      </c>
      <c r="F105" s="238" t="s">
        <v>144</v>
      </c>
      <c r="G105" s="236"/>
      <c r="H105" s="239">
        <v>172.5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142</v>
      </c>
      <c r="AU105" s="245" t="s">
        <v>83</v>
      </c>
      <c r="AV105" s="14" t="s">
        <v>83</v>
      </c>
      <c r="AW105" s="14" t="s">
        <v>34</v>
      </c>
      <c r="AX105" s="14" t="s">
        <v>81</v>
      </c>
      <c r="AY105" s="245" t="s">
        <v>129</v>
      </c>
    </row>
    <row r="106" s="2" customFormat="1" ht="21.75" customHeight="1">
      <c r="A106" s="39"/>
      <c r="B106" s="40"/>
      <c r="C106" s="205" t="s">
        <v>151</v>
      </c>
      <c r="D106" s="205" t="s">
        <v>131</v>
      </c>
      <c r="E106" s="206" t="s">
        <v>152</v>
      </c>
      <c r="F106" s="207" t="s">
        <v>153</v>
      </c>
      <c r="G106" s="208" t="s">
        <v>154</v>
      </c>
      <c r="H106" s="209">
        <v>6.4000000000000004</v>
      </c>
      <c r="I106" s="210"/>
      <c r="J106" s="211">
        <f>ROUND(I106*H106,2)</f>
        <v>0</v>
      </c>
      <c r="K106" s="207" t="s">
        <v>135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136</v>
      </c>
      <c r="AT106" s="216" t="s">
        <v>131</v>
      </c>
      <c r="AU106" s="216" t="s">
        <v>83</v>
      </c>
      <c r="AY106" s="18" t="s">
        <v>129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136</v>
      </c>
      <c r="BM106" s="216" t="s">
        <v>155</v>
      </c>
    </row>
    <row r="107" s="2" customFormat="1">
      <c r="A107" s="39"/>
      <c r="B107" s="40"/>
      <c r="C107" s="41"/>
      <c r="D107" s="218" t="s">
        <v>138</v>
      </c>
      <c r="E107" s="41"/>
      <c r="F107" s="219" t="s">
        <v>156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138</v>
      </c>
      <c r="AU107" s="18" t="s">
        <v>83</v>
      </c>
    </row>
    <row r="108" s="2" customFormat="1">
      <c r="A108" s="39"/>
      <c r="B108" s="40"/>
      <c r="C108" s="41"/>
      <c r="D108" s="223" t="s">
        <v>140</v>
      </c>
      <c r="E108" s="41"/>
      <c r="F108" s="224" t="s">
        <v>157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140</v>
      </c>
      <c r="AU108" s="18" t="s">
        <v>83</v>
      </c>
    </row>
    <row r="109" s="13" customFormat="1">
      <c r="A109" s="13"/>
      <c r="B109" s="225"/>
      <c r="C109" s="226"/>
      <c r="D109" s="218" t="s">
        <v>142</v>
      </c>
      <c r="E109" s="227" t="s">
        <v>19</v>
      </c>
      <c r="F109" s="228" t="s">
        <v>158</v>
      </c>
      <c r="G109" s="226"/>
      <c r="H109" s="227" t="s">
        <v>19</v>
      </c>
      <c r="I109" s="229"/>
      <c r="J109" s="226"/>
      <c r="K109" s="226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142</v>
      </c>
      <c r="AU109" s="234" t="s">
        <v>83</v>
      </c>
      <c r="AV109" s="13" t="s">
        <v>81</v>
      </c>
      <c r="AW109" s="13" t="s">
        <v>34</v>
      </c>
      <c r="AX109" s="13" t="s">
        <v>73</v>
      </c>
      <c r="AY109" s="234" t="s">
        <v>129</v>
      </c>
    </row>
    <row r="110" s="14" customFormat="1">
      <c r="A110" s="14"/>
      <c r="B110" s="235"/>
      <c r="C110" s="236"/>
      <c r="D110" s="218" t="s">
        <v>142</v>
      </c>
      <c r="E110" s="237" t="s">
        <v>19</v>
      </c>
      <c r="F110" s="238" t="s">
        <v>159</v>
      </c>
      <c r="G110" s="236"/>
      <c r="H110" s="239">
        <v>6.4000000000000004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142</v>
      </c>
      <c r="AU110" s="245" t="s">
        <v>83</v>
      </c>
      <c r="AV110" s="14" t="s">
        <v>83</v>
      </c>
      <c r="AW110" s="14" t="s">
        <v>34</v>
      </c>
      <c r="AX110" s="14" t="s">
        <v>81</v>
      </c>
      <c r="AY110" s="245" t="s">
        <v>129</v>
      </c>
    </row>
    <row r="111" s="2" customFormat="1" ht="24.15" customHeight="1">
      <c r="A111" s="39"/>
      <c r="B111" s="40"/>
      <c r="C111" s="205" t="s">
        <v>136</v>
      </c>
      <c r="D111" s="205" t="s">
        <v>131</v>
      </c>
      <c r="E111" s="206" t="s">
        <v>160</v>
      </c>
      <c r="F111" s="207" t="s">
        <v>161</v>
      </c>
      <c r="G111" s="208" t="s">
        <v>154</v>
      </c>
      <c r="H111" s="209">
        <v>94.75</v>
      </c>
      <c r="I111" s="210"/>
      <c r="J111" s="211">
        <f>ROUND(I111*H111,2)</f>
        <v>0</v>
      </c>
      <c r="K111" s="207" t="s">
        <v>135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136</v>
      </c>
      <c r="AT111" s="216" t="s">
        <v>131</v>
      </c>
      <c r="AU111" s="216" t="s">
        <v>83</v>
      </c>
      <c r="AY111" s="18" t="s">
        <v>129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136</v>
      </c>
      <c r="BM111" s="216" t="s">
        <v>162</v>
      </c>
    </row>
    <row r="112" s="2" customFormat="1">
      <c r="A112" s="39"/>
      <c r="B112" s="40"/>
      <c r="C112" s="41"/>
      <c r="D112" s="218" t="s">
        <v>138</v>
      </c>
      <c r="E112" s="41"/>
      <c r="F112" s="219" t="s">
        <v>163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138</v>
      </c>
      <c r="AU112" s="18" t="s">
        <v>83</v>
      </c>
    </row>
    <row r="113" s="2" customFormat="1">
      <c r="A113" s="39"/>
      <c r="B113" s="40"/>
      <c r="C113" s="41"/>
      <c r="D113" s="223" t="s">
        <v>140</v>
      </c>
      <c r="E113" s="41"/>
      <c r="F113" s="224" t="s">
        <v>164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140</v>
      </c>
      <c r="AU113" s="18" t="s">
        <v>83</v>
      </c>
    </row>
    <row r="114" s="13" customFormat="1">
      <c r="A114" s="13"/>
      <c r="B114" s="225"/>
      <c r="C114" s="226"/>
      <c r="D114" s="218" t="s">
        <v>142</v>
      </c>
      <c r="E114" s="227" t="s">
        <v>19</v>
      </c>
      <c r="F114" s="228" t="s">
        <v>165</v>
      </c>
      <c r="G114" s="226"/>
      <c r="H114" s="227" t="s">
        <v>19</v>
      </c>
      <c r="I114" s="229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142</v>
      </c>
      <c r="AU114" s="234" t="s">
        <v>83</v>
      </c>
      <c r="AV114" s="13" t="s">
        <v>81</v>
      </c>
      <c r="AW114" s="13" t="s">
        <v>34</v>
      </c>
      <c r="AX114" s="13" t="s">
        <v>73</v>
      </c>
      <c r="AY114" s="234" t="s">
        <v>129</v>
      </c>
    </row>
    <row r="115" s="14" customFormat="1">
      <c r="A115" s="14"/>
      <c r="B115" s="235"/>
      <c r="C115" s="236"/>
      <c r="D115" s="218" t="s">
        <v>142</v>
      </c>
      <c r="E115" s="237" t="s">
        <v>19</v>
      </c>
      <c r="F115" s="238" t="s">
        <v>166</v>
      </c>
      <c r="G115" s="236"/>
      <c r="H115" s="239">
        <v>94.75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142</v>
      </c>
      <c r="AU115" s="245" t="s">
        <v>83</v>
      </c>
      <c r="AV115" s="14" t="s">
        <v>83</v>
      </c>
      <c r="AW115" s="14" t="s">
        <v>34</v>
      </c>
      <c r="AX115" s="14" t="s">
        <v>81</v>
      </c>
      <c r="AY115" s="245" t="s">
        <v>129</v>
      </c>
    </row>
    <row r="116" s="2" customFormat="1" ht="16.5" customHeight="1">
      <c r="A116" s="39"/>
      <c r="B116" s="40"/>
      <c r="C116" s="205" t="s">
        <v>167</v>
      </c>
      <c r="D116" s="205" t="s">
        <v>131</v>
      </c>
      <c r="E116" s="206" t="s">
        <v>168</v>
      </c>
      <c r="F116" s="207" t="s">
        <v>169</v>
      </c>
      <c r="G116" s="208" t="s">
        <v>154</v>
      </c>
      <c r="H116" s="209">
        <v>29.952000000000002</v>
      </c>
      <c r="I116" s="210"/>
      <c r="J116" s="211">
        <f>ROUND(I116*H116,2)</f>
        <v>0</v>
      </c>
      <c r="K116" s="207" t="s">
        <v>135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136</v>
      </c>
      <c r="AT116" s="216" t="s">
        <v>131</v>
      </c>
      <c r="AU116" s="216" t="s">
        <v>83</v>
      </c>
      <c r="AY116" s="18" t="s">
        <v>129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136</v>
      </c>
      <c r="BM116" s="216" t="s">
        <v>170</v>
      </c>
    </row>
    <row r="117" s="2" customFormat="1">
      <c r="A117" s="39"/>
      <c r="B117" s="40"/>
      <c r="C117" s="41"/>
      <c r="D117" s="218" t="s">
        <v>138</v>
      </c>
      <c r="E117" s="41"/>
      <c r="F117" s="219" t="s">
        <v>171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138</v>
      </c>
      <c r="AU117" s="18" t="s">
        <v>83</v>
      </c>
    </row>
    <row r="118" s="2" customFormat="1">
      <c r="A118" s="39"/>
      <c r="B118" s="40"/>
      <c r="C118" s="41"/>
      <c r="D118" s="223" t="s">
        <v>140</v>
      </c>
      <c r="E118" s="41"/>
      <c r="F118" s="224" t="s">
        <v>172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140</v>
      </c>
      <c r="AU118" s="18" t="s">
        <v>83</v>
      </c>
    </row>
    <row r="119" s="13" customFormat="1">
      <c r="A119" s="13"/>
      <c r="B119" s="225"/>
      <c r="C119" s="226"/>
      <c r="D119" s="218" t="s">
        <v>142</v>
      </c>
      <c r="E119" s="227" t="s">
        <v>19</v>
      </c>
      <c r="F119" s="228" t="s">
        <v>173</v>
      </c>
      <c r="G119" s="226"/>
      <c r="H119" s="227" t="s">
        <v>19</v>
      </c>
      <c r="I119" s="229"/>
      <c r="J119" s="226"/>
      <c r="K119" s="226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142</v>
      </c>
      <c r="AU119" s="234" t="s">
        <v>83</v>
      </c>
      <c r="AV119" s="13" t="s">
        <v>81</v>
      </c>
      <c r="AW119" s="13" t="s">
        <v>34</v>
      </c>
      <c r="AX119" s="13" t="s">
        <v>73</v>
      </c>
      <c r="AY119" s="234" t="s">
        <v>129</v>
      </c>
    </row>
    <row r="120" s="14" customFormat="1">
      <c r="A120" s="14"/>
      <c r="B120" s="235"/>
      <c r="C120" s="236"/>
      <c r="D120" s="218" t="s">
        <v>142</v>
      </c>
      <c r="E120" s="237" t="s">
        <v>19</v>
      </c>
      <c r="F120" s="238" t="s">
        <v>174</v>
      </c>
      <c r="G120" s="236"/>
      <c r="H120" s="239">
        <v>29.952000000000002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142</v>
      </c>
      <c r="AU120" s="245" t="s">
        <v>83</v>
      </c>
      <c r="AV120" s="14" t="s">
        <v>83</v>
      </c>
      <c r="AW120" s="14" t="s">
        <v>34</v>
      </c>
      <c r="AX120" s="14" t="s">
        <v>81</v>
      </c>
      <c r="AY120" s="245" t="s">
        <v>129</v>
      </c>
    </row>
    <row r="121" s="2" customFormat="1" ht="21.75" customHeight="1">
      <c r="A121" s="39"/>
      <c r="B121" s="40"/>
      <c r="C121" s="205" t="s">
        <v>175</v>
      </c>
      <c r="D121" s="205" t="s">
        <v>131</v>
      </c>
      <c r="E121" s="206" t="s">
        <v>176</v>
      </c>
      <c r="F121" s="207" t="s">
        <v>177</v>
      </c>
      <c r="G121" s="208" t="s">
        <v>154</v>
      </c>
      <c r="H121" s="209">
        <v>42.560000000000002</v>
      </c>
      <c r="I121" s="210"/>
      <c r="J121" s="211">
        <f>ROUND(I121*H121,2)</f>
        <v>0</v>
      </c>
      <c r="K121" s="207" t="s">
        <v>135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136</v>
      </c>
      <c r="AT121" s="216" t="s">
        <v>131</v>
      </c>
      <c r="AU121" s="216" t="s">
        <v>83</v>
      </c>
      <c r="AY121" s="18" t="s">
        <v>129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136</v>
      </c>
      <c r="BM121" s="216" t="s">
        <v>178</v>
      </c>
    </row>
    <row r="122" s="2" customFormat="1">
      <c r="A122" s="39"/>
      <c r="B122" s="40"/>
      <c r="C122" s="41"/>
      <c r="D122" s="218" t="s">
        <v>138</v>
      </c>
      <c r="E122" s="41"/>
      <c r="F122" s="219" t="s">
        <v>179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138</v>
      </c>
      <c r="AU122" s="18" t="s">
        <v>83</v>
      </c>
    </row>
    <row r="123" s="2" customFormat="1">
      <c r="A123" s="39"/>
      <c r="B123" s="40"/>
      <c r="C123" s="41"/>
      <c r="D123" s="223" t="s">
        <v>140</v>
      </c>
      <c r="E123" s="41"/>
      <c r="F123" s="224" t="s">
        <v>180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140</v>
      </c>
      <c r="AU123" s="18" t="s">
        <v>83</v>
      </c>
    </row>
    <row r="124" s="13" customFormat="1">
      <c r="A124" s="13"/>
      <c r="B124" s="225"/>
      <c r="C124" s="226"/>
      <c r="D124" s="218" t="s">
        <v>142</v>
      </c>
      <c r="E124" s="227" t="s">
        <v>19</v>
      </c>
      <c r="F124" s="228" t="s">
        <v>181</v>
      </c>
      <c r="G124" s="226"/>
      <c r="H124" s="227" t="s">
        <v>19</v>
      </c>
      <c r="I124" s="229"/>
      <c r="J124" s="226"/>
      <c r="K124" s="226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142</v>
      </c>
      <c r="AU124" s="234" t="s">
        <v>83</v>
      </c>
      <c r="AV124" s="13" t="s">
        <v>81</v>
      </c>
      <c r="AW124" s="13" t="s">
        <v>34</v>
      </c>
      <c r="AX124" s="13" t="s">
        <v>73</v>
      </c>
      <c r="AY124" s="234" t="s">
        <v>129</v>
      </c>
    </row>
    <row r="125" s="14" customFormat="1">
      <c r="A125" s="14"/>
      <c r="B125" s="235"/>
      <c r="C125" s="236"/>
      <c r="D125" s="218" t="s">
        <v>142</v>
      </c>
      <c r="E125" s="237" t="s">
        <v>19</v>
      </c>
      <c r="F125" s="238" t="s">
        <v>182</v>
      </c>
      <c r="G125" s="236"/>
      <c r="H125" s="239">
        <v>42.560000000000002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142</v>
      </c>
      <c r="AU125" s="245" t="s">
        <v>83</v>
      </c>
      <c r="AV125" s="14" t="s">
        <v>83</v>
      </c>
      <c r="AW125" s="14" t="s">
        <v>34</v>
      </c>
      <c r="AX125" s="14" t="s">
        <v>81</v>
      </c>
      <c r="AY125" s="245" t="s">
        <v>129</v>
      </c>
    </row>
    <row r="126" s="2" customFormat="1" ht="21.75" customHeight="1">
      <c r="A126" s="39"/>
      <c r="B126" s="40"/>
      <c r="C126" s="205" t="s">
        <v>183</v>
      </c>
      <c r="D126" s="205" t="s">
        <v>131</v>
      </c>
      <c r="E126" s="206" t="s">
        <v>184</v>
      </c>
      <c r="F126" s="207" t="s">
        <v>185</v>
      </c>
      <c r="G126" s="208" t="s">
        <v>154</v>
      </c>
      <c r="H126" s="209">
        <v>173.66200000000001</v>
      </c>
      <c r="I126" s="210"/>
      <c r="J126" s="211">
        <f>ROUND(I126*H126,2)</f>
        <v>0</v>
      </c>
      <c r="K126" s="207" t="s">
        <v>135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136</v>
      </c>
      <c r="AT126" s="216" t="s">
        <v>131</v>
      </c>
      <c r="AU126" s="216" t="s">
        <v>83</v>
      </c>
      <c r="AY126" s="18" t="s">
        <v>129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136</v>
      </c>
      <c r="BM126" s="216" t="s">
        <v>186</v>
      </c>
    </row>
    <row r="127" s="2" customFormat="1">
      <c r="A127" s="39"/>
      <c r="B127" s="40"/>
      <c r="C127" s="41"/>
      <c r="D127" s="218" t="s">
        <v>138</v>
      </c>
      <c r="E127" s="41"/>
      <c r="F127" s="219" t="s">
        <v>187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138</v>
      </c>
      <c r="AU127" s="18" t="s">
        <v>83</v>
      </c>
    </row>
    <row r="128" s="2" customFormat="1">
      <c r="A128" s="39"/>
      <c r="B128" s="40"/>
      <c r="C128" s="41"/>
      <c r="D128" s="223" t="s">
        <v>140</v>
      </c>
      <c r="E128" s="41"/>
      <c r="F128" s="224" t="s">
        <v>188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140</v>
      </c>
      <c r="AU128" s="18" t="s">
        <v>83</v>
      </c>
    </row>
    <row r="129" s="13" customFormat="1">
      <c r="A129" s="13"/>
      <c r="B129" s="225"/>
      <c r="C129" s="226"/>
      <c r="D129" s="218" t="s">
        <v>142</v>
      </c>
      <c r="E129" s="227" t="s">
        <v>19</v>
      </c>
      <c r="F129" s="228" t="s">
        <v>189</v>
      </c>
      <c r="G129" s="226"/>
      <c r="H129" s="227" t="s">
        <v>19</v>
      </c>
      <c r="I129" s="229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142</v>
      </c>
      <c r="AU129" s="234" t="s">
        <v>83</v>
      </c>
      <c r="AV129" s="13" t="s">
        <v>81</v>
      </c>
      <c r="AW129" s="13" t="s">
        <v>34</v>
      </c>
      <c r="AX129" s="13" t="s">
        <v>73</v>
      </c>
      <c r="AY129" s="234" t="s">
        <v>129</v>
      </c>
    </row>
    <row r="130" s="14" customFormat="1">
      <c r="A130" s="14"/>
      <c r="B130" s="235"/>
      <c r="C130" s="236"/>
      <c r="D130" s="218" t="s">
        <v>142</v>
      </c>
      <c r="E130" s="237" t="s">
        <v>19</v>
      </c>
      <c r="F130" s="238" t="s">
        <v>190</v>
      </c>
      <c r="G130" s="236"/>
      <c r="H130" s="239">
        <v>173.66200000000001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142</v>
      </c>
      <c r="AU130" s="245" t="s">
        <v>83</v>
      </c>
      <c r="AV130" s="14" t="s">
        <v>83</v>
      </c>
      <c r="AW130" s="14" t="s">
        <v>34</v>
      </c>
      <c r="AX130" s="14" t="s">
        <v>81</v>
      </c>
      <c r="AY130" s="245" t="s">
        <v>129</v>
      </c>
    </row>
    <row r="131" s="2" customFormat="1" ht="24.15" customHeight="1">
      <c r="A131" s="39"/>
      <c r="B131" s="40"/>
      <c r="C131" s="205" t="s">
        <v>191</v>
      </c>
      <c r="D131" s="205" t="s">
        <v>131</v>
      </c>
      <c r="E131" s="206" t="s">
        <v>192</v>
      </c>
      <c r="F131" s="207" t="s">
        <v>193</v>
      </c>
      <c r="G131" s="208" t="s">
        <v>154</v>
      </c>
      <c r="H131" s="209">
        <v>868.30999999999995</v>
      </c>
      <c r="I131" s="210"/>
      <c r="J131" s="211">
        <f>ROUND(I131*H131,2)</f>
        <v>0</v>
      </c>
      <c r="K131" s="207" t="s">
        <v>135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136</v>
      </c>
      <c r="AT131" s="216" t="s">
        <v>131</v>
      </c>
      <c r="AU131" s="216" t="s">
        <v>83</v>
      </c>
      <c r="AY131" s="18" t="s">
        <v>129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136</v>
      </c>
      <c r="BM131" s="216" t="s">
        <v>194</v>
      </c>
    </row>
    <row r="132" s="2" customFormat="1">
      <c r="A132" s="39"/>
      <c r="B132" s="40"/>
      <c r="C132" s="41"/>
      <c r="D132" s="218" t="s">
        <v>138</v>
      </c>
      <c r="E132" s="41"/>
      <c r="F132" s="219" t="s">
        <v>195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138</v>
      </c>
      <c r="AU132" s="18" t="s">
        <v>83</v>
      </c>
    </row>
    <row r="133" s="2" customFormat="1">
      <c r="A133" s="39"/>
      <c r="B133" s="40"/>
      <c r="C133" s="41"/>
      <c r="D133" s="223" t="s">
        <v>140</v>
      </c>
      <c r="E133" s="41"/>
      <c r="F133" s="224" t="s">
        <v>196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140</v>
      </c>
      <c r="AU133" s="18" t="s">
        <v>83</v>
      </c>
    </row>
    <row r="134" s="14" customFormat="1">
      <c r="A134" s="14"/>
      <c r="B134" s="235"/>
      <c r="C134" s="236"/>
      <c r="D134" s="218" t="s">
        <v>142</v>
      </c>
      <c r="E134" s="237" t="s">
        <v>19</v>
      </c>
      <c r="F134" s="238" t="s">
        <v>197</v>
      </c>
      <c r="G134" s="236"/>
      <c r="H134" s="239">
        <v>173.66200000000001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142</v>
      </c>
      <c r="AU134" s="245" t="s">
        <v>83</v>
      </c>
      <c r="AV134" s="14" t="s">
        <v>83</v>
      </c>
      <c r="AW134" s="14" t="s">
        <v>34</v>
      </c>
      <c r="AX134" s="14" t="s">
        <v>81</v>
      </c>
      <c r="AY134" s="245" t="s">
        <v>129</v>
      </c>
    </row>
    <row r="135" s="14" customFormat="1">
      <c r="A135" s="14"/>
      <c r="B135" s="235"/>
      <c r="C135" s="236"/>
      <c r="D135" s="218" t="s">
        <v>142</v>
      </c>
      <c r="E135" s="236"/>
      <c r="F135" s="238" t="s">
        <v>198</v>
      </c>
      <c r="G135" s="236"/>
      <c r="H135" s="239">
        <v>868.30999999999995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142</v>
      </c>
      <c r="AU135" s="245" t="s">
        <v>83</v>
      </c>
      <c r="AV135" s="14" t="s">
        <v>83</v>
      </c>
      <c r="AW135" s="14" t="s">
        <v>4</v>
      </c>
      <c r="AX135" s="14" t="s">
        <v>81</v>
      </c>
      <c r="AY135" s="245" t="s">
        <v>129</v>
      </c>
    </row>
    <row r="136" s="2" customFormat="1" ht="16.5" customHeight="1">
      <c r="A136" s="39"/>
      <c r="B136" s="40"/>
      <c r="C136" s="205" t="s">
        <v>199</v>
      </c>
      <c r="D136" s="205" t="s">
        <v>131</v>
      </c>
      <c r="E136" s="206" t="s">
        <v>200</v>
      </c>
      <c r="F136" s="207" t="s">
        <v>201</v>
      </c>
      <c r="G136" s="208" t="s">
        <v>154</v>
      </c>
      <c r="H136" s="209">
        <v>173.66200000000001</v>
      </c>
      <c r="I136" s="210"/>
      <c r="J136" s="211">
        <f>ROUND(I136*H136,2)</f>
        <v>0</v>
      </c>
      <c r="K136" s="207" t="s">
        <v>135</v>
      </c>
      <c r="L136" s="45"/>
      <c r="M136" s="212" t="s">
        <v>19</v>
      </c>
      <c r="N136" s="213" t="s">
        <v>44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136</v>
      </c>
      <c r="AT136" s="216" t="s">
        <v>131</v>
      </c>
      <c r="AU136" s="216" t="s">
        <v>83</v>
      </c>
      <c r="AY136" s="18" t="s">
        <v>129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136</v>
      </c>
      <c r="BM136" s="216" t="s">
        <v>202</v>
      </c>
    </row>
    <row r="137" s="2" customFormat="1">
      <c r="A137" s="39"/>
      <c r="B137" s="40"/>
      <c r="C137" s="41"/>
      <c r="D137" s="218" t="s">
        <v>138</v>
      </c>
      <c r="E137" s="41"/>
      <c r="F137" s="219" t="s">
        <v>203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138</v>
      </c>
      <c r="AU137" s="18" t="s">
        <v>83</v>
      </c>
    </row>
    <row r="138" s="2" customFormat="1">
      <c r="A138" s="39"/>
      <c r="B138" s="40"/>
      <c r="C138" s="41"/>
      <c r="D138" s="223" t="s">
        <v>140</v>
      </c>
      <c r="E138" s="41"/>
      <c r="F138" s="224" t="s">
        <v>204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140</v>
      </c>
      <c r="AU138" s="18" t="s">
        <v>83</v>
      </c>
    </row>
    <row r="139" s="14" customFormat="1">
      <c r="A139" s="14"/>
      <c r="B139" s="235"/>
      <c r="C139" s="236"/>
      <c r="D139" s="218" t="s">
        <v>142</v>
      </c>
      <c r="E139" s="237" t="s">
        <v>19</v>
      </c>
      <c r="F139" s="238" t="s">
        <v>197</v>
      </c>
      <c r="G139" s="236"/>
      <c r="H139" s="239">
        <v>173.66200000000001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142</v>
      </c>
      <c r="AU139" s="245" t="s">
        <v>83</v>
      </c>
      <c r="AV139" s="14" t="s">
        <v>83</v>
      </c>
      <c r="AW139" s="14" t="s">
        <v>34</v>
      </c>
      <c r="AX139" s="14" t="s">
        <v>81</v>
      </c>
      <c r="AY139" s="245" t="s">
        <v>129</v>
      </c>
    </row>
    <row r="140" s="2" customFormat="1" ht="16.5" customHeight="1">
      <c r="A140" s="39"/>
      <c r="B140" s="40"/>
      <c r="C140" s="205" t="s">
        <v>205</v>
      </c>
      <c r="D140" s="205" t="s">
        <v>131</v>
      </c>
      <c r="E140" s="206" t="s">
        <v>206</v>
      </c>
      <c r="F140" s="207" t="s">
        <v>207</v>
      </c>
      <c r="G140" s="208" t="s">
        <v>154</v>
      </c>
      <c r="H140" s="209">
        <v>14.206</v>
      </c>
      <c r="I140" s="210"/>
      <c r="J140" s="211">
        <f>ROUND(I140*H140,2)</f>
        <v>0</v>
      </c>
      <c r="K140" s="207" t="s">
        <v>135</v>
      </c>
      <c r="L140" s="45"/>
      <c r="M140" s="212" t="s">
        <v>19</v>
      </c>
      <c r="N140" s="213" t="s">
        <v>44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136</v>
      </c>
      <c r="AT140" s="216" t="s">
        <v>131</v>
      </c>
      <c r="AU140" s="216" t="s">
        <v>83</v>
      </c>
      <c r="AY140" s="18" t="s">
        <v>129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81</v>
      </c>
      <c r="BK140" s="217">
        <f>ROUND(I140*H140,2)</f>
        <v>0</v>
      </c>
      <c r="BL140" s="18" t="s">
        <v>136</v>
      </c>
      <c r="BM140" s="216" t="s">
        <v>208</v>
      </c>
    </row>
    <row r="141" s="2" customFormat="1">
      <c r="A141" s="39"/>
      <c r="B141" s="40"/>
      <c r="C141" s="41"/>
      <c r="D141" s="218" t="s">
        <v>138</v>
      </c>
      <c r="E141" s="41"/>
      <c r="F141" s="219" t="s">
        <v>209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138</v>
      </c>
      <c r="AU141" s="18" t="s">
        <v>83</v>
      </c>
    </row>
    <row r="142" s="2" customFormat="1">
      <c r="A142" s="39"/>
      <c r="B142" s="40"/>
      <c r="C142" s="41"/>
      <c r="D142" s="223" t="s">
        <v>140</v>
      </c>
      <c r="E142" s="41"/>
      <c r="F142" s="224" t="s">
        <v>210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140</v>
      </c>
      <c r="AU142" s="18" t="s">
        <v>83</v>
      </c>
    </row>
    <row r="143" s="13" customFormat="1">
      <c r="A143" s="13"/>
      <c r="B143" s="225"/>
      <c r="C143" s="226"/>
      <c r="D143" s="218" t="s">
        <v>142</v>
      </c>
      <c r="E143" s="227" t="s">
        <v>19</v>
      </c>
      <c r="F143" s="228" t="s">
        <v>211</v>
      </c>
      <c r="G143" s="226"/>
      <c r="H143" s="227" t="s">
        <v>19</v>
      </c>
      <c r="I143" s="229"/>
      <c r="J143" s="226"/>
      <c r="K143" s="226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142</v>
      </c>
      <c r="AU143" s="234" t="s">
        <v>83</v>
      </c>
      <c r="AV143" s="13" t="s">
        <v>81</v>
      </c>
      <c r="AW143" s="13" t="s">
        <v>34</v>
      </c>
      <c r="AX143" s="13" t="s">
        <v>73</v>
      </c>
      <c r="AY143" s="234" t="s">
        <v>129</v>
      </c>
    </row>
    <row r="144" s="14" customFormat="1">
      <c r="A144" s="14"/>
      <c r="B144" s="235"/>
      <c r="C144" s="236"/>
      <c r="D144" s="218" t="s">
        <v>142</v>
      </c>
      <c r="E144" s="237" t="s">
        <v>19</v>
      </c>
      <c r="F144" s="238" t="s">
        <v>212</v>
      </c>
      <c r="G144" s="236"/>
      <c r="H144" s="239">
        <v>14.206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142</v>
      </c>
      <c r="AU144" s="245" t="s">
        <v>83</v>
      </c>
      <c r="AV144" s="14" t="s">
        <v>83</v>
      </c>
      <c r="AW144" s="14" t="s">
        <v>34</v>
      </c>
      <c r="AX144" s="14" t="s">
        <v>81</v>
      </c>
      <c r="AY144" s="245" t="s">
        <v>129</v>
      </c>
    </row>
    <row r="145" s="2" customFormat="1" ht="16.5" customHeight="1">
      <c r="A145" s="39"/>
      <c r="B145" s="40"/>
      <c r="C145" s="205" t="s">
        <v>213</v>
      </c>
      <c r="D145" s="205" t="s">
        <v>131</v>
      </c>
      <c r="E145" s="206" t="s">
        <v>214</v>
      </c>
      <c r="F145" s="207" t="s">
        <v>215</v>
      </c>
      <c r="G145" s="208" t="s">
        <v>154</v>
      </c>
      <c r="H145" s="209">
        <v>13.832000000000001</v>
      </c>
      <c r="I145" s="210"/>
      <c r="J145" s="211">
        <f>ROUND(I145*H145,2)</f>
        <v>0</v>
      </c>
      <c r="K145" s="207" t="s">
        <v>135</v>
      </c>
      <c r="L145" s="45"/>
      <c r="M145" s="212" t="s">
        <v>19</v>
      </c>
      <c r="N145" s="213" t="s">
        <v>44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136</v>
      </c>
      <c r="AT145" s="216" t="s">
        <v>131</v>
      </c>
      <c r="AU145" s="216" t="s">
        <v>83</v>
      </c>
      <c r="AY145" s="18" t="s">
        <v>129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136</v>
      </c>
      <c r="BM145" s="216" t="s">
        <v>216</v>
      </c>
    </row>
    <row r="146" s="2" customFormat="1">
      <c r="A146" s="39"/>
      <c r="B146" s="40"/>
      <c r="C146" s="41"/>
      <c r="D146" s="218" t="s">
        <v>138</v>
      </c>
      <c r="E146" s="41"/>
      <c r="F146" s="219" t="s">
        <v>217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83</v>
      </c>
    </row>
    <row r="147" s="2" customFormat="1">
      <c r="A147" s="39"/>
      <c r="B147" s="40"/>
      <c r="C147" s="41"/>
      <c r="D147" s="223" t="s">
        <v>140</v>
      </c>
      <c r="E147" s="41"/>
      <c r="F147" s="224" t="s">
        <v>218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140</v>
      </c>
      <c r="AU147" s="18" t="s">
        <v>83</v>
      </c>
    </row>
    <row r="148" s="13" customFormat="1">
      <c r="A148" s="13"/>
      <c r="B148" s="225"/>
      <c r="C148" s="226"/>
      <c r="D148" s="218" t="s">
        <v>142</v>
      </c>
      <c r="E148" s="227" t="s">
        <v>19</v>
      </c>
      <c r="F148" s="228" t="s">
        <v>219</v>
      </c>
      <c r="G148" s="226"/>
      <c r="H148" s="227" t="s">
        <v>19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142</v>
      </c>
      <c r="AU148" s="234" t="s">
        <v>83</v>
      </c>
      <c r="AV148" s="13" t="s">
        <v>81</v>
      </c>
      <c r="AW148" s="13" t="s">
        <v>34</v>
      </c>
      <c r="AX148" s="13" t="s">
        <v>73</v>
      </c>
      <c r="AY148" s="234" t="s">
        <v>129</v>
      </c>
    </row>
    <row r="149" s="14" customFormat="1">
      <c r="A149" s="14"/>
      <c r="B149" s="235"/>
      <c r="C149" s="236"/>
      <c r="D149" s="218" t="s">
        <v>142</v>
      </c>
      <c r="E149" s="237" t="s">
        <v>19</v>
      </c>
      <c r="F149" s="238" t="s">
        <v>220</v>
      </c>
      <c r="G149" s="236"/>
      <c r="H149" s="239">
        <v>13.832000000000001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142</v>
      </c>
      <c r="AU149" s="245" t="s">
        <v>83</v>
      </c>
      <c r="AV149" s="14" t="s">
        <v>83</v>
      </c>
      <c r="AW149" s="14" t="s">
        <v>34</v>
      </c>
      <c r="AX149" s="14" t="s">
        <v>81</v>
      </c>
      <c r="AY149" s="245" t="s">
        <v>129</v>
      </c>
    </row>
    <row r="150" s="2" customFormat="1" ht="16.5" customHeight="1">
      <c r="A150" s="39"/>
      <c r="B150" s="40"/>
      <c r="C150" s="246" t="s">
        <v>221</v>
      </c>
      <c r="D150" s="246" t="s">
        <v>222</v>
      </c>
      <c r="E150" s="247" t="s">
        <v>223</v>
      </c>
      <c r="F150" s="248" t="s">
        <v>224</v>
      </c>
      <c r="G150" s="249" t="s">
        <v>225</v>
      </c>
      <c r="H150" s="250">
        <v>27.664000000000001</v>
      </c>
      <c r="I150" s="251"/>
      <c r="J150" s="252">
        <f>ROUND(I150*H150,2)</f>
        <v>0</v>
      </c>
      <c r="K150" s="248" t="s">
        <v>135</v>
      </c>
      <c r="L150" s="253"/>
      <c r="M150" s="254" t="s">
        <v>19</v>
      </c>
      <c r="N150" s="255" t="s">
        <v>44</v>
      </c>
      <c r="O150" s="85"/>
      <c r="P150" s="214">
        <f>O150*H150</f>
        <v>0</v>
      </c>
      <c r="Q150" s="214">
        <v>1</v>
      </c>
      <c r="R150" s="214">
        <f>Q150*H150</f>
        <v>27.664000000000001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191</v>
      </c>
      <c r="AT150" s="216" t="s">
        <v>222</v>
      </c>
      <c r="AU150" s="216" t="s">
        <v>83</v>
      </c>
      <c r="AY150" s="18" t="s">
        <v>129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136</v>
      </c>
      <c r="BM150" s="216" t="s">
        <v>226</v>
      </c>
    </row>
    <row r="151" s="2" customFormat="1">
      <c r="A151" s="39"/>
      <c r="B151" s="40"/>
      <c r="C151" s="41"/>
      <c r="D151" s="218" t="s">
        <v>138</v>
      </c>
      <c r="E151" s="41"/>
      <c r="F151" s="219" t="s">
        <v>224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138</v>
      </c>
      <c r="AU151" s="18" t="s">
        <v>83</v>
      </c>
    </row>
    <row r="152" s="14" customFormat="1">
      <c r="A152" s="14"/>
      <c r="B152" s="235"/>
      <c r="C152" s="236"/>
      <c r="D152" s="218" t="s">
        <v>142</v>
      </c>
      <c r="E152" s="236"/>
      <c r="F152" s="238" t="s">
        <v>227</v>
      </c>
      <c r="G152" s="236"/>
      <c r="H152" s="239">
        <v>27.664000000000001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142</v>
      </c>
      <c r="AU152" s="245" t="s">
        <v>83</v>
      </c>
      <c r="AV152" s="14" t="s">
        <v>83</v>
      </c>
      <c r="AW152" s="14" t="s">
        <v>4</v>
      </c>
      <c r="AX152" s="14" t="s">
        <v>81</v>
      </c>
      <c r="AY152" s="245" t="s">
        <v>129</v>
      </c>
    </row>
    <row r="153" s="2" customFormat="1" ht="16.5" customHeight="1">
      <c r="A153" s="39"/>
      <c r="B153" s="40"/>
      <c r="C153" s="205" t="s">
        <v>228</v>
      </c>
      <c r="D153" s="205" t="s">
        <v>131</v>
      </c>
      <c r="E153" s="206" t="s">
        <v>229</v>
      </c>
      <c r="F153" s="207" t="s">
        <v>230</v>
      </c>
      <c r="G153" s="208" t="s">
        <v>134</v>
      </c>
      <c r="H153" s="209">
        <v>201.02000000000001</v>
      </c>
      <c r="I153" s="210"/>
      <c r="J153" s="211">
        <f>ROUND(I153*H153,2)</f>
        <v>0</v>
      </c>
      <c r="K153" s="207" t="s">
        <v>135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136</v>
      </c>
      <c r="AT153" s="216" t="s">
        <v>131</v>
      </c>
      <c r="AU153" s="216" t="s">
        <v>83</v>
      </c>
      <c r="AY153" s="18" t="s">
        <v>129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136</v>
      </c>
      <c r="BM153" s="216" t="s">
        <v>231</v>
      </c>
    </row>
    <row r="154" s="2" customFormat="1">
      <c r="A154" s="39"/>
      <c r="B154" s="40"/>
      <c r="C154" s="41"/>
      <c r="D154" s="218" t="s">
        <v>138</v>
      </c>
      <c r="E154" s="41"/>
      <c r="F154" s="219" t="s">
        <v>232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138</v>
      </c>
      <c r="AU154" s="18" t="s">
        <v>83</v>
      </c>
    </row>
    <row r="155" s="2" customFormat="1">
      <c r="A155" s="39"/>
      <c r="B155" s="40"/>
      <c r="C155" s="41"/>
      <c r="D155" s="223" t="s">
        <v>140</v>
      </c>
      <c r="E155" s="41"/>
      <c r="F155" s="224" t="s">
        <v>233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140</v>
      </c>
      <c r="AU155" s="18" t="s">
        <v>83</v>
      </c>
    </row>
    <row r="156" s="13" customFormat="1">
      <c r="A156" s="13"/>
      <c r="B156" s="225"/>
      <c r="C156" s="226"/>
      <c r="D156" s="218" t="s">
        <v>142</v>
      </c>
      <c r="E156" s="227" t="s">
        <v>19</v>
      </c>
      <c r="F156" s="228" t="s">
        <v>234</v>
      </c>
      <c r="G156" s="226"/>
      <c r="H156" s="227" t="s">
        <v>19</v>
      </c>
      <c r="I156" s="229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142</v>
      </c>
      <c r="AU156" s="234" t="s">
        <v>83</v>
      </c>
      <c r="AV156" s="13" t="s">
        <v>81</v>
      </c>
      <c r="AW156" s="13" t="s">
        <v>34</v>
      </c>
      <c r="AX156" s="13" t="s">
        <v>73</v>
      </c>
      <c r="AY156" s="234" t="s">
        <v>129</v>
      </c>
    </row>
    <row r="157" s="14" customFormat="1">
      <c r="A157" s="14"/>
      <c r="B157" s="235"/>
      <c r="C157" s="236"/>
      <c r="D157" s="218" t="s">
        <v>142</v>
      </c>
      <c r="E157" s="237" t="s">
        <v>19</v>
      </c>
      <c r="F157" s="238" t="s">
        <v>235</v>
      </c>
      <c r="G157" s="236"/>
      <c r="H157" s="239">
        <v>11.52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142</v>
      </c>
      <c r="AU157" s="245" t="s">
        <v>83</v>
      </c>
      <c r="AV157" s="14" t="s">
        <v>83</v>
      </c>
      <c r="AW157" s="14" t="s">
        <v>34</v>
      </c>
      <c r="AX157" s="14" t="s">
        <v>73</v>
      </c>
      <c r="AY157" s="245" t="s">
        <v>129</v>
      </c>
    </row>
    <row r="158" s="13" customFormat="1">
      <c r="A158" s="13"/>
      <c r="B158" s="225"/>
      <c r="C158" s="226"/>
      <c r="D158" s="218" t="s">
        <v>142</v>
      </c>
      <c r="E158" s="227" t="s">
        <v>19</v>
      </c>
      <c r="F158" s="228" t="s">
        <v>236</v>
      </c>
      <c r="G158" s="226"/>
      <c r="H158" s="227" t="s">
        <v>19</v>
      </c>
      <c r="I158" s="229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142</v>
      </c>
      <c r="AU158" s="234" t="s">
        <v>83</v>
      </c>
      <c r="AV158" s="13" t="s">
        <v>81</v>
      </c>
      <c r="AW158" s="13" t="s">
        <v>34</v>
      </c>
      <c r="AX158" s="13" t="s">
        <v>73</v>
      </c>
      <c r="AY158" s="234" t="s">
        <v>129</v>
      </c>
    </row>
    <row r="159" s="14" customFormat="1">
      <c r="A159" s="14"/>
      <c r="B159" s="235"/>
      <c r="C159" s="236"/>
      <c r="D159" s="218" t="s">
        <v>142</v>
      </c>
      <c r="E159" s="237" t="s">
        <v>19</v>
      </c>
      <c r="F159" s="238" t="s">
        <v>237</v>
      </c>
      <c r="G159" s="236"/>
      <c r="H159" s="239">
        <v>189.5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142</v>
      </c>
      <c r="AU159" s="245" t="s">
        <v>83</v>
      </c>
      <c r="AV159" s="14" t="s">
        <v>83</v>
      </c>
      <c r="AW159" s="14" t="s">
        <v>34</v>
      </c>
      <c r="AX159" s="14" t="s">
        <v>73</v>
      </c>
      <c r="AY159" s="245" t="s">
        <v>129</v>
      </c>
    </row>
    <row r="160" s="15" customFormat="1">
      <c r="A160" s="15"/>
      <c r="B160" s="256"/>
      <c r="C160" s="257"/>
      <c r="D160" s="218" t="s">
        <v>142</v>
      </c>
      <c r="E160" s="258" t="s">
        <v>19</v>
      </c>
      <c r="F160" s="259" t="s">
        <v>238</v>
      </c>
      <c r="G160" s="257"/>
      <c r="H160" s="260">
        <v>201.02000000000001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142</v>
      </c>
      <c r="AU160" s="266" t="s">
        <v>83</v>
      </c>
      <c r="AV160" s="15" t="s">
        <v>136</v>
      </c>
      <c r="AW160" s="15" t="s">
        <v>34</v>
      </c>
      <c r="AX160" s="15" t="s">
        <v>81</v>
      </c>
      <c r="AY160" s="266" t="s">
        <v>129</v>
      </c>
    </row>
    <row r="161" s="2" customFormat="1" ht="16.5" customHeight="1">
      <c r="A161" s="39"/>
      <c r="B161" s="40"/>
      <c r="C161" s="205" t="s">
        <v>239</v>
      </c>
      <c r="D161" s="205" t="s">
        <v>131</v>
      </c>
      <c r="E161" s="206" t="s">
        <v>240</v>
      </c>
      <c r="F161" s="207" t="s">
        <v>241</v>
      </c>
      <c r="G161" s="208" t="s">
        <v>134</v>
      </c>
      <c r="H161" s="209">
        <v>189.5</v>
      </c>
      <c r="I161" s="210"/>
      <c r="J161" s="211">
        <f>ROUND(I161*H161,2)</f>
        <v>0</v>
      </c>
      <c r="K161" s="207" t="s">
        <v>135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136</v>
      </c>
      <c r="AT161" s="216" t="s">
        <v>131</v>
      </c>
      <c r="AU161" s="216" t="s">
        <v>83</v>
      </c>
      <c r="AY161" s="18" t="s">
        <v>129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136</v>
      </c>
      <c r="BM161" s="216" t="s">
        <v>242</v>
      </c>
    </row>
    <row r="162" s="2" customFormat="1">
      <c r="A162" s="39"/>
      <c r="B162" s="40"/>
      <c r="C162" s="41"/>
      <c r="D162" s="218" t="s">
        <v>138</v>
      </c>
      <c r="E162" s="41"/>
      <c r="F162" s="219" t="s">
        <v>243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138</v>
      </c>
      <c r="AU162" s="18" t="s">
        <v>83</v>
      </c>
    </row>
    <row r="163" s="2" customFormat="1">
      <c r="A163" s="39"/>
      <c r="B163" s="40"/>
      <c r="C163" s="41"/>
      <c r="D163" s="223" t="s">
        <v>140</v>
      </c>
      <c r="E163" s="41"/>
      <c r="F163" s="224" t="s">
        <v>244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140</v>
      </c>
      <c r="AU163" s="18" t="s">
        <v>83</v>
      </c>
    </row>
    <row r="164" s="13" customFormat="1">
      <c r="A164" s="13"/>
      <c r="B164" s="225"/>
      <c r="C164" s="226"/>
      <c r="D164" s="218" t="s">
        <v>142</v>
      </c>
      <c r="E164" s="227" t="s">
        <v>19</v>
      </c>
      <c r="F164" s="228" t="s">
        <v>245</v>
      </c>
      <c r="G164" s="226"/>
      <c r="H164" s="227" t="s">
        <v>19</v>
      </c>
      <c r="I164" s="229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142</v>
      </c>
      <c r="AU164" s="234" t="s">
        <v>83</v>
      </c>
      <c r="AV164" s="13" t="s">
        <v>81</v>
      </c>
      <c r="AW164" s="13" t="s">
        <v>34</v>
      </c>
      <c r="AX164" s="13" t="s">
        <v>73</v>
      </c>
      <c r="AY164" s="234" t="s">
        <v>129</v>
      </c>
    </row>
    <row r="165" s="14" customFormat="1">
      <c r="A165" s="14"/>
      <c r="B165" s="235"/>
      <c r="C165" s="236"/>
      <c r="D165" s="218" t="s">
        <v>142</v>
      </c>
      <c r="E165" s="237" t="s">
        <v>19</v>
      </c>
      <c r="F165" s="238" t="s">
        <v>237</v>
      </c>
      <c r="G165" s="236"/>
      <c r="H165" s="239">
        <v>189.5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142</v>
      </c>
      <c r="AU165" s="245" t="s">
        <v>83</v>
      </c>
      <c r="AV165" s="14" t="s">
        <v>83</v>
      </c>
      <c r="AW165" s="14" t="s">
        <v>34</v>
      </c>
      <c r="AX165" s="14" t="s">
        <v>81</v>
      </c>
      <c r="AY165" s="245" t="s">
        <v>129</v>
      </c>
    </row>
    <row r="166" s="12" customFormat="1" ht="22.8" customHeight="1">
      <c r="A166" s="12"/>
      <c r="B166" s="189"/>
      <c r="C166" s="190"/>
      <c r="D166" s="191" t="s">
        <v>72</v>
      </c>
      <c r="E166" s="203" t="s">
        <v>83</v>
      </c>
      <c r="F166" s="203" t="s">
        <v>246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SUM(P167:P191)</f>
        <v>0</v>
      </c>
      <c r="Q166" s="197"/>
      <c r="R166" s="198">
        <f>SUM(R167:R191)</f>
        <v>4.6115321700000003</v>
      </c>
      <c r="S166" s="197"/>
      <c r="T166" s="199">
        <f>SUM(T167:T191)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81</v>
      </c>
      <c r="AT166" s="201" t="s">
        <v>72</v>
      </c>
      <c r="AU166" s="201" t="s">
        <v>81</v>
      </c>
      <c r="AY166" s="200" t="s">
        <v>129</v>
      </c>
      <c r="BK166" s="202">
        <f>SUM(BK167:BK191)</f>
        <v>0</v>
      </c>
    </row>
    <row r="167" s="2" customFormat="1" ht="16.5" customHeight="1">
      <c r="A167" s="39"/>
      <c r="B167" s="40"/>
      <c r="C167" s="205" t="s">
        <v>8</v>
      </c>
      <c r="D167" s="205" t="s">
        <v>131</v>
      </c>
      <c r="E167" s="206" t="s">
        <v>247</v>
      </c>
      <c r="F167" s="207" t="s">
        <v>248</v>
      </c>
      <c r="G167" s="208" t="s">
        <v>154</v>
      </c>
      <c r="H167" s="209">
        <v>1.1519999999999999</v>
      </c>
      <c r="I167" s="210"/>
      <c r="J167" s="211">
        <f>ROUND(I167*H167,2)</f>
        <v>0</v>
      </c>
      <c r="K167" s="207" t="s">
        <v>135</v>
      </c>
      <c r="L167" s="45"/>
      <c r="M167" s="212" t="s">
        <v>19</v>
      </c>
      <c r="N167" s="213" t="s">
        <v>44</v>
      </c>
      <c r="O167" s="85"/>
      <c r="P167" s="214">
        <f>O167*H167</f>
        <v>0</v>
      </c>
      <c r="Q167" s="214">
        <v>1.98</v>
      </c>
      <c r="R167" s="214">
        <f>Q167*H167</f>
        <v>2.2809599999999999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136</v>
      </c>
      <c r="AT167" s="216" t="s">
        <v>131</v>
      </c>
      <c r="AU167" s="216" t="s">
        <v>83</v>
      </c>
      <c r="AY167" s="18" t="s">
        <v>129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136</v>
      </c>
      <c r="BM167" s="216" t="s">
        <v>249</v>
      </c>
    </row>
    <row r="168" s="2" customFormat="1">
      <c r="A168" s="39"/>
      <c r="B168" s="40"/>
      <c r="C168" s="41"/>
      <c r="D168" s="218" t="s">
        <v>138</v>
      </c>
      <c r="E168" s="41"/>
      <c r="F168" s="219" t="s">
        <v>250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138</v>
      </c>
      <c r="AU168" s="18" t="s">
        <v>83</v>
      </c>
    </row>
    <row r="169" s="2" customFormat="1">
      <c r="A169" s="39"/>
      <c r="B169" s="40"/>
      <c r="C169" s="41"/>
      <c r="D169" s="223" t="s">
        <v>140</v>
      </c>
      <c r="E169" s="41"/>
      <c r="F169" s="224" t="s">
        <v>251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140</v>
      </c>
      <c r="AU169" s="18" t="s">
        <v>83</v>
      </c>
    </row>
    <row r="170" s="13" customFormat="1">
      <c r="A170" s="13"/>
      <c r="B170" s="225"/>
      <c r="C170" s="226"/>
      <c r="D170" s="218" t="s">
        <v>142</v>
      </c>
      <c r="E170" s="227" t="s">
        <v>19</v>
      </c>
      <c r="F170" s="228" t="s">
        <v>252</v>
      </c>
      <c r="G170" s="226"/>
      <c r="H170" s="227" t="s">
        <v>19</v>
      </c>
      <c r="I170" s="229"/>
      <c r="J170" s="226"/>
      <c r="K170" s="226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142</v>
      </c>
      <c r="AU170" s="234" t="s">
        <v>83</v>
      </c>
      <c r="AV170" s="13" t="s">
        <v>81</v>
      </c>
      <c r="AW170" s="13" t="s">
        <v>34</v>
      </c>
      <c r="AX170" s="13" t="s">
        <v>73</v>
      </c>
      <c r="AY170" s="234" t="s">
        <v>129</v>
      </c>
    </row>
    <row r="171" s="14" customFormat="1">
      <c r="A171" s="14"/>
      <c r="B171" s="235"/>
      <c r="C171" s="236"/>
      <c r="D171" s="218" t="s">
        <v>142</v>
      </c>
      <c r="E171" s="237" t="s">
        <v>19</v>
      </c>
      <c r="F171" s="238" t="s">
        <v>253</v>
      </c>
      <c r="G171" s="236"/>
      <c r="H171" s="239">
        <v>1.1519999999999999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142</v>
      </c>
      <c r="AU171" s="245" t="s">
        <v>83</v>
      </c>
      <c r="AV171" s="14" t="s">
        <v>83</v>
      </c>
      <c r="AW171" s="14" t="s">
        <v>34</v>
      </c>
      <c r="AX171" s="14" t="s">
        <v>81</v>
      </c>
      <c r="AY171" s="245" t="s">
        <v>129</v>
      </c>
    </row>
    <row r="172" s="2" customFormat="1" ht="16.5" customHeight="1">
      <c r="A172" s="39"/>
      <c r="B172" s="40"/>
      <c r="C172" s="205" t="s">
        <v>254</v>
      </c>
      <c r="D172" s="205" t="s">
        <v>131</v>
      </c>
      <c r="E172" s="206" t="s">
        <v>255</v>
      </c>
      <c r="F172" s="207" t="s">
        <v>256</v>
      </c>
      <c r="G172" s="208" t="s">
        <v>154</v>
      </c>
      <c r="H172" s="209">
        <v>0.96799999999999997</v>
      </c>
      <c r="I172" s="210"/>
      <c r="J172" s="211">
        <f>ROUND(I172*H172,2)</f>
        <v>0</v>
      </c>
      <c r="K172" s="207" t="s">
        <v>135</v>
      </c>
      <c r="L172" s="45"/>
      <c r="M172" s="212" t="s">
        <v>19</v>
      </c>
      <c r="N172" s="213" t="s">
        <v>44</v>
      </c>
      <c r="O172" s="85"/>
      <c r="P172" s="214">
        <f>O172*H172</f>
        <v>0</v>
      </c>
      <c r="Q172" s="214">
        <v>2.3010199999999998</v>
      </c>
      <c r="R172" s="214">
        <f>Q172*H172</f>
        <v>2.2273873599999998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136</v>
      </c>
      <c r="AT172" s="216" t="s">
        <v>131</v>
      </c>
      <c r="AU172" s="216" t="s">
        <v>83</v>
      </c>
      <c r="AY172" s="18" t="s">
        <v>129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136</v>
      </c>
      <c r="BM172" s="216" t="s">
        <v>257</v>
      </c>
    </row>
    <row r="173" s="2" customFormat="1">
      <c r="A173" s="39"/>
      <c r="B173" s="40"/>
      <c r="C173" s="41"/>
      <c r="D173" s="218" t="s">
        <v>138</v>
      </c>
      <c r="E173" s="41"/>
      <c r="F173" s="219" t="s">
        <v>258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138</v>
      </c>
      <c r="AU173" s="18" t="s">
        <v>83</v>
      </c>
    </row>
    <row r="174" s="2" customFormat="1">
      <c r="A174" s="39"/>
      <c r="B174" s="40"/>
      <c r="C174" s="41"/>
      <c r="D174" s="223" t="s">
        <v>140</v>
      </c>
      <c r="E174" s="41"/>
      <c r="F174" s="224" t="s">
        <v>259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140</v>
      </c>
      <c r="AU174" s="18" t="s">
        <v>83</v>
      </c>
    </row>
    <row r="175" s="13" customFormat="1">
      <c r="A175" s="13"/>
      <c r="B175" s="225"/>
      <c r="C175" s="226"/>
      <c r="D175" s="218" t="s">
        <v>142</v>
      </c>
      <c r="E175" s="227" t="s">
        <v>19</v>
      </c>
      <c r="F175" s="228" t="s">
        <v>260</v>
      </c>
      <c r="G175" s="226"/>
      <c r="H175" s="227" t="s">
        <v>19</v>
      </c>
      <c r="I175" s="229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142</v>
      </c>
      <c r="AU175" s="234" t="s">
        <v>83</v>
      </c>
      <c r="AV175" s="13" t="s">
        <v>81</v>
      </c>
      <c r="AW175" s="13" t="s">
        <v>34</v>
      </c>
      <c r="AX175" s="13" t="s">
        <v>73</v>
      </c>
      <c r="AY175" s="234" t="s">
        <v>129</v>
      </c>
    </row>
    <row r="176" s="14" customFormat="1">
      <c r="A176" s="14"/>
      <c r="B176" s="235"/>
      <c r="C176" s="236"/>
      <c r="D176" s="218" t="s">
        <v>142</v>
      </c>
      <c r="E176" s="237" t="s">
        <v>19</v>
      </c>
      <c r="F176" s="238" t="s">
        <v>261</v>
      </c>
      <c r="G176" s="236"/>
      <c r="H176" s="239">
        <v>0.96799999999999997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142</v>
      </c>
      <c r="AU176" s="245" t="s">
        <v>83</v>
      </c>
      <c r="AV176" s="14" t="s">
        <v>83</v>
      </c>
      <c r="AW176" s="14" t="s">
        <v>34</v>
      </c>
      <c r="AX176" s="14" t="s">
        <v>81</v>
      </c>
      <c r="AY176" s="245" t="s">
        <v>129</v>
      </c>
    </row>
    <row r="177" s="2" customFormat="1" ht="16.5" customHeight="1">
      <c r="A177" s="39"/>
      <c r="B177" s="40"/>
      <c r="C177" s="205" t="s">
        <v>262</v>
      </c>
      <c r="D177" s="205" t="s">
        <v>131</v>
      </c>
      <c r="E177" s="206" t="s">
        <v>263</v>
      </c>
      <c r="F177" s="207" t="s">
        <v>264</v>
      </c>
      <c r="G177" s="208" t="s">
        <v>134</v>
      </c>
      <c r="H177" s="209">
        <v>1.76</v>
      </c>
      <c r="I177" s="210"/>
      <c r="J177" s="211">
        <f>ROUND(I177*H177,2)</f>
        <v>0</v>
      </c>
      <c r="K177" s="207" t="s">
        <v>135</v>
      </c>
      <c r="L177" s="45"/>
      <c r="M177" s="212" t="s">
        <v>19</v>
      </c>
      <c r="N177" s="213" t="s">
        <v>44</v>
      </c>
      <c r="O177" s="85"/>
      <c r="P177" s="214">
        <f>O177*H177</f>
        <v>0</v>
      </c>
      <c r="Q177" s="214">
        <v>0.00247</v>
      </c>
      <c r="R177" s="214">
        <f>Q177*H177</f>
        <v>0.0043471999999999998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136</v>
      </c>
      <c r="AT177" s="216" t="s">
        <v>131</v>
      </c>
      <c r="AU177" s="216" t="s">
        <v>83</v>
      </c>
      <c r="AY177" s="18" t="s">
        <v>129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136</v>
      </c>
      <c r="BM177" s="216" t="s">
        <v>265</v>
      </c>
    </row>
    <row r="178" s="2" customFormat="1">
      <c r="A178" s="39"/>
      <c r="B178" s="40"/>
      <c r="C178" s="41"/>
      <c r="D178" s="218" t="s">
        <v>138</v>
      </c>
      <c r="E178" s="41"/>
      <c r="F178" s="219" t="s">
        <v>266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138</v>
      </c>
      <c r="AU178" s="18" t="s">
        <v>83</v>
      </c>
    </row>
    <row r="179" s="2" customFormat="1">
      <c r="A179" s="39"/>
      <c r="B179" s="40"/>
      <c r="C179" s="41"/>
      <c r="D179" s="223" t="s">
        <v>140</v>
      </c>
      <c r="E179" s="41"/>
      <c r="F179" s="224" t="s">
        <v>267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140</v>
      </c>
      <c r="AU179" s="18" t="s">
        <v>83</v>
      </c>
    </row>
    <row r="180" s="13" customFormat="1">
      <c r="A180" s="13"/>
      <c r="B180" s="225"/>
      <c r="C180" s="226"/>
      <c r="D180" s="218" t="s">
        <v>142</v>
      </c>
      <c r="E180" s="227" t="s">
        <v>19</v>
      </c>
      <c r="F180" s="228" t="s">
        <v>268</v>
      </c>
      <c r="G180" s="226"/>
      <c r="H180" s="227" t="s">
        <v>19</v>
      </c>
      <c r="I180" s="229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142</v>
      </c>
      <c r="AU180" s="234" t="s">
        <v>83</v>
      </c>
      <c r="AV180" s="13" t="s">
        <v>81</v>
      </c>
      <c r="AW180" s="13" t="s">
        <v>34</v>
      </c>
      <c r="AX180" s="13" t="s">
        <v>73</v>
      </c>
      <c r="AY180" s="234" t="s">
        <v>129</v>
      </c>
    </row>
    <row r="181" s="14" customFormat="1">
      <c r="A181" s="14"/>
      <c r="B181" s="235"/>
      <c r="C181" s="236"/>
      <c r="D181" s="218" t="s">
        <v>142</v>
      </c>
      <c r="E181" s="237" t="s">
        <v>19</v>
      </c>
      <c r="F181" s="238" t="s">
        <v>269</v>
      </c>
      <c r="G181" s="236"/>
      <c r="H181" s="239">
        <v>1.76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142</v>
      </c>
      <c r="AU181" s="245" t="s">
        <v>83</v>
      </c>
      <c r="AV181" s="14" t="s">
        <v>83</v>
      </c>
      <c r="AW181" s="14" t="s">
        <v>34</v>
      </c>
      <c r="AX181" s="14" t="s">
        <v>81</v>
      </c>
      <c r="AY181" s="245" t="s">
        <v>129</v>
      </c>
    </row>
    <row r="182" s="2" customFormat="1" ht="16.5" customHeight="1">
      <c r="A182" s="39"/>
      <c r="B182" s="40"/>
      <c r="C182" s="205" t="s">
        <v>270</v>
      </c>
      <c r="D182" s="205" t="s">
        <v>131</v>
      </c>
      <c r="E182" s="206" t="s">
        <v>271</v>
      </c>
      <c r="F182" s="207" t="s">
        <v>272</v>
      </c>
      <c r="G182" s="208" t="s">
        <v>134</v>
      </c>
      <c r="H182" s="209">
        <v>1.76</v>
      </c>
      <c r="I182" s="210"/>
      <c r="J182" s="211">
        <f>ROUND(I182*H182,2)</f>
        <v>0</v>
      </c>
      <c r="K182" s="207" t="s">
        <v>135</v>
      </c>
      <c r="L182" s="45"/>
      <c r="M182" s="212" t="s">
        <v>19</v>
      </c>
      <c r="N182" s="213" t="s">
        <v>44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136</v>
      </c>
      <c r="AT182" s="216" t="s">
        <v>131</v>
      </c>
      <c r="AU182" s="216" t="s">
        <v>83</v>
      </c>
      <c r="AY182" s="18" t="s">
        <v>129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136</v>
      </c>
      <c r="BM182" s="216" t="s">
        <v>273</v>
      </c>
    </row>
    <row r="183" s="2" customFormat="1">
      <c r="A183" s="39"/>
      <c r="B183" s="40"/>
      <c r="C183" s="41"/>
      <c r="D183" s="218" t="s">
        <v>138</v>
      </c>
      <c r="E183" s="41"/>
      <c r="F183" s="219" t="s">
        <v>274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138</v>
      </c>
      <c r="AU183" s="18" t="s">
        <v>83</v>
      </c>
    </row>
    <row r="184" s="2" customFormat="1">
      <c r="A184" s="39"/>
      <c r="B184" s="40"/>
      <c r="C184" s="41"/>
      <c r="D184" s="223" t="s">
        <v>140</v>
      </c>
      <c r="E184" s="41"/>
      <c r="F184" s="224" t="s">
        <v>275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140</v>
      </c>
      <c r="AU184" s="18" t="s">
        <v>83</v>
      </c>
    </row>
    <row r="185" s="13" customFormat="1">
      <c r="A185" s="13"/>
      <c r="B185" s="225"/>
      <c r="C185" s="226"/>
      <c r="D185" s="218" t="s">
        <v>142</v>
      </c>
      <c r="E185" s="227" t="s">
        <v>19</v>
      </c>
      <c r="F185" s="228" t="s">
        <v>268</v>
      </c>
      <c r="G185" s="226"/>
      <c r="H185" s="227" t="s">
        <v>19</v>
      </c>
      <c r="I185" s="229"/>
      <c r="J185" s="226"/>
      <c r="K185" s="226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142</v>
      </c>
      <c r="AU185" s="234" t="s">
        <v>83</v>
      </c>
      <c r="AV185" s="13" t="s">
        <v>81</v>
      </c>
      <c r="AW185" s="13" t="s">
        <v>34</v>
      </c>
      <c r="AX185" s="13" t="s">
        <v>73</v>
      </c>
      <c r="AY185" s="234" t="s">
        <v>129</v>
      </c>
    </row>
    <row r="186" s="14" customFormat="1">
      <c r="A186" s="14"/>
      <c r="B186" s="235"/>
      <c r="C186" s="236"/>
      <c r="D186" s="218" t="s">
        <v>142</v>
      </c>
      <c r="E186" s="237" t="s">
        <v>19</v>
      </c>
      <c r="F186" s="238" t="s">
        <v>269</v>
      </c>
      <c r="G186" s="236"/>
      <c r="H186" s="239">
        <v>1.76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142</v>
      </c>
      <c r="AU186" s="245" t="s">
        <v>83</v>
      </c>
      <c r="AV186" s="14" t="s">
        <v>83</v>
      </c>
      <c r="AW186" s="14" t="s">
        <v>34</v>
      </c>
      <c r="AX186" s="14" t="s">
        <v>81</v>
      </c>
      <c r="AY186" s="245" t="s">
        <v>129</v>
      </c>
    </row>
    <row r="187" s="2" customFormat="1" ht="16.5" customHeight="1">
      <c r="A187" s="39"/>
      <c r="B187" s="40"/>
      <c r="C187" s="205" t="s">
        <v>276</v>
      </c>
      <c r="D187" s="205" t="s">
        <v>131</v>
      </c>
      <c r="E187" s="206" t="s">
        <v>277</v>
      </c>
      <c r="F187" s="207" t="s">
        <v>278</v>
      </c>
      <c r="G187" s="208" t="s">
        <v>225</v>
      </c>
      <c r="H187" s="209">
        <v>0.092999999999999999</v>
      </c>
      <c r="I187" s="210"/>
      <c r="J187" s="211">
        <f>ROUND(I187*H187,2)</f>
        <v>0</v>
      </c>
      <c r="K187" s="207" t="s">
        <v>135</v>
      </c>
      <c r="L187" s="45"/>
      <c r="M187" s="212" t="s">
        <v>19</v>
      </c>
      <c r="N187" s="213" t="s">
        <v>44</v>
      </c>
      <c r="O187" s="85"/>
      <c r="P187" s="214">
        <f>O187*H187</f>
        <v>0</v>
      </c>
      <c r="Q187" s="214">
        <v>1.06277</v>
      </c>
      <c r="R187" s="214">
        <f>Q187*H187</f>
        <v>0.098837609999999992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136</v>
      </c>
      <c r="AT187" s="216" t="s">
        <v>131</v>
      </c>
      <c r="AU187" s="216" t="s">
        <v>83</v>
      </c>
      <c r="AY187" s="18" t="s">
        <v>129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81</v>
      </c>
      <c r="BK187" s="217">
        <f>ROUND(I187*H187,2)</f>
        <v>0</v>
      </c>
      <c r="BL187" s="18" t="s">
        <v>136</v>
      </c>
      <c r="BM187" s="216" t="s">
        <v>279</v>
      </c>
    </row>
    <row r="188" s="2" customFormat="1">
      <c r="A188" s="39"/>
      <c r="B188" s="40"/>
      <c r="C188" s="41"/>
      <c r="D188" s="218" t="s">
        <v>138</v>
      </c>
      <c r="E188" s="41"/>
      <c r="F188" s="219" t="s">
        <v>280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138</v>
      </c>
      <c r="AU188" s="18" t="s">
        <v>83</v>
      </c>
    </row>
    <row r="189" s="2" customFormat="1">
      <c r="A189" s="39"/>
      <c r="B189" s="40"/>
      <c r="C189" s="41"/>
      <c r="D189" s="223" t="s">
        <v>140</v>
      </c>
      <c r="E189" s="41"/>
      <c r="F189" s="224" t="s">
        <v>281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140</v>
      </c>
      <c r="AU189" s="18" t="s">
        <v>83</v>
      </c>
    </row>
    <row r="190" s="13" customFormat="1">
      <c r="A190" s="13"/>
      <c r="B190" s="225"/>
      <c r="C190" s="226"/>
      <c r="D190" s="218" t="s">
        <v>142</v>
      </c>
      <c r="E190" s="227" t="s">
        <v>19</v>
      </c>
      <c r="F190" s="228" t="s">
        <v>268</v>
      </c>
      <c r="G190" s="226"/>
      <c r="H190" s="227" t="s">
        <v>19</v>
      </c>
      <c r="I190" s="229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142</v>
      </c>
      <c r="AU190" s="234" t="s">
        <v>83</v>
      </c>
      <c r="AV190" s="13" t="s">
        <v>81</v>
      </c>
      <c r="AW190" s="13" t="s">
        <v>34</v>
      </c>
      <c r="AX190" s="13" t="s">
        <v>73</v>
      </c>
      <c r="AY190" s="234" t="s">
        <v>129</v>
      </c>
    </row>
    <row r="191" s="14" customFormat="1">
      <c r="A191" s="14"/>
      <c r="B191" s="235"/>
      <c r="C191" s="236"/>
      <c r="D191" s="218" t="s">
        <v>142</v>
      </c>
      <c r="E191" s="237" t="s">
        <v>19</v>
      </c>
      <c r="F191" s="238" t="s">
        <v>282</v>
      </c>
      <c r="G191" s="236"/>
      <c r="H191" s="239">
        <v>0.092999999999999999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142</v>
      </c>
      <c r="AU191" s="245" t="s">
        <v>83</v>
      </c>
      <c r="AV191" s="14" t="s">
        <v>83</v>
      </c>
      <c r="AW191" s="14" t="s">
        <v>34</v>
      </c>
      <c r="AX191" s="14" t="s">
        <v>81</v>
      </c>
      <c r="AY191" s="245" t="s">
        <v>129</v>
      </c>
    </row>
    <row r="192" s="12" customFormat="1" ht="22.8" customHeight="1">
      <c r="A192" s="12"/>
      <c r="B192" s="189"/>
      <c r="C192" s="190"/>
      <c r="D192" s="191" t="s">
        <v>72</v>
      </c>
      <c r="E192" s="203" t="s">
        <v>136</v>
      </c>
      <c r="F192" s="203" t="s">
        <v>283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SUM(P193:P207)</f>
        <v>0</v>
      </c>
      <c r="Q192" s="197"/>
      <c r="R192" s="198">
        <f>SUM(R193:R207)</f>
        <v>24.792794170000001</v>
      </c>
      <c r="S192" s="197"/>
      <c r="T192" s="199">
        <f>SUM(T193:T207)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81</v>
      </c>
      <c r="AT192" s="201" t="s">
        <v>72</v>
      </c>
      <c r="AU192" s="201" t="s">
        <v>81</v>
      </c>
      <c r="AY192" s="200" t="s">
        <v>129</v>
      </c>
      <c r="BK192" s="202">
        <f>SUM(BK193:BK207)</f>
        <v>0</v>
      </c>
    </row>
    <row r="193" s="2" customFormat="1" ht="21.75" customHeight="1">
      <c r="A193" s="39"/>
      <c r="B193" s="40"/>
      <c r="C193" s="205" t="s">
        <v>284</v>
      </c>
      <c r="D193" s="205" t="s">
        <v>131</v>
      </c>
      <c r="E193" s="206" t="s">
        <v>285</v>
      </c>
      <c r="F193" s="207" t="s">
        <v>286</v>
      </c>
      <c r="G193" s="208" t="s">
        <v>134</v>
      </c>
      <c r="H193" s="209">
        <v>2.8799999999999999</v>
      </c>
      <c r="I193" s="210"/>
      <c r="J193" s="211">
        <f>ROUND(I193*H193,2)</f>
        <v>0</v>
      </c>
      <c r="K193" s="207" t="s">
        <v>135</v>
      </c>
      <c r="L193" s="45"/>
      <c r="M193" s="212" t="s">
        <v>19</v>
      </c>
      <c r="N193" s="213" t="s">
        <v>44</v>
      </c>
      <c r="O193" s="85"/>
      <c r="P193" s="214">
        <f>O193*H193</f>
        <v>0</v>
      </c>
      <c r="Q193" s="214">
        <v>0.18051</v>
      </c>
      <c r="R193" s="214">
        <f>Q193*H193</f>
        <v>0.51986880000000002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136</v>
      </c>
      <c r="AT193" s="216" t="s">
        <v>131</v>
      </c>
      <c r="AU193" s="216" t="s">
        <v>83</v>
      </c>
      <c r="AY193" s="18" t="s">
        <v>129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136</v>
      </c>
      <c r="BM193" s="216" t="s">
        <v>287</v>
      </c>
    </row>
    <row r="194" s="2" customFormat="1">
      <c r="A194" s="39"/>
      <c r="B194" s="40"/>
      <c r="C194" s="41"/>
      <c r="D194" s="218" t="s">
        <v>138</v>
      </c>
      <c r="E194" s="41"/>
      <c r="F194" s="219" t="s">
        <v>288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138</v>
      </c>
      <c r="AU194" s="18" t="s">
        <v>83</v>
      </c>
    </row>
    <row r="195" s="2" customFormat="1">
      <c r="A195" s="39"/>
      <c r="B195" s="40"/>
      <c r="C195" s="41"/>
      <c r="D195" s="223" t="s">
        <v>140</v>
      </c>
      <c r="E195" s="41"/>
      <c r="F195" s="224" t="s">
        <v>289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140</v>
      </c>
      <c r="AU195" s="18" t="s">
        <v>83</v>
      </c>
    </row>
    <row r="196" s="13" customFormat="1">
      <c r="A196" s="13"/>
      <c r="B196" s="225"/>
      <c r="C196" s="226"/>
      <c r="D196" s="218" t="s">
        <v>142</v>
      </c>
      <c r="E196" s="227" t="s">
        <v>19</v>
      </c>
      <c r="F196" s="228" t="s">
        <v>290</v>
      </c>
      <c r="G196" s="226"/>
      <c r="H196" s="227" t="s">
        <v>19</v>
      </c>
      <c r="I196" s="229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142</v>
      </c>
      <c r="AU196" s="234" t="s">
        <v>83</v>
      </c>
      <c r="AV196" s="13" t="s">
        <v>81</v>
      </c>
      <c r="AW196" s="13" t="s">
        <v>34</v>
      </c>
      <c r="AX196" s="13" t="s">
        <v>73</v>
      </c>
      <c r="AY196" s="234" t="s">
        <v>129</v>
      </c>
    </row>
    <row r="197" s="14" customFormat="1">
      <c r="A197" s="14"/>
      <c r="B197" s="235"/>
      <c r="C197" s="236"/>
      <c r="D197" s="218" t="s">
        <v>142</v>
      </c>
      <c r="E197" s="237" t="s">
        <v>19</v>
      </c>
      <c r="F197" s="238" t="s">
        <v>291</v>
      </c>
      <c r="G197" s="236"/>
      <c r="H197" s="239">
        <v>2.8799999999999999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142</v>
      </c>
      <c r="AU197" s="245" t="s">
        <v>83</v>
      </c>
      <c r="AV197" s="14" t="s">
        <v>83</v>
      </c>
      <c r="AW197" s="14" t="s">
        <v>34</v>
      </c>
      <c r="AX197" s="14" t="s">
        <v>81</v>
      </c>
      <c r="AY197" s="245" t="s">
        <v>129</v>
      </c>
    </row>
    <row r="198" s="2" customFormat="1" ht="16.5" customHeight="1">
      <c r="A198" s="39"/>
      <c r="B198" s="40"/>
      <c r="C198" s="205" t="s">
        <v>7</v>
      </c>
      <c r="D198" s="205" t="s">
        <v>131</v>
      </c>
      <c r="E198" s="206" t="s">
        <v>292</v>
      </c>
      <c r="F198" s="207" t="s">
        <v>293</v>
      </c>
      <c r="G198" s="208" t="s">
        <v>154</v>
      </c>
      <c r="H198" s="209">
        <v>5.7460000000000004</v>
      </c>
      <c r="I198" s="210"/>
      <c r="J198" s="211">
        <f>ROUND(I198*H198,2)</f>
        <v>0</v>
      </c>
      <c r="K198" s="207" t="s">
        <v>135</v>
      </c>
      <c r="L198" s="45"/>
      <c r="M198" s="212" t="s">
        <v>19</v>
      </c>
      <c r="N198" s="213" t="s">
        <v>44</v>
      </c>
      <c r="O198" s="85"/>
      <c r="P198" s="214">
        <f>O198*H198</f>
        <v>0</v>
      </c>
      <c r="Q198" s="214">
        <v>1.7034</v>
      </c>
      <c r="R198" s="214">
        <f>Q198*H198</f>
        <v>9.7877364000000018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136</v>
      </c>
      <c r="AT198" s="216" t="s">
        <v>131</v>
      </c>
      <c r="AU198" s="216" t="s">
        <v>83</v>
      </c>
      <c r="AY198" s="18" t="s">
        <v>129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136</v>
      </c>
      <c r="BM198" s="216" t="s">
        <v>294</v>
      </c>
    </row>
    <row r="199" s="2" customFormat="1">
      <c r="A199" s="39"/>
      <c r="B199" s="40"/>
      <c r="C199" s="41"/>
      <c r="D199" s="218" t="s">
        <v>138</v>
      </c>
      <c r="E199" s="41"/>
      <c r="F199" s="219" t="s">
        <v>295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138</v>
      </c>
      <c r="AU199" s="18" t="s">
        <v>83</v>
      </c>
    </row>
    <row r="200" s="2" customFormat="1">
      <c r="A200" s="39"/>
      <c r="B200" s="40"/>
      <c r="C200" s="41"/>
      <c r="D200" s="223" t="s">
        <v>140</v>
      </c>
      <c r="E200" s="41"/>
      <c r="F200" s="224" t="s">
        <v>296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140</v>
      </c>
      <c r="AU200" s="18" t="s">
        <v>83</v>
      </c>
    </row>
    <row r="201" s="13" customFormat="1">
      <c r="A201" s="13"/>
      <c r="B201" s="225"/>
      <c r="C201" s="226"/>
      <c r="D201" s="218" t="s">
        <v>142</v>
      </c>
      <c r="E201" s="227" t="s">
        <v>19</v>
      </c>
      <c r="F201" s="228" t="s">
        <v>297</v>
      </c>
      <c r="G201" s="226"/>
      <c r="H201" s="227" t="s">
        <v>19</v>
      </c>
      <c r="I201" s="229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142</v>
      </c>
      <c r="AU201" s="234" t="s">
        <v>83</v>
      </c>
      <c r="AV201" s="13" t="s">
        <v>81</v>
      </c>
      <c r="AW201" s="13" t="s">
        <v>34</v>
      </c>
      <c r="AX201" s="13" t="s">
        <v>73</v>
      </c>
      <c r="AY201" s="234" t="s">
        <v>129</v>
      </c>
    </row>
    <row r="202" s="14" customFormat="1">
      <c r="A202" s="14"/>
      <c r="B202" s="235"/>
      <c r="C202" s="236"/>
      <c r="D202" s="218" t="s">
        <v>142</v>
      </c>
      <c r="E202" s="237" t="s">
        <v>19</v>
      </c>
      <c r="F202" s="238" t="s">
        <v>298</v>
      </c>
      <c r="G202" s="236"/>
      <c r="H202" s="239">
        <v>5.7460000000000004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142</v>
      </c>
      <c r="AU202" s="245" t="s">
        <v>83</v>
      </c>
      <c r="AV202" s="14" t="s">
        <v>83</v>
      </c>
      <c r="AW202" s="14" t="s">
        <v>34</v>
      </c>
      <c r="AX202" s="14" t="s">
        <v>81</v>
      </c>
      <c r="AY202" s="245" t="s">
        <v>129</v>
      </c>
    </row>
    <row r="203" s="2" customFormat="1" ht="16.5" customHeight="1">
      <c r="A203" s="39"/>
      <c r="B203" s="40"/>
      <c r="C203" s="205" t="s">
        <v>299</v>
      </c>
      <c r="D203" s="205" t="s">
        <v>131</v>
      </c>
      <c r="E203" s="206" t="s">
        <v>300</v>
      </c>
      <c r="F203" s="207" t="s">
        <v>301</v>
      </c>
      <c r="G203" s="208" t="s">
        <v>154</v>
      </c>
      <c r="H203" s="209">
        <v>7.6609999999999996</v>
      </c>
      <c r="I203" s="210"/>
      <c r="J203" s="211">
        <f>ROUND(I203*H203,2)</f>
        <v>0</v>
      </c>
      <c r="K203" s="207" t="s">
        <v>135</v>
      </c>
      <c r="L203" s="45"/>
      <c r="M203" s="212" t="s">
        <v>19</v>
      </c>
      <c r="N203" s="213" t="s">
        <v>44</v>
      </c>
      <c r="O203" s="85"/>
      <c r="P203" s="214">
        <f>O203*H203</f>
        <v>0</v>
      </c>
      <c r="Q203" s="214">
        <v>1.8907700000000001</v>
      </c>
      <c r="R203" s="214">
        <f>Q203*H203</f>
        <v>14.485188969999999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136</v>
      </c>
      <c r="AT203" s="216" t="s">
        <v>131</v>
      </c>
      <c r="AU203" s="216" t="s">
        <v>83</v>
      </c>
      <c r="AY203" s="18" t="s">
        <v>129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81</v>
      </c>
      <c r="BK203" s="217">
        <f>ROUND(I203*H203,2)</f>
        <v>0</v>
      </c>
      <c r="BL203" s="18" t="s">
        <v>136</v>
      </c>
      <c r="BM203" s="216" t="s">
        <v>302</v>
      </c>
    </row>
    <row r="204" s="2" customFormat="1">
      <c r="A204" s="39"/>
      <c r="B204" s="40"/>
      <c r="C204" s="41"/>
      <c r="D204" s="218" t="s">
        <v>138</v>
      </c>
      <c r="E204" s="41"/>
      <c r="F204" s="219" t="s">
        <v>303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138</v>
      </c>
      <c r="AU204" s="18" t="s">
        <v>83</v>
      </c>
    </row>
    <row r="205" s="2" customFormat="1">
      <c r="A205" s="39"/>
      <c r="B205" s="40"/>
      <c r="C205" s="41"/>
      <c r="D205" s="223" t="s">
        <v>140</v>
      </c>
      <c r="E205" s="41"/>
      <c r="F205" s="224" t="s">
        <v>304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140</v>
      </c>
      <c r="AU205" s="18" t="s">
        <v>83</v>
      </c>
    </row>
    <row r="206" s="13" customFormat="1">
      <c r="A206" s="13"/>
      <c r="B206" s="225"/>
      <c r="C206" s="226"/>
      <c r="D206" s="218" t="s">
        <v>142</v>
      </c>
      <c r="E206" s="227" t="s">
        <v>19</v>
      </c>
      <c r="F206" s="228" t="s">
        <v>297</v>
      </c>
      <c r="G206" s="226"/>
      <c r="H206" s="227" t="s">
        <v>19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142</v>
      </c>
      <c r="AU206" s="234" t="s">
        <v>83</v>
      </c>
      <c r="AV206" s="13" t="s">
        <v>81</v>
      </c>
      <c r="AW206" s="13" t="s">
        <v>34</v>
      </c>
      <c r="AX206" s="13" t="s">
        <v>73</v>
      </c>
      <c r="AY206" s="234" t="s">
        <v>129</v>
      </c>
    </row>
    <row r="207" s="14" customFormat="1">
      <c r="A207" s="14"/>
      <c r="B207" s="235"/>
      <c r="C207" s="236"/>
      <c r="D207" s="218" t="s">
        <v>142</v>
      </c>
      <c r="E207" s="237" t="s">
        <v>19</v>
      </c>
      <c r="F207" s="238" t="s">
        <v>305</v>
      </c>
      <c r="G207" s="236"/>
      <c r="H207" s="239">
        <v>7.6609999999999996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142</v>
      </c>
      <c r="AU207" s="245" t="s">
        <v>83</v>
      </c>
      <c r="AV207" s="14" t="s">
        <v>83</v>
      </c>
      <c r="AW207" s="14" t="s">
        <v>34</v>
      </c>
      <c r="AX207" s="14" t="s">
        <v>81</v>
      </c>
      <c r="AY207" s="245" t="s">
        <v>129</v>
      </c>
    </row>
    <row r="208" s="12" customFormat="1" ht="22.8" customHeight="1">
      <c r="A208" s="12"/>
      <c r="B208" s="189"/>
      <c r="C208" s="190"/>
      <c r="D208" s="191" t="s">
        <v>72</v>
      </c>
      <c r="E208" s="203" t="s">
        <v>167</v>
      </c>
      <c r="F208" s="203" t="s">
        <v>306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SUM(P209:P260)</f>
        <v>0</v>
      </c>
      <c r="Q208" s="197"/>
      <c r="R208" s="198">
        <f>SUM(R209:R260)</f>
        <v>220.65711260000001</v>
      </c>
      <c r="S208" s="197"/>
      <c r="T208" s="199">
        <f>SUM(T209:T260)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0" t="s">
        <v>81</v>
      </c>
      <c r="AT208" s="201" t="s">
        <v>72</v>
      </c>
      <c r="AU208" s="201" t="s">
        <v>81</v>
      </c>
      <c r="AY208" s="200" t="s">
        <v>129</v>
      </c>
      <c r="BK208" s="202">
        <f>SUM(BK209:BK260)</f>
        <v>0</v>
      </c>
    </row>
    <row r="209" s="2" customFormat="1" ht="16.5" customHeight="1">
      <c r="A209" s="39"/>
      <c r="B209" s="40"/>
      <c r="C209" s="205" t="s">
        <v>307</v>
      </c>
      <c r="D209" s="205" t="s">
        <v>131</v>
      </c>
      <c r="E209" s="206" t="s">
        <v>308</v>
      </c>
      <c r="F209" s="207" t="s">
        <v>309</v>
      </c>
      <c r="G209" s="208" t="s">
        <v>134</v>
      </c>
      <c r="H209" s="209">
        <v>6.5</v>
      </c>
      <c r="I209" s="210"/>
      <c r="J209" s="211">
        <f>ROUND(I209*H209,2)</f>
        <v>0</v>
      </c>
      <c r="K209" s="207" t="s">
        <v>135</v>
      </c>
      <c r="L209" s="45"/>
      <c r="M209" s="212" t="s">
        <v>19</v>
      </c>
      <c r="N209" s="213" t="s">
        <v>44</v>
      </c>
      <c r="O209" s="85"/>
      <c r="P209" s="214">
        <f>O209*H209</f>
        <v>0</v>
      </c>
      <c r="Q209" s="214">
        <v>0.34499999999999997</v>
      </c>
      <c r="R209" s="214">
        <f>Q209*H209</f>
        <v>2.2424999999999997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136</v>
      </c>
      <c r="AT209" s="216" t="s">
        <v>131</v>
      </c>
      <c r="AU209" s="216" t="s">
        <v>83</v>
      </c>
      <c r="AY209" s="18" t="s">
        <v>129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136</v>
      </c>
      <c r="BM209" s="216" t="s">
        <v>310</v>
      </c>
    </row>
    <row r="210" s="2" customFormat="1">
      <c r="A210" s="39"/>
      <c r="B210" s="40"/>
      <c r="C210" s="41"/>
      <c r="D210" s="218" t="s">
        <v>138</v>
      </c>
      <c r="E210" s="41"/>
      <c r="F210" s="219" t="s">
        <v>311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138</v>
      </c>
      <c r="AU210" s="18" t="s">
        <v>83</v>
      </c>
    </row>
    <row r="211" s="2" customFormat="1">
      <c r="A211" s="39"/>
      <c r="B211" s="40"/>
      <c r="C211" s="41"/>
      <c r="D211" s="223" t="s">
        <v>140</v>
      </c>
      <c r="E211" s="41"/>
      <c r="F211" s="224" t="s">
        <v>312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140</v>
      </c>
      <c r="AU211" s="18" t="s">
        <v>83</v>
      </c>
    </row>
    <row r="212" s="13" customFormat="1">
      <c r="A212" s="13"/>
      <c r="B212" s="225"/>
      <c r="C212" s="226"/>
      <c r="D212" s="218" t="s">
        <v>142</v>
      </c>
      <c r="E212" s="227" t="s">
        <v>19</v>
      </c>
      <c r="F212" s="228" t="s">
        <v>313</v>
      </c>
      <c r="G212" s="226"/>
      <c r="H212" s="227" t="s">
        <v>19</v>
      </c>
      <c r="I212" s="229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142</v>
      </c>
      <c r="AU212" s="234" t="s">
        <v>83</v>
      </c>
      <c r="AV212" s="13" t="s">
        <v>81</v>
      </c>
      <c r="AW212" s="13" t="s">
        <v>34</v>
      </c>
      <c r="AX212" s="13" t="s">
        <v>73</v>
      </c>
      <c r="AY212" s="234" t="s">
        <v>129</v>
      </c>
    </row>
    <row r="213" s="14" customFormat="1">
      <c r="A213" s="14"/>
      <c r="B213" s="235"/>
      <c r="C213" s="236"/>
      <c r="D213" s="218" t="s">
        <v>142</v>
      </c>
      <c r="E213" s="237" t="s">
        <v>19</v>
      </c>
      <c r="F213" s="238" t="s">
        <v>314</v>
      </c>
      <c r="G213" s="236"/>
      <c r="H213" s="239">
        <v>6.5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142</v>
      </c>
      <c r="AU213" s="245" t="s">
        <v>83</v>
      </c>
      <c r="AV213" s="14" t="s">
        <v>83</v>
      </c>
      <c r="AW213" s="14" t="s">
        <v>34</v>
      </c>
      <c r="AX213" s="14" t="s">
        <v>81</v>
      </c>
      <c r="AY213" s="245" t="s">
        <v>129</v>
      </c>
    </row>
    <row r="214" s="2" customFormat="1" ht="16.5" customHeight="1">
      <c r="A214" s="39"/>
      <c r="B214" s="40"/>
      <c r="C214" s="205" t="s">
        <v>315</v>
      </c>
      <c r="D214" s="205" t="s">
        <v>131</v>
      </c>
      <c r="E214" s="206" t="s">
        <v>316</v>
      </c>
      <c r="F214" s="207" t="s">
        <v>317</v>
      </c>
      <c r="G214" s="208" t="s">
        <v>134</v>
      </c>
      <c r="H214" s="209">
        <v>166</v>
      </c>
      <c r="I214" s="210"/>
      <c r="J214" s="211">
        <f>ROUND(I214*H214,2)</f>
        <v>0</v>
      </c>
      <c r="K214" s="207" t="s">
        <v>135</v>
      </c>
      <c r="L214" s="45"/>
      <c r="M214" s="212" t="s">
        <v>19</v>
      </c>
      <c r="N214" s="213" t="s">
        <v>44</v>
      </c>
      <c r="O214" s="85"/>
      <c r="P214" s="214">
        <f>O214*H214</f>
        <v>0</v>
      </c>
      <c r="Q214" s="214">
        <v>0.46000000000000002</v>
      </c>
      <c r="R214" s="214">
        <f>Q214*H214</f>
        <v>76.359999999999999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136</v>
      </c>
      <c r="AT214" s="216" t="s">
        <v>131</v>
      </c>
      <c r="AU214" s="216" t="s">
        <v>83</v>
      </c>
      <c r="AY214" s="18" t="s">
        <v>129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136</v>
      </c>
      <c r="BM214" s="216" t="s">
        <v>318</v>
      </c>
    </row>
    <row r="215" s="2" customFormat="1">
      <c r="A215" s="39"/>
      <c r="B215" s="40"/>
      <c r="C215" s="41"/>
      <c r="D215" s="218" t="s">
        <v>138</v>
      </c>
      <c r="E215" s="41"/>
      <c r="F215" s="219" t="s">
        <v>319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138</v>
      </c>
      <c r="AU215" s="18" t="s">
        <v>83</v>
      </c>
    </row>
    <row r="216" s="2" customFormat="1">
      <c r="A216" s="39"/>
      <c r="B216" s="40"/>
      <c r="C216" s="41"/>
      <c r="D216" s="223" t="s">
        <v>140</v>
      </c>
      <c r="E216" s="41"/>
      <c r="F216" s="224" t="s">
        <v>320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140</v>
      </c>
      <c r="AU216" s="18" t="s">
        <v>83</v>
      </c>
    </row>
    <row r="217" s="13" customFormat="1">
      <c r="A217" s="13"/>
      <c r="B217" s="225"/>
      <c r="C217" s="226"/>
      <c r="D217" s="218" t="s">
        <v>142</v>
      </c>
      <c r="E217" s="227" t="s">
        <v>19</v>
      </c>
      <c r="F217" s="228" t="s">
        <v>321</v>
      </c>
      <c r="G217" s="226"/>
      <c r="H217" s="227" t="s">
        <v>19</v>
      </c>
      <c r="I217" s="229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142</v>
      </c>
      <c r="AU217" s="234" t="s">
        <v>83</v>
      </c>
      <c r="AV217" s="13" t="s">
        <v>81</v>
      </c>
      <c r="AW217" s="13" t="s">
        <v>34</v>
      </c>
      <c r="AX217" s="13" t="s">
        <v>73</v>
      </c>
      <c r="AY217" s="234" t="s">
        <v>129</v>
      </c>
    </row>
    <row r="218" s="14" customFormat="1">
      <c r="A218" s="14"/>
      <c r="B218" s="235"/>
      <c r="C218" s="236"/>
      <c r="D218" s="218" t="s">
        <v>142</v>
      </c>
      <c r="E218" s="237" t="s">
        <v>19</v>
      </c>
      <c r="F218" s="238" t="s">
        <v>322</v>
      </c>
      <c r="G218" s="236"/>
      <c r="H218" s="239">
        <v>166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142</v>
      </c>
      <c r="AU218" s="245" t="s">
        <v>83</v>
      </c>
      <c r="AV218" s="14" t="s">
        <v>83</v>
      </c>
      <c r="AW218" s="14" t="s">
        <v>34</v>
      </c>
      <c r="AX218" s="14" t="s">
        <v>81</v>
      </c>
      <c r="AY218" s="245" t="s">
        <v>129</v>
      </c>
    </row>
    <row r="219" s="2" customFormat="1" ht="16.5" customHeight="1">
      <c r="A219" s="39"/>
      <c r="B219" s="40"/>
      <c r="C219" s="205" t="s">
        <v>323</v>
      </c>
      <c r="D219" s="205" t="s">
        <v>131</v>
      </c>
      <c r="E219" s="206" t="s">
        <v>324</v>
      </c>
      <c r="F219" s="207" t="s">
        <v>325</v>
      </c>
      <c r="G219" s="208" t="s">
        <v>134</v>
      </c>
      <c r="H219" s="209">
        <v>172.5</v>
      </c>
      <c r="I219" s="210"/>
      <c r="J219" s="211">
        <f>ROUND(I219*H219,2)</f>
        <v>0</v>
      </c>
      <c r="K219" s="207" t="s">
        <v>135</v>
      </c>
      <c r="L219" s="45"/>
      <c r="M219" s="212" t="s">
        <v>19</v>
      </c>
      <c r="N219" s="213" t="s">
        <v>44</v>
      </c>
      <c r="O219" s="85"/>
      <c r="P219" s="214">
        <f>O219*H219</f>
        <v>0</v>
      </c>
      <c r="Q219" s="214">
        <v>0.18462999999999999</v>
      </c>
      <c r="R219" s="214">
        <f>Q219*H219</f>
        <v>31.848674999999997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136</v>
      </c>
      <c r="AT219" s="216" t="s">
        <v>131</v>
      </c>
      <c r="AU219" s="216" t="s">
        <v>83</v>
      </c>
      <c r="AY219" s="18" t="s">
        <v>129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81</v>
      </c>
      <c r="BK219" s="217">
        <f>ROUND(I219*H219,2)</f>
        <v>0</v>
      </c>
      <c r="BL219" s="18" t="s">
        <v>136</v>
      </c>
      <c r="BM219" s="216" t="s">
        <v>326</v>
      </c>
    </row>
    <row r="220" s="2" customFormat="1">
      <c r="A220" s="39"/>
      <c r="B220" s="40"/>
      <c r="C220" s="41"/>
      <c r="D220" s="218" t="s">
        <v>138</v>
      </c>
      <c r="E220" s="41"/>
      <c r="F220" s="219" t="s">
        <v>327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138</v>
      </c>
      <c r="AU220" s="18" t="s">
        <v>83</v>
      </c>
    </row>
    <row r="221" s="2" customFormat="1">
      <c r="A221" s="39"/>
      <c r="B221" s="40"/>
      <c r="C221" s="41"/>
      <c r="D221" s="223" t="s">
        <v>140</v>
      </c>
      <c r="E221" s="41"/>
      <c r="F221" s="224" t="s">
        <v>328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140</v>
      </c>
      <c r="AU221" s="18" t="s">
        <v>83</v>
      </c>
    </row>
    <row r="222" s="13" customFormat="1">
      <c r="A222" s="13"/>
      <c r="B222" s="225"/>
      <c r="C222" s="226"/>
      <c r="D222" s="218" t="s">
        <v>142</v>
      </c>
      <c r="E222" s="227" t="s">
        <v>19</v>
      </c>
      <c r="F222" s="228" t="s">
        <v>329</v>
      </c>
      <c r="G222" s="226"/>
      <c r="H222" s="227" t="s">
        <v>19</v>
      </c>
      <c r="I222" s="229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142</v>
      </c>
      <c r="AU222" s="234" t="s">
        <v>83</v>
      </c>
      <c r="AV222" s="13" t="s">
        <v>81</v>
      </c>
      <c r="AW222" s="13" t="s">
        <v>34</v>
      </c>
      <c r="AX222" s="13" t="s">
        <v>73</v>
      </c>
      <c r="AY222" s="234" t="s">
        <v>129</v>
      </c>
    </row>
    <row r="223" s="14" customFormat="1">
      <c r="A223" s="14"/>
      <c r="B223" s="235"/>
      <c r="C223" s="236"/>
      <c r="D223" s="218" t="s">
        <v>142</v>
      </c>
      <c r="E223" s="237" t="s">
        <v>19</v>
      </c>
      <c r="F223" s="238" t="s">
        <v>144</v>
      </c>
      <c r="G223" s="236"/>
      <c r="H223" s="239">
        <v>172.5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142</v>
      </c>
      <c r="AU223" s="245" t="s">
        <v>83</v>
      </c>
      <c r="AV223" s="14" t="s">
        <v>83</v>
      </c>
      <c r="AW223" s="14" t="s">
        <v>34</v>
      </c>
      <c r="AX223" s="14" t="s">
        <v>81</v>
      </c>
      <c r="AY223" s="245" t="s">
        <v>129</v>
      </c>
    </row>
    <row r="224" s="2" customFormat="1" ht="16.5" customHeight="1">
      <c r="A224" s="39"/>
      <c r="B224" s="40"/>
      <c r="C224" s="205" t="s">
        <v>330</v>
      </c>
      <c r="D224" s="205" t="s">
        <v>131</v>
      </c>
      <c r="E224" s="206" t="s">
        <v>331</v>
      </c>
      <c r="F224" s="207" t="s">
        <v>332</v>
      </c>
      <c r="G224" s="208" t="s">
        <v>134</v>
      </c>
      <c r="H224" s="209">
        <v>166</v>
      </c>
      <c r="I224" s="210"/>
      <c r="J224" s="211">
        <f>ROUND(I224*H224,2)</f>
        <v>0</v>
      </c>
      <c r="K224" s="207" t="s">
        <v>135</v>
      </c>
      <c r="L224" s="45"/>
      <c r="M224" s="212" t="s">
        <v>19</v>
      </c>
      <c r="N224" s="213" t="s">
        <v>44</v>
      </c>
      <c r="O224" s="85"/>
      <c r="P224" s="214">
        <f>O224*H224</f>
        <v>0</v>
      </c>
      <c r="Q224" s="214">
        <v>0.37863000000000002</v>
      </c>
      <c r="R224" s="214">
        <f>Q224*H224</f>
        <v>62.852580000000003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136</v>
      </c>
      <c r="AT224" s="216" t="s">
        <v>131</v>
      </c>
      <c r="AU224" s="216" t="s">
        <v>83</v>
      </c>
      <c r="AY224" s="18" t="s">
        <v>129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81</v>
      </c>
      <c r="BK224" s="217">
        <f>ROUND(I224*H224,2)</f>
        <v>0</v>
      </c>
      <c r="BL224" s="18" t="s">
        <v>136</v>
      </c>
      <c r="BM224" s="216" t="s">
        <v>333</v>
      </c>
    </row>
    <row r="225" s="2" customFormat="1">
      <c r="A225" s="39"/>
      <c r="B225" s="40"/>
      <c r="C225" s="41"/>
      <c r="D225" s="218" t="s">
        <v>138</v>
      </c>
      <c r="E225" s="41"/>
      <c r="F225" s="219" t="s">
        <v>334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138</v>
      </c>
      <c r="AU225" s="18" t="s">
        <v>83</v>
      </c>
    </row>
    <row r="226" s="2" customFormat="1">
      <c r="A226" s="39"/>
      <c r="B226" s="40"/>
      <c r="C226" s="41"/>
      <c r="D226" s="223" t="s">
        <v>140</v>
      </c>
      <c r="E226" s="41"/>
      <c r="F226" s="224" t="s">
        <v>335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140</v>
      </c>
      <c r="AU226" s="18" t="s">
        <v>83</v>
      </c>
    </row>
    <row r="227" s="13" customFormat="1">
      <c r="A227" s="13"/>
      <c r="B227" s="225"/>
      <c r="C227" s="226"/>
      <c r="D227" s="218" t="s">
        <v>142</v>
      </c>
      <c r="E227" s="227" t="s">
        <v>19</v>
      </c>
      <c r="F227" s="228" t="s">
        <v>321</v>
      </c>
      <c r="G227" s="226"/>
      <c r="H227" s="227" t="s">
        <v>19</v>
      </c>
      <c r="I227" s="229"/>
      <c r="J227" s="226"/>
      <c r="K227" s="226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142</v>
      </c>
      <c r="AU227" s="234" t="s">
        <v>83</v>
      </c>
      <c r="AV227" s="13" t="s">
        <v>81</v>
      </c>
      <c r="AW227" s="13" t="s">
        <v>34</v>
      </c>
      <c r="AX227" s="13" t="s">
        <v>73</v>
      </c>
      <c r="AY227" s="234" t="s">
        <v>129</v>
      </c>
    </row>
    <row r="228" s="14" customFormat="1">
      <c r="A228" s="14"/>
      <c r="B228" s="235"/>
      <c r="C228" s="236"/>
      <c r="D228" s="218" t="s">
        <v>142</v>
      </c>
      <c r="E228" s="237" t="s">
        <v>19</v>
      </c>
      <c r="F228" s="238" t="s">
        <v>322</v>
      </c>
      <c r="G228" s="236"/>
      <c r="H228" s="239">
        <v>166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142</v>
      </c>
      <c r="AU228" s="245" t="s">
        <v>83</v>
      </c>
      <c r="AV228" s="14" t="s">
        <v>83</v>
      </c>
      <c r="AW228" s="14" t="s">
        <v>34</v>
      </c>
      <c r="AX228" s="14" t="s">
        <v>81</v>
      </c>
      <c r="AY228" s="245" t="s">
        <v>129</v>
      </c>
    </row>
    <row r="229" s="2" customFormat="1" ht="16.5" customHeight="1">
      <c r="A229" s="39"/>
      <c r="B229" s="40"/>
      <c r="C229" s="205" t="s">
        <v>336</v>
      </c>
      <c r="D229" s="205" t="s">
        <v>131</v>
      </c>
      <c r="E229" s="206" t="s">
        <v>337</v>
      </c>
      <c r="F229" s="207" t="s">
        <v>338</v>
      </c>
      <c r="G229" s="208" t="s">
        <v>134</v>
      </c>
      <c r="H229" s="209">
        <v>36.200000000000003</v>
      </c>
      <c r="I229" s="210"/>
      <c r="J229" s="211">
        <f>ROUND(I229*H229,2)</f>
        <v>0</v>
      </c>
      <c r="K229" s="207" t="s">
        <v>135</v>
      </c>
      <c r="L229" s="45"/>
      <c r="M229" s="212" t="s">
        <v>19</v>
      </c>
      <c r="N229" s="213" t="s">
        <v>44</v>
      </c>
      <c r="O229" s="85"/>
      <c r="P229" s="214">
        <f>O229*H229</f>
        <v>0</v>
      </c>
      <c r="Q229" s="214">
        <v>0.34499999999999997</v>
      </c>
      <c r="R229" s="214">
        <f>Q229*H229</f>
        <v>12.489000000000001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136</v>
      </c>
      <c r="AT229" s="216" t="s">
        <v>131</v>
      </c>
      <c r="AU229" s="216" t="s">
        <v>83</v>
      </c>
      <c r="AY229" s="18" t="s">
        <v>129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81</v>
      </c>
      <c r="BK229" s="217">
        <f>ROUND(I229*H229,2)</f>
        <v>0</v>
      </c>
      <c r="BL229" s="18" t="s">
        <v>136</v>
      </c>
      <c r="BM229" s="216" t="s">
        <v>339</v>
      </c>
    </row>
    <row r="230" s="2" customFormat="1">
      <c r="A230" s="39"/>
      <c r="B230" s="40"/>
      <c r="C230" s="41"/>
      <c r="D230" s="218" t="s">
        <v>138</v>
      </c>
      <c r="E230" s="41"/>
      <c r="F230" s="219" t="s">
        <v>340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138</v>
      </c>
      <c r="AU230" s="18" t="s">
        <v>83</v>
      </c>
    </row>
    <row r="231" s="2" customFormat="1">
      <c r="A231" s="39"/>
      <c r="B231" s="40"/>
      <c r="C231" s="41"/>
      <c r="D231" s="223" t="s">
        <v>140</v>
      </c>
      <c r="E231" s="41"/>
      <c r="F231" s="224" t="s">
        <v>341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140</v>
      </c>
      <c r="AU231" s="18" t="s">
        <v>83</v>
      </c>
    </row>
    <row r="232" s="13" customFormat="1">
      <c r="A232" s="13"/>
      <c r="B232" s="225"/>
      <c r="C232" s="226"/>
      <c r="D232" s="218" t="s">
        <v>142</v>
      </c>
      <c r="E232" s="227" t="s">
        <v>19</v>
      </c>
      <c r="F232" s="228" t="s">
        <v>342</v>
      </c>
      <c r="G232" s="226"/>
      <c r="H232" s="227" t="s">
        <v>19</v>
      </c>
      <c r="I232" s="229"/>
      <c r="J232" s="226"/>
      <c r="K232" s="226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142</v>
      </c>
      <c r="AU232" s="234" t="s">
        <v>83</v>
      </c>
      <c r="AV232" s="13" t="s">
        <v>81</v>
      </c>
      <c r="AW232" s="13" t="s">
        <v>34</v>
      </c>
      <c r="AX232" s="13" t="s">
        <v>73</v>
      </c>
      <c r="AY232" s="234" t="s">
        <v>129</v>
      </c>
    </row>
    <row r="233" s="14" customFormat="1">
      <c r="A233" s="14"/>
      <c r="B233" s="235"/>
      <c r="C233" s="236"/>
      <c r="D233" s="218" t="s">
        <v>142</v>
      </c>
      <c r="E233" s="237" t="s">
        <v>19</v>
      </c>
      <c r="F233" s="238" t="s">
        <v>343</v>
      </c>
      <c r="G233" s="236"/>
      <c r="H233" s="239">
        <v>36.200000000000003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142</v>
      </c>
      <c r="AU233" s="245" t="s">
        <v>83</v>
      </c>
      <c r="AV233" s="14" t="s">
        <v>83</v>
      </c>
      <c r="AW233" s="14" t="s">
        <v>34</v>
      </c>
      <c r="AX233" s="14" t="s">
        <v>81</v>
      </c>
      <c r="AY233" s="245" t="s">
        <v>129</v>
      </c>
    </row>
    <row r="234" s="2" customFormat="1" ht="16.5" customHeight="1">
      <c r="A234" s="39"/>
      <c r="B234" s="40"/>
      <c r="C234" s="205" t="s">
        <v>344</v>
      </c>
      <c r="D234" s="205" t="s">
        <v>131</v>
      </c>
      <c r="E234" s="206" t="s">
        <v>345</v>
      </c>
      <c r="F234" s="207" t="s">
        <v>346</v>
      </c>
      <c r="G234" s="208" t="s">
        <v>134</v>
      </c>
      <c r="H234" s="209">
        <v>166</v>
      </c>
      <c r="I234" s="210"/>
      <c r="J234" s="211">
        <f>ROUND(I234*H234,2)</f>
        <v>0</v>
      </c>
      <c r="K234" s="207" t="s">
        <v>135</v>
      </c>
      <c r="L234" s="45"/>
      <c r="M234" s="212" t="s">
        <v>19</v>
      </c>
      <c r="N234" s="213" t="s">
        <v>44</v>
      </c>
      <c r="O234" s="85"/>
      <c r="P234" s="214">
        <f>O234*H234</f>
        <v>0</v>
      </c>
      <c r="Q234" s="214">
        <v>0.00034000000000000002</v>
      </c>
      <c r="R234" s="214">
        <f>Q234*H234</f>
        <v>0.056440000000000004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136</v>
      </c>
      <c r="AT234" s="216" t="s">
        <v>131</v>
      </c>
      <c r="AU234" s="216" t="s">
        <v>83</v>
      </c>
      <c r="AY234" s="18" t="s">
        <v>129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81</v>
      </c>
      <c r="BK234" s="217">
        <f>ROUND(I234*H234,2)</f>
        <v>0</v>
      </c>
      <c r="BL234" s="18" t="s">
        <v>136</v>
      </c>
      <c r="BM234" s="216" t="s">
        <v>347</v>
      </c>
    </row>
    <row r="235" s="2" customFormat="1">
      <c r="A235" s="39"/>
      <c r="B235" s="40"/>
      <c r="C235" s="41"/>
      <c r="D235" s="218" t="s">
        <v>138</v>
      </c>
      <c r="E235" s="41"/>
      <c r="F235" s="219" t="s">
        <v>348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138</v>
      </c>
      <c r="AU235" s="18" t="s">
        <v>83</v>
      </c>
    </row>
    <row r="236" s="2" customFormat="1">
      <c r="A236" s="39"/>
      <c r="B236" s="40"/>
      <c r="C236" s="41"/>
      <c r="D236" s="223" t="s">
        <v>140</v>
      </c>
      <c r="E236" s="41"/>
      <c r="F236" s="224" t="s">
        <v>349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140</v>
      </c>
      <c r="AU236" s="18" t="s">
        <v>83</v>
      </c>
    </row>
    <row r="237" s="13" customFormat="1">
      <c r="A237" s="13"/>
      <c r="B237" s="225"/>
      <c r="C237" s="226"/>
      <c r="D237" s="218" t="s">
        <v>142</v>
      </c>
      <c r="E237" s="227" t="s">
        <v>19</v>
      </c>
      <c r="F237" s="228" t="s">
        <v>350</v>
      </c>
      <c r="G237" s="226"/>
      <c r="H237" s="227" t="s">
        <v>19</v>
      </c>
      <c r="I237" s="229"/>
      <c r="J237" s="226"/>
      <c r="K237" s="226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142</v>
      </c>
      <c r="AU237" s="234" t="s">
        <v>83</v>
      </c>
      <c r="AV237" s="13" t="s">
        <v>81</v>
      </c>
      <c r="AW237" s="13" t="s">
        <v>34</v>
      </c>
      <c r="AX237" s="13" t="s">
        <v>73</v>
      </c>
      <c r="AY237" s="234" t="s">
        <v>129</v>
      </c>
    </row>
    <row r="238" s="14" customFormat="1">
      <c r="A238" s="14"/>
      <c r="B238" s="235"/>
      <c r="C238" s="236"/>
      <c r="D238" s="218" t="s">
        <v>142</v>
      </c>
      <c r="E238" s="237" t="s">
        <v>19</v>
      </c>
      <c r="F238" s="238" t="s">
        <v>322</v>
      </c>
      <c r="G238" s="236"/>
      <c r="H238" s="239">
        <v>166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142</v>
      </c>
      <c r="AU238" s="245" t="s">
        <v>83</v>
      </c>
      <c r="AV238" s="14" t="s">
        <v>83</v>
      </c>
      <c r="AW238" s="14" t="s">
        <v>34</v>
      </c>
      <c r="AX238" s="14" t="s">
        <v>81</v>
      </c>
      <c r="AY238" s="245" t="s">
        <v>129</v>
      </c>
    </row>
    <row r="239" s="2" customFormat="1" ht="16.5" customHeight="1">
      <c r="A239" s="39"/>
      <c r="B239" s="40"/>
      <c r="C239" s="205" t="s">
        <v>351</v>
      </c>
      <c r="D239" s="205" t="s">
        <v>131</v>
      </c>
      <c r="E239" s="206" t="s">
        <v>352</v>
      </c>
      <c r="F239" s="207" t="s">
        <v>353</v>
      </c>
      <c r="G239" s="208" t="s">
        <v>134</v>
      </c>
      <c r="H239" s="209">
        <v>172.5</v>
      </c>
      <c r="I239" s="210"/>
      <c r="J239" s="211">
        <f>ROUND(I239*H239,2)</f>
        <v>0</v>
      </c>
      <c r="K239" s="207" t="s">
        <v>135</v>
      </c>
      <c r="L239" s="45"/>
      <c r="M239" s="212" t="s">
        <v>19</v>
      </c>
      <c r="N239" s="213" t="s">
        <v>44</v>
      </c>
      <c r="O239" s="85"/>
      <c r="P239" s="214">
        <f>O239*H239</f>
        <v>0</v>
      </c>
      <c r="Q239" s="214">
        <v>0.00031</v>
      </c>
      <c r="R239" s="214">
        <f>Q239*H239</f>
        <v>0.053475000000000002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136</v>
      </c>
      <c r="AT239" s="216" t="s">
        <v>131</v>
      </c>
      <c r="AU239" s="216" t="s">
        <v>83</v>
      </c>
      <c r="AY239" s="18" t="s">
        <v>129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81</v>
      </c>
      <c r="BK239" s="217">
        <f>ROUND(I239*H239,2)</f>
        <v>0</v>
      </c>
      <c r="BL239" s="18" t="s">
        <v>136</v>
      </c>
      <c r="BM239" s="216" t="s">
        <v>354</v>
      </c>
    </row>
    <row r="240" s="2" customFormat="1">
      <c r="A240" s="39"/>
      <c r="B240" s="40"/>
      <c r="C240" s="41"/>
      <c r="D240" s="218" t="s">
        <v>138</v>
      </c>
      <c r="E240" s="41"/>
      <c r="F240" s="219" t="s">
        <v>355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138</v>
      </c>
      <c r="AU240" s="18" t="s">
        <v>83</v>
      </c>
    </row>
    <row r="241" s="2" customFormat="1">
      <c r="A241" s="39"/>
      <c r="B241" s="40"/>
      <c r="C241" s="41"/>
      <c r="D241" s="223" t="s">
        <v>140</v>
      </c>
      <c r="E241" s="41"/>
      <c r="F241" s="224" t="s">
        <v>356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140</v>
      </c>
      <c r="AU241" s="18" t="s">
        <v>83</v>
      </c>
    </row>
    <row r="242" s="13" customFormat="1">
      <c r="A242" s="13"/>
      <c r="B242" s="225"/>
      <c r="C242" s="226"/>
      <c r="D242" s="218" t="s">
        <v>142</v>
      </c>
      <c r="E242" s="227" t="s">
        <v>19</v>
      </c>
      <c r="F242" s="228" t="s">
        <v>357</v>
      </c>
      <c r="G242" s="226"/>
      <c r="H242" s="227" t="s">
        <v>19</v>
      </c>
      <c r="I242" s="229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142</v>
      </c>
      <c r="AU242" s="234" t="s">
        <v>83</v>
      </c>
      <c r="AV242" s="13" t="s">
        <v>81</v>
      </c>
      <c r="AW242" s="13" t="s">
        <v>34</v>
      </c>
      <c r="AX242" s="13" t="s">
        <v>73</v>
      </c>
      <c r="AY242" s="234" t="s">
        <v>129</v>
      </c>
    </row>
    <row r="243" s="14" customFormat="1">
      <c r="A243" s="14"/>
      <c r="B243" s="235"/>
      <c r="C243" s="236"/>
      <c r="D243" s="218" t="s">
        <v>142</v>
      </c>
      <c r="E243" s="237" t="s">
        <v>19</v>
      </c>
      <c r="F243" s="238" t="s">
        <v>144</v>
      </c>
      <c r="G243" s="236"/>
      <c r="H243" s="239">
        <v>172.5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142</v>
      </c>
      <c r="AU243" s="245" t="s">
        <v>83</v>
      </c>
      <c r="AV243" s="14" t="s">
        <v>83</v>
      </c>
      <c r="AW243" s="14" t="s">
        <v>34</v>
      </c>
      <c r="AX243" s="14" t="s">
        <v>81</v>
      </c>
      <c r="AY243" s="245" t="s">
        <v>129</v>
      </c>
    </row>
    <row r="244" s="2" customFormat="1" ht="21.75" customHeight="1">
      <c r="A244" s="39"/>
      <c r="B244" s="40"/>
      <c r="C244" s="205" t="s">
        <v>358</v>
      </c>
      <c r="D244" s="205" t="s">
        <v>131</v>
      </c>
      <c r="E244" s="206" t="s">
        <v>359</v>
      </c>
      <c r="F244" s="207" t="s">
        <v>360</v>
      </c>
      <c r="G244" s="208" t="s">
        <v>134</v>
      </c>
      <c r="H244" s="209">
        <v>172.5</v>
      </c>
      <c r="I244" s="210"/>
      <c r="J244" s="211">
        <f>ROUND(I244*H244,2)</f>
        <v>0</v>
      </c>
      <c r="K244" s="207" t="s">
        <v>135</v>
      </c>
      <c r="L244" s="45"/>
      <c r="M244" s="212" t="s">
        <v>19</v>
      </c>
      <c r="N244" s="213" t="s">
        <v>44</v>
      </c>
      <c r="O244" s="85"/>
      <c r="P244" s="214">
        <f>O244*H244</f>
        <v>0</v>
      </c>
      <c r="Q244" s="214">
        <v>0.10373</v>
      </c>
      <c r="R244" s="214">
        <f>Q244*H244</f>
        <v>17.893425000000001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136</v>
      </c>
      <c r="AT244" s="216" t="s">
        <v>131</v>
      </c>
      <c r="AU244" s="216" t="s">
        <v>83</v>
      </c>
      <c r="AY244" s="18" t="s">
        <v>129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81</v>
      </c>
      <c r="BK244" s="217">
        <f>ROUND(I244*H244,2)</f>
        <v>0</v>
      </c>
      <c r="BL244" s="18" t="s">
        <v>136</v>
      </c>
      <c r="BM244" s="216" t="s">
        <v>361</v>
      </c>
    </row>
    <row r="245" s="2" customFormat="1">
      <c r="A245" s="39"/>
      <c r="B245" s="40"/>
      <c r="C245" s="41"/>
      <c r="D245" s="218" t="s">
        <v>138</v>
      </c>
      <c r="E245" s="41"/>
      <c r="F245" s="219" t="s">
        <v>362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138</v>
      </c>
      <c r="AU245" s="18" t="s">
        <v>83</v>
      </c>
    </row>
    <row r="246" s="2" customFormat="1">
      <c r="A246" s="39"/>
      <c r="B246" s="40"/>
      <c r="C246" s="41"/>
      <c r="D246" s="223" t="s">
        <v>140</v>
      </c>
      <c r="E246" s="41"/>
      <c r="F246" s="224" t="s">
        <v>363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140</v>
      </c>
      <c r="AU246" s="18" t="s">
        <v>83</v>
      </c>
    </row>
    <row r="247" s="13" customFormat="1">
      <c r="A247" s="13"/>
      <c r="B247" s="225"/>
      <c r="C247" s="226"/>
      <c r="D247" s="218" t="s">
        <v>142</v>
      </c>
      <c r="E247" s="227" t="s">
        <v>19</v>
      </c>
      <c r="F247" s="228" t="s">
        <v>364</v>
      </c>
      <c r="G247" s="226"/>
      <c r="H247" s="227" t="s">
        <v>19</v>
      </c>
      <c r="I247" s="229"/>
      <c r="J247" s="226"/>
      <c r="K247" s="226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142</v>
      </c>
      <c r="AU247" s="234" t="s">
        <v>83</v>
      </c>
      <c r="AV247" s="13" t="s">
        <v>81</v>
      </c>
      <c r="AW247" s="13" t="s">
        <v>34</v>
      </c>
      <c r="AX247" s="13" t="s">
        <v>73</v>
      </c>
      <c r="AY247" s="234" t="s">
        <v>129</v>
      </c>
    </row>
    <row r="248" s="14" customFormat="1">
      <c r="A248" s="14"/>
      <c r="B248" s="235"/>
      <c r="C248" s="236"/>
      <c r="D248" s="218" t="s">
        <v>142</v>
      </c>
      <c r="E248" s="237" t="s">
        <v>19</v>
      </c>
      <c r="F248" s="238" t="s">
        <v>144</v>
      </c>
      <c r="G248" s="236"/>
      <c r="H248" s="239">
        <v>172.5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142</v>
      </c>
      <c r="AU248" s="245" t="s">
        <v>83</v>
      </c>
      <c r="AV248" s="14" t="s">
        <v>83</v>
      </c>
      <c r="AW248" s="14" t="s">
        <v>34</v>
      </c>
      <c r="AX248" s="14" t="s">
        <v>81</v>
      </c>
      <c r="AY248" s="245" t="s">
        <v>129</v>
      </c>
    </row>
    <row r="249" s="2" customFormat="1" ht="16.5" customHeight="1">
      <c r="A249" s="39"/>
      <c r="B249" s="40"/>
      <c r="C249" s="205" t="s">
        <v>365</v>
      </c>
      <c r="D249" s="205" t="s">
        <v>131</v>
      </c>
      <c r="E249" s="206" t="s">
        <v>366</v>
      </c>
      <c r="F249" s="207" t="s">
        <v>367</v>
      </c>
      <c r="G249" s="208" t="s">
        <v>134</v>
      </c>
      <c r="H249" s="209">
        <v>18</v>
      </c>
      <c r="I249" s="210"/>
      <c r="J249" s="211">
        <f>ROUND(I249*H249,2)</f>
        <v>0</v>
      </c>
      <c r="K249" s="207" t="s">
        <v>135</v>
      </c>
      <c r="L249" s="45"/>
      <c r="M249" s="212" t="s">
        <v>19</v>
      </c>
      <c r="N249" s="213" t="s">
        <v>44</v>
      </c>
      <c r="O249" s="85"/>
      <c r="P249" s="214">
        <f>O249*H249</f>
        <v>0</v>
      </c>
      <c r="Q249" s="214">
        <v>0.85660000000000003</v>
      </c>
      <c r="R249" s="214">
        <f>Q249*H249</f>
        <v>15.418800000000001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136</v>
      </c>
      <c r="AT249" s="216" t="s">
        <v>131</v>
      </c>
      <c r="AU249" s="216" t="s">
        <v>83</v>
      </c>
      <c r="AY249" s="18" t="s">
        <v>129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81</v>
      </c>
      <c r="BK249" s="217">
        <f>ROUND(I249*H249,2)</f>
        <v>0</v>
      </c>
      <c r="BL249" s="18" t="s">
        <v>136</v>
      </c>
      <c r="BM249" s="216" t="s">
        <v>368</v>
      </c>
    </row>
    <row r="250" s="2" customFormat="1">
      <c r="A250" s="39"/>
      <c r="B250" s="40"/>
      <c r="C250" s="41"/>
      <c r="D250" s="218" t="s">
        <v>138</v>
      </c>
      <c r="E250" s="41"/>
      <c r="F250" s="219" t="s">
        <v>369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138</v>
      </c>
      <c r="AU250" s="18" t="s">
        <v>83</v>
      </c>
    </row>
    <row r="251" s="2" customFormat="1">
      <c r="A251" s="39"/>
      <c r="B251" s="40"/>
      <c r="C251" s="41"/>
      <c r="D251" s="223" t="s">
        <v>140</v>
      </c>
      <c r="E251" s="41"/>
      <c r="F251" s="224" t="s">
        <v>370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140</v>
      </c>
      <c r="AU251" s="18" t="s">
        <v>83</v>
      </c>
    </row>
    <row r="252" s="13" customFormat="1">
      <c r="A252" s="13"/>
      <c r="B252" s="225"/>
      <c r="C252" s="226"/>
      <c r="D252" s="218" t="s">
        <v>142</v>
      </c>
      <c r="E252" s="227" t="s">
        <v>19</v>
      </c>
      <c r="F252" s="228" t="s">
        <v>371</v>
      </c>
      <c r="G252" s="226"/>
      <c r="H252" s="227" t="s">
        <v>19</v>
      </c>
      <c r="I252" s="229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142</v>
      </c>
      <c r="AU252" s="234" t="s">
        <v>83</v>
      </c>
      <c r="AV252" s="13" t="s">
        <v>81</v>
      </c>
      <c r="AW252" s="13" t="s">
        <v>34</v>
      </c>
      <c r="AX252" s="13" t="s">
        <v>73</v>
      </c>
      <c r="AY252" s="234" t="s">
        <v>129</v>
      </c>
    </row>
    <row r="253" s="14" customFormat="1">
      <c r="A253" s="14"/>
      <c r="B253" s="235"/>
      <c r="C253" s="236"/>
      <c r="D253" s="218" t="s">
        <v>142</v>
      </c>
      <c r="E253" s="237" t="s">
        <v>19</v>
      </c>
      <c r="F253" s="238" t="s">
        <v>372</v>
      </c>
      <c r="G253" s="236"/>
      <c r="H253" s="239">
        <v>1.5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142</v>
      </c>
      <c r="AU253" s="245" t="s">
        <v>83</v>
      </c>
      <c r="AV253" s="14" t="s">
        <v>83</v>
      </c>
      <c r="AW253" s="14" t="s">
        <v>34</v>
      </c>
      <c r="AX253" s="14" t="s">
        <v>73</v>
      </c>
      <c r="AY253" s="245" t="s">
        <v>129</v>
      </c>
    </row>
    <row r="254" s="13" customFormat="1">
      <c r="A254" s="13"/>
      <c r="B254" s="225"/>
      <c r="C254" s="226"/>
      <c r="D254" s="218" t="s">
        <v>142</v>
      </c>
      <c r="E254" s="227" t="s">
        <v>19</v>
      </c>
      <c r="F254" s="228" t="s">
        <v>373</v>
      </c>
      <c r="G254" s="226"/>
      <c r="H254" s="227" t="s">
        <v>19</v>
      </c>
      <c r="I254" s="229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142</v>
      </c>
      <c r="AU254" s="234" t="s">
        <v>83</v>
      </c>
      <c r="AV254" s="13" t="s">
        <v>81</v>
      </c>
      <c r="AW254" s="13" t="s">
        <v>34</v>
      </c>
      <c r="AX254" s="13" t="s">
        <v>73</v>
      </c>
      <c r="AY254" s="234" t="s">
        <v>129</v>
      </c>
    </row>
    <row r="255" s="14" customFormat="1">
      <c r="A255" s="14"/>
      <c r="B255" s="235"/>
      <c r="C255" s="236"/>
      <c r="D255" s="218" t="s">
        <v>142</v>
      </c>
      <c r="E255" s="237" t="s">
        <v>19</v>
      </c>
      <c r="F255" s="238" t="s">
        <v>374</v>
      </c>
      <c r="G255" s="236"/>
      <c r="H255" s="239">
        <v>18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142</v>
      </c>
      <c r="AU255" s="245" t="s">
        <v>83</v>
      </c>
      <c r="AV255" s="14" t="s">
        <v>83</v>
      </c>
      <c r="AW255" s="14" t="s">
        <v>34</v>
      </c>
      <c r="AX255" s="14" t="s">
        <v>81</v>
      </c>
      <c r="AY255" s="245" t="s">
        <v>129</v>
      </c>
    </row>
    <row r="256" s="2" customFormat="1" ht="16.5" customHeight="1">
      <c r="A256" s="39"/>
      <c r="B256" s="40"/>
      <c r="C256" s="205" t="s">
        <v>375</v>
      </c>
      <c r="D256" s="205" t="s">
        <v>131</v>
      </c>
      <c r="E256" s="206" t="s">
        <v>376</v>
      </c>
      <c r="F256" s="207" t="s">
        <v>377</v>
      </c>
      <c r="G256" s="208" t="s">
        <v>134</v>
      </c>
      <c r="H256" s="209">
        <v>2.8799999999999999</v>
      </c>
      <c r="I256" s="210"/>
      <c r="J256" s="211">
        <f>ROUND(I256*H256,2)</f>
        <v>0</v>
      </c>
      <c r="K256" s="207" t="s">
        <v>135</v>
      </c>
      <c r="L256" s="45"/>
      <c r="M256" s="212" t="s">
        <v>19</v>
      </c>
      <c r="N256" s="213" t="s">
        <v>44</v>
      </c>
      <c r="O256" s="85"/>
      <c r="P256" s="214">
        <f>O256*H256</f>
        <v>0</v>
      </c>
      <c r="Q256" s="214">
        <v>0.50077000000000005</v>
      </c>
      <c r="R256" s="214">
        <f>Q256*H256</f>
        <v>1.4422176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136</v>
      </c>
      <c r="AT256" s="216" t="s">
        <v>131</v>
      </c>
      <c r="AU256" s="216" t="s">
        <v>83</v>
      </c>
      <c r="AY256" s="18" t="s">
        <v>129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81</v>
      </c>
      <c r="BK256" s="217">
        <f>ROUND(I256*H256,2)</f>
        <v>0</v>
      </c>
      <c r="BL256" s="18" t="s">
        <v>136</v>
      </c>
      <c r="BM256" s="216" t="s">
        <v>378</v>
      </c>
    </row>
    <row r="257" s="2" customFormat="1">
      <c r="A257" s="39"/>
      <c r="B257" s="40"/>
      <c r="C257" s="41"/>
      <c r="D257" s="218" t="s">
        <v>138</v>
      </c>
      <c r="E257" s="41"/>
      <c r="F257" s="219" t="s">
        <v>379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138</v>
      </c>
      <c r="AU257" s="18" t="s">
        <v>83</v>
      </c>
    </row>
    <row r="258" s="2" customFormat="1">
      <c r="A258" s="39"/>
      <c r="B258" s="40"/>
      <c r="C258" s="41"/>
      <c r="D258" s="223" t="s">
        <v>140</v>
      </c>
      <c r="E258" s="41"/>
      <c r="F258" s="224" t="s">
        <v>380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140</v>
      </c>
      <c r="AU258" s="18" t="s">
        <v>83</v>
      </c>
    </row>
    <row r="259" s="13" customFormat="1">
      <c r="A259" s="13"/>
      <c r="B259" s="225"/>
      <c r="C259" s="226"/>
      <c r="D259" s="218" t="s">
        <v>142</v>
      </c>
      <c r="E259" s="227" t="s">
        <v>19</v>
      </c>
      <c r="F259" s="228" t="s">
        <v>381</v>
      </c>
      <c r="G259" s="226"/>
      <c r="H259" s="227" t="s">
        <v>19</v>
      </c>
      <c r="I259" s="229"/>
      <c r="J259" s="226"/>
      <c r="K259" s="226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142</v>
      </c>
      <c r="AU259" s="234" t="s">
        <v>83</v>
      </c>
      <c r="AV259" s="13" t="s">
        <v>81</v>
      </c>
      <c r="AW259" s="13" t="s">
        <v>34</v>
      </c>
      <c r="AX259" s="13" t="s">
        <v>73</v>
      </c>
      <c r="AY259" s="234" t="s">
        <v>129</v>
      </c>
    </row>
    <row r="260" s="14" customFormat="1">
      <c r="A260" s="14"/>
      <c r="B260" s="235"/>
      <c r="C260" s="236"/>
      <c r="D260" s="218" t="s">
        <v>142</v>
      </c>
      <c r="E260" s="237" t="s">
        <v>19</v>
      </c>
      <c r="F260" s="238" t="s">
        <v>291</v>
      </c>
      <c r="G260" s="236"/>
      <c r="H260" s="239">
        <v>2.8799999999999999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142</v>
      </c>
      <c r="AU260" s="245" t="s">
        <v>83</v>
      </c>
      <c r="AV260" s="14" t="s">
        <v>83</v>
      </c>
      <c r="AW260" s="14" t="s">
        <v>34</v>
      </c>
      <c r="AX260" s="14" t="s">
        <v>81</v>
      </c>
      <c r="AY260" s="245" t="s">
        <v>129</v>
      </c>
    </row>
    <row r="261" s="12" customFormat="1" ht="22.8" customHeight="1">
      <c r="A261" s="12"/>
      <c r="B261" s="189"/>
      <c r="C261" s="190"/>
      <c r="D261" s="191" t="s">
        <v>72</v>
      </c>
      <c r="E261" s="203" t="s">
        <v>191</v>
      </c>
      <c r="F261" s="203" t="s">
        <v>382</v>
      </c>
      <c r="G261" s="190"/>
      <c r="H261" s="190"/>
      <c r="I261" s="193"/>
      <c r="J261" s="204">
        <f>BK261</f>
        <v>0</v>
      </c>
      <c r="K261" s="190"/>
      <c r="L261" s="195"/>
      <c r="M261" s="196"/>
      <c r="N261" s="197"/>
      <c r="O261" s="197"/>
      <c r="P261" s="198">
        <f>SUM(P262:P302)</f>
        <v>0</v>
      </c>
      <c r="Q261" s="197"/>
      <c r="R261" s="198">
        <f>SUM(R262:R302)</f>
        <v>32.88477554</v>
      </c>
      <c r="S261" s="197"/>
      <c r="T261" s="199">
        <f>SUM(T262:T302)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0" t="s">
        <v>81</v>
      </c>
      <c r="AT261" s="201" t="s">
        <v>72</v>
      </c>
      <c r="AU261" s="201" t="s">
        <v>81</v>
      </c>
      <c r="AY261" s="200" t="s">
        <v>129</v>
      </c>
      <c r="BK261" s="202">
        <f>SUM(BK262:BK302)</f>
        <v>0</v>
      </c>
    </row>
    <row r="262" s="2" customFormat="1" ht="16.5" customHeight="1">
      <c r="A262" s="39"/>
      <c r="B262" s="40"/>
      <c r="C262" s="205" t="s">
        <v>383</v>
      </c>
      <c r="D262" s="205" t="s">
        <v>131</v>
      </c>
      <c r="E262" s="206" t="s">
        <v>384</v>
      </c>
      <c r="F262" s="207" t="s">
        <v>385</v>
      </c>
      <c r="G262" s="208" t="s">
        <v>154</v>
      </c>
      <c r="H262" s="209">
        <v>1.944</v>
      </c>
      <c r="I262" s="210"/>
      <c r="J262" s="211">
        <f>ROUND(I262*H262,2)</f>
        <v>0</v>
      </c>
      <c r="K262" s="207" t="s">
        <v>135</v>
      </c>
      <c r="L262" s="45"/>
      <c r="M262" s="212" t="s">
        <v>19</v>
      </c>
      <c r="N262" s="213" t="s">
        <v>44</v>
      </c>
      <c r="O262" s="85"/>
      <c r="P262" s="214">
        <f>O262*H262</f>
        <v>0</v>
      </c>
      <c r="Q262" s="214">
        <v>2.5018699999999998</v>
      </c>
      <c r="R262" s="214">
        <f>Q262*H262</f>
        <v>4.8636352799999996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136</v>
      </c>
      <c r="AT262" s="216" t="s">
        <v>131</v>
      </c>
      <c r="AU262" s="216" t="s">
        <v>83</v>
      </c>
      <c r="AY262" s="18" t="s">
        <v>129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81</v>
      </c>
      <c r="BK262" s="217">
        <f>ROUND(I262*H262,2)</f>
        <v>0</v>
      </c>
      <c r="BL262" s="18" t="s">
        <v>136</v>
      </c>
      <c r="BM262" s="216" t="s">
        <v>386</v>
      </c>
    </row>
    <row r="263" s="2" customFormat="1">
      <c r="A263" s="39"/>
      <c r="B263" s="40"/>
      <c r="C263" s="41"/>
      <c r="D263" s="218" t="s">
        <v>138</v>
      </c>
      <c r="E263" s="41"/>
      <c r="F263" s="219" t="s">
        <v>387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138</v>
      </c>
      <c r="AU263" s="18" t="s">
        <v>83</v>
      </c>
    </row>
    <row r="264" s="2" customFormat="1">
      <c r="A264" s="39"/>
      <c r="B264" s="40"/>
      <c r="C264" s="41"/>
      <c r="D264" s="223" t="s">
        <v>140</v>
      </c>
      <c r="E264" s="41"/>
      <c r="F264" s="224" t="s">
        <v>388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140</v>
      </c>
      <c r="AU264" s="18" t="s">
        <v>83</v>
      </c>
    </row>
    <row r="265" s="13" customFormat="1">
      <c r="A265" s="13"/>
      <c r="B265" s="225"/>
      <c r="C265" s="226"/>
      <c r="D265" s="218" t="s">
        <v>142</v>
      </c>
      <c r="E265" s="227" t="s">
        <v>19</v>
      </c>
      <c r="F265" s="228" t="s">
        <v>389</v>
      </c>
      <c r="G265" s="226"/>
      <c r="H265" s="227" t="s">
        <v>19</v>
      </c>
      <c r="I265" s="229"/>
      <c r="J265" s="226"/>
      <c r="K265" s="226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142</v>
      </c>
      <c r="AU265" s="234" t="s">
        <v>83</v>
      </c>
      <c r="AV265" s="13" t="s">
        <v>81</v>
      </c>
      <c r="AW265" s="13" t="s">
        <v>34</v>
      </c>
      <c r="AX265" s="13" t="s">
        <v>73</v>
      </c>
      <c r="AY265" s="234" t="s">
        <v>129</v>
      </c>
    </row>
    <row r="266" s="14" customFormat="1">
      <c r="A266" s="14"/>
      <c r="B266" s="235"/>
      <c r="C266" s="236"/>
      <c r="D266" s="218" t="s">
        <v>142</v>
      </c>
      <c r="E266" s="237" t="s">
        <v>19</v>
      </c>
      <c r="F266" s="238" t="s">
        <v>390</v>
      </c>
      <c r="G266" s="236"/>
      <c r="H266" s="239">
        <v>1.944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142</v>
      </c>
      <c r="AU266" s="245" t="s">
        <v>83</v>
      </c>
      <c r="AV266" s="14" t="s">
        <v>83</v>
      </c>
      <c r="AW266" s="14" t="s">
        <v>34</v>
      </c>
      <c r="AX266" s="14" t="s">
        <v>81</v>
      </c>
      <c r="AY266" s="245" t="s">
        <v>129</v>
      </c>
    </row>
    <row r="267" s="2" customFormat="1" ht="16.5" customHeight="1">
      <c r="A267" s="39"/>
      <c r="B267" s="40"/>
      <c r="C267" s="205" t="s">
        <v>391</v>
      </c>
      <c r="D267" s="205" t="s">
        <v>131</v>
      </c>
      <c r="E267" s="206" t="s">
        <v>392</v>
      </c>
      <c r="F267" s="207" t="s">
        <v>393</v>
      </c>
      <c r="G267" s="208" t="s">
        <v>154</v>
      </c>
      <c r="H267" s="209">
        <v>10.497999999999999</v>
      </c>
      <c r="I267" s="210"/>
      <c r="J267" s="211">
        <f>ROUND(I267*H267,2)</f>
        <v>0</v>
      </c>
      <c r="K267" s="207" t="s">
        <v>135</v>
      </c>
      <c r="L267" s="45"/>
      <c r="M267" s="212" t="s">
        <v>19</v>
      </c>
      <c r="N267" s="213" t="s">
        <v>44</v>
      </c>
      <c r="O267" s="85"/>
      <c r="P267" s="214">
        <f>O267*H267</f>
        <v>0</v>
      </c>
      <c r="Q267" s="214">
        <v>2.5018699999999998</v>
      </c>
      <c r="R267" s="214">
        <f>Q267*H267</f>
        <v>26.264631259999998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136</v>
      </c>
      <c r="AT267" s="216" t="s">
        <v>131</v>
      </c>
      <c r="AU267" s="216" t="s">
        <v>83</v>
      </c>
      <c r="AY267" s="18" t="s">
        <v>129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81</v>
      </c>
      <c r="BK267" s="217">
        <f>ROUND(I267*H267,2)</f>
        <v>0</v>
      </c>
      <c r="BL267" s="18" t="s">
        <v>136</v>
      </c>
      <c r="BM267" s="216" t="s">
        <v>394</v>
      </c>
    </row>
    <row r="268" s="2" customFormat="1">
      <c r="A268" s="39"/>
      <c r="B268" s="40"/>
      <c r="C268" s="41"/>
      <c r="D268" s="218" t="s">
        <v>138</v>
      </c>
      <c r="E268" s="41"/>
      <c r="F268" s="219" t="s">
        <v>395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138</v>
      </c>
      <c r="AU268" s="18" t="s">
        <v>83</v>
      </c>
    </row>
    <row r="269" s="2" customFormat="1">
      <c r="A269" s="39"/>
      <c r="B269" s="40"/>
      <c r="C269" s="41"/>
      <c r="D269" s="223" t="s">
        <v>140</v>
      </c>
      <c r="E269" s="41"/>
      <c r="F269" s="224" t="s">
        <v>396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140</v>
      </c>
      <c r="AU269" s="18" t="s">
        <v>83</v>
      </c>
    </row>
    <row r="270" s="13" customFormat="1">
      <c r="A270" s="13"/>
      <c r="B270" s="225"/>
      <c r="C270" s="226"/>
      <c r="D270" s="218" t="s">
        <v>142</v>
      </c>
      <c r="E270" s="227" t="s">
        <v>19</v>
      </c>
      <c r="F270" s="228" t="s">
        <v>397</v>
      </c>
      <c r="G270" s="226"/>
      <c r="H270" s="227" t="s">
        <v>19</v>
      </c>
      <c r="I270" s="229"/>
      <c r="J270" s="226"/>
      <c r="K270" s="226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142</v>
      </c>
      <c r="AU270" s="234" t="s">
        <v>83</v>
      </c>
      <c r="AV270" s="13" t="s">
        <v>81</v>
      </c>
      <c r="AW270" s="13" t="s">
        <v>34</v>
      </c>
      <c r="AX270" s="13" t="s">
        <v>73</v>
      </c>
      <c r="AY270" s="234" t="s">
        <v>129</v>
      </c>
    </row>
    <row r="271" s="14" customFormat="1">
      <c r="A271" s="14"/>
      <c r="B271" s="235"/>
      <c r="C271" s="236"/>
      <c r="D271" s="218" t="s">
        <v>142</v>
      </c>
      <c r="E271" s="237" t="s">
        <v>19</v>
      </c>
      <c r="F271" s="238" t="s">
        <v>398</v>
      </c>
      <c r="G271" s="236"/>
      <c r="H271" s="239">
        <v>10.497999999999999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142</v>
      </c>
      <c r="AU271" s="245" t="s">
        <v>83</v>
      </c>
      <c r="AV271" s="14" t="s">
        <v>83</v>
      </c>
      <c r="AW271" s="14" t="s">
        <v>34</v>
      </c>
      <c r="AX271" s="14" t="s">
        <v>81</v>
      </c>
      <c r="AY271" s="245" t="s">
        <v>129</v>
      </c>
    </row>
    <row r="272" s="2" customFormat="1" ht="16.5" customHeight="1">
      <c r="A272" s="39"/>
      <c r="B272" s="40"/>
      <c r="C272" s="205" t="s">
        <v>399</v>
      </c>
      <c r="D272" s="205" t="s">
        <v>131</v>
      </c>
      <c r="E272" s="206" t="s">
        <v>400</v>
      </c>
      <c r="F272" s="207" t="s">
        <v>401</v>
      </c>
      <c r="G272" s="208" t="s">
        <v>134</v>
      </c>
      <c r="H272" s="209">
        <v>4.3200000000000003</v>
      </c>
      <c r="I272" s="210"/>
      <c r="J272" s="211">
        <f>ROUND(I272*H272,2)</f>
        <v>0</v>
      </c>
      <c r="K272" s="207" t="s">
        <v>135</v>
      </c>
      <c r="L272" s="45"/>
      <c r="M272" s="212" t="s">
        <v>19</v>
      </c>
      <c r="N272" s="213" t="s">
        <v>44</v>
      </c>
      <c r="O272" s="85"/>
      <c r="P272" s="214">
        <f>O272*H272</f>
        <v>0</v>
      </c>
      <c r="Q272" s="214">
        <v>0.00232</v>
      </c>
      <c r="R272" s="214">
        <f>Q272*H272</f>
        <v>0.010022400000000001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136</v>
      </c>
      <c r="AT272" s="216" t="s">
        <v>131</v>
      </c>
      <c r="AU272" s="216" t="s">
        <v>83</v>
      </c>
      <c r="AY272" s="18" t="s">
        <v>129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81</v>
      </c>
      <c r="BK272" s="217">
        <f>ROUND(I272*H272,2)</f>
        <v>0</v>
      </c>
      <c r="BL272" s="18" t="s">
        <v>136</v>
      </c>
      <c r="BM272" s="216" t="s">
        <v>402</v>
      </c>
    </row>
    <row r="273" s="2" customFormat="1">
      <c r="A273" s="39"/>
      <c r="B273" s="40"/>
      <c r="C273" s="41"/>
      <c r="D273" s="218" t="s">
        <v>138</v>
      </c>
      <c r="E273" s="41"/>
      <c r="F273" s="219" t="s">
        <v>403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138</v>
      </c>
      <c r="AU273" s="18" t="s">
        <v>83</v>
      </c>
    </row>
    <row r="274" s="2" customFormat="1">
      <c r="A274" s="39"/>
      <c r="B274" s="40"/>
      <c r="C274" s="41"/>
      <c r="D274" s="223" t="s">
        <v>140</v>
      </c>
      <c r="E274" s="41"/>
      <c r="F274" s="224" t="s">
        <v>404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140</v>
      </c>
      <c r="AU274" s="18" t="s">
        <v>83</v>
      </c>
    </row>
    <row r="275" s="13" customFormat="1">
      <c r="A275" s="13"/>
      <c r="B275" s="225"/>
      <c r="C275" s="226"/>
      <c r="D275" s="218" t="s">
        <v>142</v>
      </c>
      <c r="E275" s="227" t="s">
        <v>19</v>
      </c>
      <c r="F275" s="228" t="s">
        <v>405</v>
      </c>
      <c r="G275" s="226"/>
      <c r="H275" s="227" t="s">
        <v>19</v>
      </c>
      <c r="I275" s="229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142</v>
      </c>
      <c r="AU275" s="234" t="s">
        <v>83</v>
      </c>
      <c r="AV275" s="13" t="s">
        <v>81</v>
      </c>
      <c r="AW275" s="13" t="s">
        <v>34</v>
      </c>
      <c r="AX275" s="13" t="s">
        <v>73</v>
      </c>
      <c r="AY275" s="234" t="s">
        <v>129</v>
      </c>
    </row>
    <row r="276" s="14" customFormat="1">
      <c r="A276" s="14"/>
      <c r="B276" s="235"/>
      <c r="C276" s="236"/>
      <c r="D276" s="218" t="s">
        <v>142</v>
      </c>
      <c r="E276" s="237" t="s">
        <v>19</v>
      </c>
      <c r="F276" s="238" t="s">
        <v>406</v>
      </c>
      <c r="G276" s="236"/>
      <c r="H276" s="239">
        <v>4.3200000000000003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142</v>
      </c>
      <c r="AU276" s="245" t="s">
        <v>83</v>
      </c>
      <c r="AV276" s="14" t="s">
        <v>83</v>
      </c>
      <c r="AW276" s="14" t="s">
        <v>34</v>
      </c>
      <c r="AX276" s="14" t="s">
        <v>81</v>
      </c>
      <c r="AY276" s="245" t="s">
        <v>129</v>
      </c>
    </row>
    <row r="277" s="2" customFormat="1" ht="16.5" customHeight="1">
      <c r="A277" s="39"/>
      <c r="B277" s="40"/>
      <c r="C277" s="205" t="s">
        <v>407</v>
      </c>
      <c r="D277" s="205" t="s">
        <v>131</v>
      </c>
      <c r="E277" s="206" t="s">
        <v>408</v>
      </c>
      <c r="F277" s="207" t="s">
        <v>409</v>
      </c>
      <c r="G277" s="208" t="s">
        <v>134</v>
      </c>
      <c r="H277" s="209">
        <v>69.983999999999995</v>
      </c>
      <c r="I277" s="210"/>
      <c r="J277" s="211">
        <f>ROUND(I277*H277,2)</f>
        <v>0</v>
      </c>
      <c r="K277" s="207" t="s">
        <v>135</v>
      </c>
      <c r="L277" s="45"/>
      <c r="M277" s="212" t="s">
        <v>19</v>
      </c>
      <c r="N277" s="213" t="s">
        <v>44</v>
      </c>
      <c r="O277" s="85"/>
      <c r="P277" s="214">
        <f>O277*H277</f>
        <v>0</v>
      </c>
      <c r="Q277" s="214">
        <v>0.0046499999999999996</v>
      </c>
      <c r="R277" s="214">
        <f>Q277*H277</f>
        <v>0.32542559999999993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136</v>
      </c>
      <c r="AT277" s="216" t="s">
        <v>131</v>
      </c>
      <c r="AU277" s="216" t="s">
        <v>83</v>
      </c>
      <c r="AY277" s="18" t="s">
        <v>129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81</v>
      </c>
      <c r="BK277" s="217">
        <f>ROUND(I277*H277,2)</f>
        <v>0</v>
      </c>
      <c r="BL277" s="18" t="s">
        <v>136</v>
      </c>
      <c r="BM277" s="216" t="s">
        <v>410</v>
      </c>
    </row>
    <row r="278" s="2" customFormat="1">
      <c r="A278" s="39"/>
      <c r="B278" s="40"/>
      <c r="C278" s="41"/>
      <c r="D278" s="218" t="s">
        <v>138</v>
      </c>
      <c r="E278" s="41"/>
      <c r="F278" s="219" t="s">
        <v>411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138</v>
      </c>
      <c r="AU278" s="18" t="s">
        <v>83</v>
      </c>
    </row>
    <row r="279" s="2" customFormat="1">
      <c r="A279" s="39"/>
      <c r="B279" s="40"/>
      <c r="C279" s="41"/>
      <c r="D279" s="223" t="s">
        <v>140</v>
      </c>
      <c r="E279" s="41"/>
      <c r="F279" s="224" t="s">
        <v>412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140</v>
      </c>
      <c r="AU279" s="18" t="s">
        <v>83</v>
      </c>
    </row>
    <row r="280" s="13" customFormat="1">
      <c r="A280" s="13"/>
      <c r="B280" s="225"/>
      <c r="C280" s="226"/>
      <c r="D280" s="218" t="s">
        <v>142</v>
      </c>
      <c r="E280" s="227" t="s">
        <v>19</v>
      </c>
      <c r="F280" s="228" t="s">
        <v>413</v>
      </c>
      <c r="G280" s="226"/>
      <c r="H280" s="227" t="s">
        <v>19</v>
      </c>
      <c r="I280" s="229"/>
      <c r="J280" s="226"/>
      <c r="K280" s="226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142</v>
      </c>
      <c r="AU280" s="234" t="s">
        <v>83</v>
      </c>
      <c r="AV280" s="13" t="s">
        <v>81</v>
      </c>
      <c r="AW280" s="13" t="s">
        <v>34</v>
      </c>
      <c r="AX280" s="13" t="s">
        <v>73</v>
      </c>
      <c r="AY280" s="234" t="s">
        <v>129</v>
      </c>
    </row>
    <row r="281" s="14" customFormat="1">
      <c r="A281" s="14"/>
      <c r="B281" s="235"/>
      <c r="C281" s="236"/>
      <c r="D281" s="218" t="s">
        <v>142</v>
      </c>
      <c r="E281" s="237" t="s">
        <v>19</v>
      </c>
      <c r="F281" s="238" t="s">
        <v>414</v>
      </c>
      <c r="G281" s="236"/>
      <c r="H281" s="239">
        <v>69.983999999999995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142</v>
      </c>
      <c r="AU281" s="245" t="s">
        <v>83</v>
      </c>
      <c r="AV281" s="14" t="s">
        <v>83</v>
      </c>
      <c r="AW281" s="14" t="s">
        <v>34</v>
      </c>
      <c r="AX281" s="14" t="s">
        <v>73</v>
      </c>
      <c r="AY281" s="245" t="s">
        <v>129</v>
      </c>
    </row>
    <row r="282" s="15" customFormat="1">
      <c r="A282" s="15"/>
      <c r="B282" s="256"/>
      <c r="C282" s="257"/>
      <c r="D282" s="218" t="s">
        <v>142</v>
      </c>
      <c r="E282" s="258" t="s">
        <v>19</v>
      </c>
      <c r="F282" s="259" t="s">
        <v>238</v>
      </c>
      <c r="G282" s="257"/>
      <c r="H282" s="260">
        <v>69.983999999999995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142</v>
      </c>
      <c r="AU282" s="266" t="s">
        <v>83</v>
      </c>
      <c r="AV282" s="15" t="s">
        <v>136</v>
      </c>
      <c r="AW282" s="15" t="s">
        <v>34</v>
      </c>
      <c r="AX282" s="15" t="s">
        <v>81</v>
      </c>
      <c r="AY282" s="266" t="s">
        <v>129</v>
      </c>
    </row>
    <row r="283" s="2" customFormat="1" ht="16.5" customHeight="1">
      <c r="A283" s="39"/>
      <c r="B283" s="40"/>
      <c r="C283" s="205" t="s">
        <v>415</v>
      </c>
      <c r="D283" s="205" t="s">
        <v>131</v>
      </c>
      <c r="E283" s="206" t="s">
        <v>416</v>
      </c>
      <c r="F283" s="207" t="s">
        <v>417</v>
      </c>
      <c r="G283" s="208" t="s">
        <v>225</v>
      </c>
      <c r="H283" s="209">
        <v>0.56999999999999995</v>
      </c>
      <c r="I283" s="210"/>
      <c r="J283" s="211">
        <f>ROUND(I283*H283,2)</f>
        <v>0</v>
      </c>
      <c r="K283" s="207" t="s">
        <v>135</v>
      </c>
      <c r="L283" s="45"/>
      <c r="M283" s="212" t="s">
        <v>19</v>
      </c>
      <c r="N283" s="213" t="s">
        <v>44</v>
      </c>
      <c r="O283" s="85"/>
      <c r="P283" s="214">
        <f>O283*H283</f>
        <v>0</v>
      </c>
      <c r="Q283" s="214">
        <v>1.0423199999999999</v>
      </c>
      <c r="R283" s="214">
        <f>Q283*H283</f>
        <v>0.59412239999999994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136</v>
      </c>
      <c r="AT283" s="216" t="s">
        <v>131</v>
      </c>
      <c r="AU283" s="216" t="s">
        <v>83</v>
      </c>
      <c r="AY283" s="18" t="s">
        <v>129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81</v>
      </c>
      <c r="BK283" s="217">
        <f>ROUND(I283*H283,2)</f>
        <v>0</v>
      </c>
      <c r="BL283" s="18" t="s">
        <v>136</v>
      </c>
      <c r="BM283" s="216" t="s">
        <v>418</v>
      </c>
    </row>
    <row r="284" s="2" customFormat="1">
      <c r="A284" s="39"/>
      <c r="B284" s="40"/>
      <c r="C284" s="41"/>
      <c r="D284" s="218" t="s">
        <v>138</v>
      </c>
      <c r="E284" s="41"/>
      <c r="F284" s="219" t="s">
        <v>419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138</v>
      </c>
      <c r="AU284" s="18" t="s">
        <v>83</v>
      </c>
    </row>
    <row r="285" s="2" customFormat="1">
      <c r="A285" s="39"/>
      <c r="B285" s="40"/>
      <c r="C285" s="41"/>
      <c r="D285" s="223" t="s">
        <v>140</v>
      </c>
      <c r="E285" s="41"/>
      <c r="F285" s="224" t="s">
        <v>420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140</v>
      </c>
      <c r="AU285" s="18" t="s">
        <v>83</v>
      </c>
    </row>
    <row r="286" s="13" customFormat="1">
      <c r="A286" s="13"/>
      <c r="B286" s="225"/>
      <c r="C286" s="226"/>
      <c r="D286" s="218" t="s">
        <v>142</v>
      </c>
      <c r="E286" s="227" t="s">
        <v>19</v>
      </c>
      <c r="F286" s="228" t="s">
        <v>421</v>
      </c>
      <c r="G286" s="226"/>
      <c r="H286" s="227" t="s">
        <v>19</v>
      </c>
      <c r="I286" s="229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142</v>
      </c>
      <c r="AU286" s="234" t="s">
        <v>83</v>
      </c>
      <c r="AV286" s="13" t="s">
        <v>81</v>
      </c>
      <c r="AW286" s="13" t="s">
        <v>34</v>
      </c>
      <c r="AX286" s="13" t="s">
        <v>73</v>
      </c>
      <c r="AY286" s="234" t="s">
        <v>129</v>
      </c>
    </row>
    <row r="287" s="14" customFormat="1">
      <c r="A287" s="14"/>
      <c r="B287" s="235"/>
      <c r="C287" s="236"/>
      <c r="D287" s="218" t="s">
        <v>142</v>
      </c>
      <c r="E287" s="237" t="s">
        <v>19</v>
      </c>
      <c r="F287" s="238" t="s">
        <v>422</v>
      </c>
      <c r="G287" s="236"/>
      <c r="H287" s="239">
        <v>0.125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142</v>
      </c>
      <c r="AU287" s="245" t="s">
        <v>83</v>
      </c>
      <c r="AV287" s="14" t="s">
        <v>83</v>
      </c>
      <c r="AW287" s="14" t="s">
        <v>34</v>
      </c>
      <c r="AX287" s="14" t="s">
        <v>73</v>
      </c>
      <c r="AY287" s="245" t="s">
        <v>129</v>
      </c>
    </row>
    <row r="288" s="13" customFormat="1">
      <c r="A288" s="13"/>
      <c r="B288" s="225"/>
      <c r="C288" s="226"/>
      <c r="D288" s="218" t="s">
        <v>142</v>
      </c>
      <c r="E288" s="227" t="s">
        <v>19</v>
      </c>
      <c r="F288" s="228" t="s">
        <v>423</v>
      </c>
      <c r="G288" s="226"/>
      <c r="H288" s="227" t="s">
        <v>19</v>
      </c>
      <c r="I288" s="229"/>
      <c r="J288" s="226"/>
      <c r="K288" s="226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142</v>
      </c>
      <c r="AU288" s="234" t="s">
        <v>83</v>
      </c>
      <c r="AV288" s="13" t="s">
        <v>81</v>
      </c>
      <c r="AW288" s="13" t="s">
        <v>34</v>
      </c>
      <c r="AX288" s="13" t="s">
        <v>73</v>
      </c>
      <c r="AY288" s="234" t="s">
        <v>129</v>
      </c>
    </row>
    <row r="289" s="14" customFormat="1">
      <c r="A289" s="14"/>
      <c r="B289" s="235"/>
      <c r="C289" s="236"/>
      <c r="D289" s="218" t="s">
        <v>142</v>
      </c>
      <c r="E289" s="237" t="s">
        <v>19</v>
      </c>
      <c r="F289" s="238" t="s">
        <v>424</v>
      </c>
      <c r="G289" s="236"/>
      <c r="H289" s="239">
        <v>0.44500000000000001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142</v>
      </c>
      <c r="AU289" s="245" t="s">
        <v>83</v>
      </c>
      <c r="AV289" s="14" t="s">
        <v>83</v>
      </c>
      <c r="AW289" s="14" t="s">
        <v>34</v>
      </c>
      <c r="AX289" s="14" t="s">
        <v>73</v>
      </c>
      <c r="AY289" s="245" t="s">
        <v>129</v>
      </c>
    </row>
    <row r="290" s="15" customFormat="1">
      <c r="A290" s="15"/>
      <c r="B290" s="256"/>
      <c r="C290" s="257"/>
      <c r="D290" s="218" t="s">
        <v>142</v>
      </c>
      <c r="E290" s="258" t="s">
        <v>19</v>
      </c>
      <c r="F290" s="259" t="s">
        <v>238</v>
      </c>
      <c r="G290" s="257"/>
      <c r="H290" s="260">
        <v>0.57000000000000006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142</v>
      </c>
      <c r="AU290" s="266" t="s">
        <v>83</v>
      </c>
      <c r="AV290" s="15" t="s">
        <v>136</v>
      </c>
      <c r="AW290" s="15" t="s">
        <v>34</v>
      </c>
      <c r="AX290" s="15" t="s">
        <v>81</v>
      </c>
      <c r="AY290" s="266" t="s">
        <v>129</v>
      </c>
    </row>
    <row r="291" s="2" customFormat="1" ht="16.5" customHeight="1">
      <c r="A291" s="39"/>
      <c r="B291" s="40"/>
      <c r="C291" s="205" t="s">
        <v>425</v>
      </c>
      <c r="D291" s="205" t="s">
        <v>131</v>
      </c>
      <c r="E291" s="206" t="s">
        <v>426</v>
      </c>
      <c r="F291" s="207" t="s">
        <v>427</v>
      </c>
      <c r="G291" s="208" t="s">
        <v>225</v>
      </c>
      <c r="H291" s="209">
        <v>0.79600000000000004</v>
      </c>
      <c r="I291" s="210"/>
      <c r="J291" s="211">
        <f>ROUND(I291*H291,2)</f>
        <v>0</v>
      </c>
      <c r="K291" s="207" t="s">
        <v>135</v>
      </c>
      <c r="L291" s="45"/>
      <c r="M291" s="212" t="s">
        <v>19</v>
      </c>
      <c r="N291" s="213" t="s">
        <v>44</v>
      </c>
      <c r="O291" s="85"/>
      <c r="P291" s="214">
        <f>O291*H291</f>
        <v>0</v>
      </c>
      <c r="Q291" s="214">
        <v>0.99734999999999996</v>
      </c>
      <c r="R291" s="214">
        <f>Q291*H291</f>
        <v>0.7938906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136</v>
      </c>
      <c r="AT291" s="216" t="s">
        <v>131</v>
      </c>
      <c r="AU291" s="216" t="s">
        <v>83</v>
      </c>
      <c r="AY291" s="18" t="s">
        <v>129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81</v>
      </c>
      <c r="BK291" s="217">
        <f>ROUND(I291*H291,2)</f>
        <v>0</v>
      </c>
      <c r="BL291" s="18" t="s">
        <v>136</v>
      </c>
      <c r="BM291" s="216" t="s">
        <v>428</v>
      </c>
    </row>
    <row r="292" s="2" customFormat="1">
      <c r="A292" s="39"/>
      <c r="B292" s="40"/>
      <c r="C292" s="41"/>
      <c r="D292" s="218" t="s">
        <v>138</v>
      </c>
      <c r="E292" s="41"/>
      <c r="F292" s="219" t="s">
        <v>427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138</v>
      </c>
      <c r="AU292" s="18" t="s">
        <v>83</v>
      </c>
    </row>
    <row r="293" s="2" customFormat="1">
      <c r="A293" s="39"/>
      <c r="B293" s="40"/>
      <c r="C293" s="41"/>
      <c r="D293" s="223" t="s">
        <v>140</v>
      </c>
      <c r="E293" s="41"/>
      <c r="F293" s="224" t="s">
        <v>429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140</v>
      </c>
      <c r="AU293" s="18" t="s">
        <v>83</v>
      </c>
    </row>
    <row r="294" s="13" customFormat="1">
      <c r="A294" s="13"/>
      <c r="B294" s="225"/>
      <c r="C294" s="226"/>
      <c r="D294" s="218" t="s">
        <v>142</v>
      </c>
      <c r="E294" s="227" t="s">
        <v>19</v>
      </c>
      <c r="F294" s="228" t="s">
        <v>430</v>
      </c>
      <c r="G294" s="226"/>
      <c r="H294" s="227" t="s">
        <v>19</v>
      </c>
      <c r="I294" s="229"/>
      <c r="J294" s="226"/>
      <c r="K294" s="226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142</v>
      </c>
      <c r="AU294" s="234" t="s">
        <v>83</v>
      </c>
      <c r="AV294" s="13" t="s">
        <v>81</v>
      </c>
      <c r="AW294" s="13" t="s">
        <v>34</v>
      </c>
      <c r="AX294" s="13" t="s">
        <v>73</v>
      </c>
      <c r="AY294" s="234" t="s">
        <v>129</v>
      </c>
    </row>
    <row r="295" s="14" customFormat="1">
      <c r="A295" s="14"/>
      <c r="B295" s="235"/>
      <c r="C295" s="236"/>
      <c r="D295" s="218" t="s">
        <v>142</v>
      </c>
      <c r="E295" s="237" t="s">
        <v>19</v>
      </c>
      <c r="F295" s="238" t="s">
        <v>431</v>
      </c>
      <c r="G295" s="236"/>
      <c r="H295" s="239">
        <v>0.124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142</v>
      </c>
      <c r="AU295" s="245" t="s">
        <v>83</v>
      </c>
      <c r="AV295" s="14" t="s">
        <v>83</v>
      </c>
      <c r="AW295" s="14" t="s">
        <v>34</v>
      </c>
      <c r="AX295" s="14" t="s">
        <v>73</v>
      </c>
      <c r="AY295" s="245" t="s">
        <v>129</v>
      </c>
    </row>
    <row r="296" s="14" customFormat="1">
      <c r="A296" s="14"/>
      <c r="B296" s="235"/>
      <c r="C296" s="236"/>
      <c r="D296" s="218" t="s">
        <v>142</v>
      </c>
      <c r="E296" s="237" t="s">
        <v>19</v>
      </c>
      <c r="F296" s="238" t="s">
        <v>432</v>
      </c>
      <c r="G296" s="236"/>
      <c r="H296" s="239">
        <v>0.67200000000000004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142</v>
      </c>
      <c r="AU296" s="245" t="s">
        <v>83</v>
      </c>
      <c r="AV296" s="14" t="s">
        <v>83</v>
      </c>
      <c r="AW296" s="14" t="s">
        <v>34</v>
      </c>
      <c r="AX296" s="14" t="s">
        <v>73</v>
      </c>
      <c r="AY296" s="245" t="s">
        <v>129</v>
      </c>
    </row>
    <row r="297" s="15" customFormat="1">
      <c r="A297" s="15"/>
      <c r="B297" s="256"/>
      <c r="C297" s="257"/>
      <c r="D297" s="218" t="s">
        <v>142</v>
      </c>
      <c r="E297" s="258" t="s">
        <v>19</v>
      </c>
      <c r="F297" s="259" t="s">
        <v>238</v>
      </c>
      <c r="G297" s="257"/>
      <c r="H297" s="260">
        <v>0.79600000000000004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142</v>
      </c>
      <c r="AU297" s="266" t="s">
        <v>83</v>
      </c>
      <c r="AV297" s="15" t="s">
        <v>136</v>
      </c>
      <c r="AW297" s="15" t="s">
        <v>34</v>
      </c>
      <c r="AX297" s="15" t="s">
        <v>81</v>
      </c>
      <c r="AY297" s="266" t="s">
        <v>129</v>
      </c>
    </row>
    <row r="298" s="2" customFormat="1" ht="16.5" customHeight="1">
      <c r="A298" s="39"/>
      <c r="B298" s="40"/>
      <c r="C298" s="205" t="s">
        <v>433</v>
      </c>
      <c r="D298" s="205" t="s">
        <v>131</v>
      </c>
      <c r="E298" s="206" t="s">
        <v>434</v>
      </c>
      <c r="F298" s="207" t="s">
        <v>435</v>
      </c>
      <c r="G298" s="208" t="s">
        <v>436</v>
      </c>
      <c r="H298" s="209">
        <v>24.300000000000001</v>
      </c>
      <c r="I298" s="210"/>
      <c r="J298" s="211">
        <f>ROUND(I298*H298,2)</f>
        <v>0</v>
      </c>
      <c r="K298" s="207" t="s">
        <v>135</v>
      </c>
      <c r="L298" s="45"/>
      <c r="M298" s="212" t="s">
        <v>19</v>
      </c>
      <c r="N298" s="213" t="s">
        <v>44</v>
      </c>
      <c r="O298" s="85"/>
      <c r="P298" s="214">
        <f>O298*H298</f>
        <v>0</v>
      </c>
      <c r="Q298" s="214">
        <v>0.0013600000000000001</v>
      </c>
      <c r="R298" s="214">
        <f>Q298*H298</f>
        <v>0.033048000000000001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136</v>
      </c>
      <c r="AT298" s="216" t="s">
        <v>131</v>
      </c>
      <c r="AU298" s="216" t="s">
        <v>83</v>
      </c>
      <c r="AY298" s="18" t="s">
        <v>129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81</v>
      </c>
      <c r="BK298" s="217">
        <f>ROUND(I298*H298,2)</f>
        <v>0</v>
      </c>
      <c r="BL298" s="18" t="s">
        <v>136</v>
      </c>
      <c r="BM298" s="216" t="s">
        <v>437</v>
      </c>
    </row>
    <row r="299" s="2" customFormat="1">
      <c r="A299" s="39"/>
      <c r="B299" s="40"/>
      <c r="C299" s="41"/>
      <c r="D299" s="218" t="s">
        <v>138</v>
      </c>
      <c r="E299" s="41"/>
      <c r="F299" s="219" t="s">
        <v>438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138</v>
      </c>
      <c r="AU299" s="18" t="s">
        <v>83</v>
      </c>
    </row>
    <row r="300" s="2" customFormat="1">
      <c r="A300" s="39"/>
      <c r="B300" s="40"/>
      <c r="C300" s="41"/>
      <c r="D300" s="223" t="s">
        <v>140</v>
      </c>
      <c r="E300" s="41"/>
      <c r="F300" s="224" t="s">
        <v>439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140</v>
      </c>
      <c r="AU300" s="18" t="s">
        <v>83</v>
      </c>
    </row>
    <row r="301" s="13" customFormat="1">
      <c r="A301" s="13"/>
      <c r="B301" s="225"/>
      <c r="C301" s="226"/>
      <c r="D301" s="218" t="s">
        <v>142</v>
      </c>
      <c r="E301" s="227" t="s">
        <v>19</v>
      </c>
      <c r="F301" s="228" t="s">
        <v>440</v>
      </c>
      <c r="G301" s="226"/>
      <c r="H301" s="227" t="s">
        <v>19</v>
      </c>
      <c r="I301" s="229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142</v>
      </c>
      <c r="AU301" s="234" t="s">
        <v>83</v>
      </c>
      <c r="AV301" s="13" t="s">
        <v>81</v>
      </c>
      <c r="AW301" s="13" t="s">
        <v>34</v>
      </c>
      <c r="AX301" s="13" t="s">
        <v>73</v>
      </c>
      <c r="AY301" s="234" t="s">
        <v>129</v>
      </c>
    </row>
    <row r="302" s="14" customFormat="1">
      <c r="A302" s="14"/>
      <c r="B302" s="235"/>
      <c r="C302" s="236"/>
      <c r="D302" s="218" t="s">
        <v>142</v>
      </c>
      <c r="E302" s="237" t="s">
        <v>19</v>
      </c>
      <c r="F302" s="238" t="s">
        <v>441</v>
      </c>
      <c r="G302" s="236"/>
      <c r="H302" s="239">
        <v>24.300000000000001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142</v>
      </c>
      <c r="AU302" s="245" t="s">
        <v>83</v>
      </c>
      <c r="AV302" s="14" t="s">
        <v>83</v>
      </c>
      <c r="AW302" s="14" t="s">
        <v>34</v>
      </c>
      <c r="AX302" s="14" t="s">
        <v>81</v>
      </c>
      <c r="AY302" s="245" t="s">
        <v>129</v>
      </c>
    </row>
    <row r="303" s="12" customFormat="1" ht="22.8" customHeight="1">
      <c r="A303" s="12"/>
      <c r="B303" s="189"/>
      <c r="C303" s="190"/>
      <c r="D303" s="191" t="s">
        <v>72</v>
      </c>
      <c r="E303" s="203" t="s">
        <v>199</v>
      </c>
      <c r="F303" s="203" t="s">
        <v>442</v>
      </c>
      <c r="G303" s="190"/>
      <c r="H303" s="190"/>
      <c r="I303" s="193"/>
      <c r="J303" s="204">
        <f>BK303</f>
        <v>0</v>
      </c>
      <c r="K303" s="190"/>
      <c r="L303" s="195"/>
      <c r="M303" s="196"/>
      <c r="N303" s="197"/>
      <c r="O303" s="197"/>
      <c r="P303" s="198">
        <f>SUM(P304:P391)</f>
        <v>0</v>
      </c>
      <c r="Q303" s="197"/>
      <c r="R303" s="198">
        <f>SUM(R304:R391)</f>
        <v>19.991446400000001</v>
      </c>
      <c r="S303" s="197"/>
      <c r="T303" s="199">
        <f>SUM(T304:T391)</f>
        <v>50.244800000000005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0" t="s">
        <v>81</v>
      </c>
      <c r="AT303" s="201" t="s">
        <v>72</v>
      </c>
      <c r="AU303" s="201" t="s">
        <v>81</v>
      </c>
      <c r="AY303" s="200" t="s">
        <v>129</v>
      </c>
      <c r="BK303" s="202">
        <f>SUM(BK304:BK391)</f>
        <v>0</v>
      </c>
    </row>
    <row r="304" s="2" customFormat="1" ht="16.5" customHeight="1">
      <c r="A304" s="39"/>
      <c r="B304" s="40"/>
      <c r="C304" s="205" t="s">
        <v>443</v>
      </c>
      <c r="D304" s="205" t="s">
        <v>131</v>
      </c>
      <c r="E304" s="206" t="s">
        <v>444</v>
      </c>
      <c r="F304" s="207" t="s">
        <v>445</v>
      </c>
      <c r="G304" s="208" t="s">
        <v>446</v>
      </c>
      <c r="H304" s="209">
        <v>13.4</v>
      </c>
      <c r="I304" s="210"/>
      <c r="J304" s="211">
        <f>ROUND(I304*H304,2)</f>
        <v>0</v>
      </c>
      <c r="K304" s="207" t="s">
        <v>135</v>
      </c>
      <c r="L304" s="45"/>
      <c r="M304" s="212" t="s">
        <v>19</v>
      </c>
      <c r="N304" s="213" t="s">
        <v>44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0.55600000000000005</v>
      </c>
      <c r="T304" s="215">
        <f>S304*H304</f>
        <v>7.450400000000001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254</v>
      </c>
      <c r="AT304" s="216" t="s">
        <v>131</v>
      </c>
      <c r="AU304" s="216" t="s">
        <v>83</v>
      </c>
      <c r="AY304" s="18" t="s">
        <v>129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81</v>
      </c>
      <c r="BK304" s="217">
        <f>ROUND(I304*H304,2)</f>
        <v>0</v>
      </c>
      <c r="BL304" s="18" t="s">
        <v>254</v>
      </c>
      <c r="BM304" s="216" t="s">
        <v>447</v>
      </c>
    </row>
    <row r="305" s="2" customFormat="1">
      <c r="A305" s="39"/>
      <c r="B305" s="40"/>
      <c r="C305" s="41"/>
      <c r="D305" s="218" t="s">
        <v>138</v>
      </c>
      <c r="E305" s="41"/>
      <c r="F305" s="219" t="s">
        <v>448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138</v>
      </c>
      <c r="AU305" s="18" t="s">
        <v>83</v>
      </c>
    </row>
    <row r="306" s="2" customFormat="1">
      <c r="A306" s="39"/>
      <c r="B306" s="40"/>
      <c r="C306" s="41"/>
      <c r="D306" s="223" t="s">
        <v>140</v>
      </c>
      <c r="E306" s="41"/>
      <c r="F306" s="224" t="s">
        <v>449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140</v>
      </c>
      <c r="AU306" s="18" t="s">
        <v>83</v>
      </c>
    </row>
    <row r="307" s="13" customFormat="1">
      <c r="A307" s="13"/>
      <c r="B307" s="225"/>
      <c r="C307" s="226"/>
      <c r="D307" s="218" t="s">
        <v>142</v>
      </c>
      <c r="E307" s="227" t="s">
        <v>19</v>
      </c>
      <c r="F307" s="228" t="s">
        <v>450</v>
      </c>
      <c r="G307" s="226"/>
      <c r="H307" s="227" t="s">
        <v>19</v>
      </c>
      <c r="I307" s="229"/>
      <c r="J307" s="226"/>
      <c r="K307" s="226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142</v>
      </c>
      <c r="AU307" s="234" t="s">
        <v>83</v>
      </c>
      <c r="AV307" s="13" t="s">
        <v>81</v>
      </c>
      <c r="AW307" s="13" t="s">
        <v>34</v>
      </c>
      <c r="AX307" s="13" t="s">
        <v>73</v>
      </c>
      <c r="AY307" s="234" t="s">
        <v>129</v>
      </c>
    </row>
    <row r="308" s="14" customFormat="1">
      <c r="A308" s="14"/>
      <c r="B308" s="235"/>
      <c r="C308" s="236"/>
      <c r="D308" s="218" t="s">
        <v>142</v>
      </c>
      <c r="E308" s="237" t="s">
        <v>19</v>
      </c>
      <c r="F308" s="238" t="s">
        <v>451</v>
      </c>
      <c r="G308" s="236"/>
      <c r="H308" s="239">
        <v>13.4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142</v>
      </c>
      <c r="AU308" s="245" t="s">
        <v>83</v>
      </c>
      <c r="AV308" s="14" t="s">
        <v>83</v>
      </c>
      <c r="AW308" s="14" t="s">
        <v>34</v>
      </c>
      <c r="AX308" s="14" t="s">
        <v>81</v>
      </c>
      <c r="AY308" s="245" t="s">
        <v>129</v>
      </c>
    </row>
    <row r="309" s="2" customFormat="1" ht="16.5" customHeight="1">
      <c r="A309" s="39"/>
      <c r="B309" s="40"/>
      <c r="C309" s="205" t="s">
        <v>452</v>
      </c>
      <c r="D309" s="205" t="s">
        <v>131</v>
      </c>
      <c r="E309" s="206" t="s">
        <v>453</v>
      </c>
      <c r="F309" s="207" t="s">
        <v>454</v>
      </c>
      <c r="G309" s="208" t="s">
        <v>436</v>
      </c>
      <c r="H309" s="209">
        <v>2</v>
      </c>
      <c r="I309" s="210"/>
      <c r="J309" s="211">
        <f>ROUND(I309*H309,2)</f>
        <v>0</v>
      </c>
      <c r="K309" s="207" t="s">
        <v>135</v>
      </c>
      <c r="L309" s="45"/>
      <c r="M309" s="212" t="s">
        <v>19</v>
      </c>
      <c r="N309" s="213" t="s">
        <v>44</v>
      </c>
      <c r="O309" s="85"/>
      <c r="P309" s="214">
        <f>O309*H309</f>
        <v>0</v>
      </c>
      <c r="Q309" s="214">
        <v>0.00069999999999999999</v>
      </c>
      <c r="R309" s="214">
        <f>Q309*H309</f>
        <v>0.0014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136</v>
      </c>
      <c r="AT309" s="216" t="s">
        <v>131</v>
      </c>
      <c r="AU309" s="216" t="s">
        <v>83</v>
      </c>
      <c r="AY309" s="18" t="s">
        <v>129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81</v>
      </c>
      <c r="BK309" s="217">
        <f>ROUND(I309*H309,2)</f>
        <v>0</v>
      </c>
      <c r="BL309" s="18" t="s">
        <v>136</v>
      </c>
      <c r="BM309" s="216" t="s">
        <v>455</v>
      </c>
    </row>
    <row r="310" s="2" customFormat="1">
      <c r="A310" s="39"/>
      <c r="B310" s="40"/>
      <c r="C310" s="41"/>
      <c r="D310" s="218" t="s">
        <v>138</v>
      </c>
      <c r="E310" s="41"/>
      <c r="F310" s="219" t="s">
        <v>456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138</v>
      </c>
      <c r="AU310" s="18" t="s">
        <v>83</v>
      </c>
    </row>
    <row r="311" s="2" customFormat="1">
      <c r="A311" s="39"/>
      <c r="B311" s="40"/>
      <c r="C311" s="41"/>
      <c r="D311" s="223" t="s">
        <v>140</v>
      </c>
      <c r="E311" s="41"/>
      <c r="F311" s="224" t="s">
        <v>457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140</v>
      </c>
      <c r="AU311" s="18" t="s">
        <v>83</v>
      </c>
    </row>
    <row r="312" s="13" customFormat="1">
      <c r="A312" s="13"/>
      <c r="B312" s="225"/>
      <c r="C312" s="226"/>
      <c r="D312" s="218" t="s">
        <v>142</v>
      </c>
      <c r="E312" s="227" t="s">
        <v>19</v>
      </c>
      <c r="F312" s="228" t="s">
        <v>458</v>
      </c>
      <c r="G312" s="226"/>
      <c r="H312" s="227" t="s">
        <v>19</v>
      </c>
      <c r="I312" s="229"/>
      <c r="J312" s="226"/>
      <c r="K312" s="226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142</v>
      </c>
      <c r="AU312" s="234" t="s">
        <v>83</v>
      </c>
      <c r="AV312" s="13" t="s">
        <v>81</v>
      </c>
      <c r="AW312" s="13" t="s">
        <v>34</v>
      </c>
      <c r="AX312" s="13" t="s">
        <v>73</v>
      </c>
      <c r="AY312" s="234" t="s">
        <v>129</v>
      </c>
    </row>
    <row r="313" s="14" customFormat="1">
      <c r="A313" s="14"/>
      <c r="B313" s="235"/>
      <c r="C313" s="236"/>
      <c r="D313" s="218" t="s">
        <v>142</v>
      </c>
      <c r="E313" s="237" t="s">
        <v>19</v>
      </c>
      <c r="F313" s="238" t="s">
        <v>83</v>
      </c>
      <c r="G313" s="236"/>
      <c r="H313" s="239">
        <v>2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142</v>
      </c>
      <c r="AU313" s="245" t="s">
        <v>83</v>
      </c>
      <c r="AV313" s="14" t="s">
        <v>83</v>
      </c>
      <c r="AW313" s="14" t="s">
        <v>34</v>
      </c>
      <c r="AX313" s="14" t="s">
        <v>81</v>
      </c>
      <c r="AY313" s="245" t="s">
        <v>129</v>
      </c>
    </row>
    <row r="314" s="2" customFormat="1" ht="16.5" customHeight="1">
      <c r="A314" s="39"/>
      <c r="B314" s="40"/>
      <c r="C314" s="246" t="s">
        <v>459</v>
      </c>
      <c r="D314" s="246" t="s">
        <v>222</v>
      </c>
      <c r="E314" s="247" t="s">
        <v>460</v>
      </c>
      <c r="F314" s="248" t="s">
        <v>461</v>
      </c>
      <c r="G314" s="249" t="s">
        <v>436</v>
      </c>
      <c r="H314" s="250">
        <v>1</v>
      </c>
      <c r="I314" s="251"/>
      <c r="J314" s="252">
        <f>ROUND(I314*H314,2)</f>
        <v>0</v>
      </c>
      <c r="K314" s="248" t="s">
        <v>135</v>
      </c>
      <c r="L314" s="253"/>
      <c r="M314" s="254" t="s">
        <v>19</v>
      </c>
      <c r="N314" s="255" t="s">
        <v>44</v>
      </c>
      <c r="O314" s="85"/>
      <c r="P314" s="214">
        <f>O314*H314</f>
        <v>0</v>
      </c>
      <c r="Q314" s="214">
        <v>0.0040000000000000001</v>
      </c>
      <c r="R314" s="214">
        <f>Q314*H314</f>
        <v>0.0040000000000000001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191</v>
      </c>
      <c r="AT314" s="216" t="s">
        <v>222</v>
      </c>
      <c r="AU314" s="216" t="s">
        <v>83</v>
      </c>
      <c r="AY314" s="18" t="s">
        <v>129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81</v>
      </c>
      <c r="BK314" s="217">
        <f>ROUND(I314*H314,2)</f>
        <v>0</v>
      </c>
      <c r="BL314" s="18" t="s">
        <v>136</v>
      </c>
      <c r="BM314" s="216" t="s">
        <v>462</v>
      </c>
    </row>
    <row r="315" s="2" customFormat="1">
      <c r="A315" s="39"/>
      <c r="B315" s="40"/>
      <c r="C315" s="41"/>
      <c r="D315" s="218" t="s">
        <v>138</v>
      </c>
      <c r="E315" s="41"/>
      <c r="F315" s="219" t="s">
        <v>461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138</v>
      </c>
      <c r="AU315" s="18" t="s">
        <v>83</v>
      </c>
    </row>
    <row r="316" s="14" customFormat="1">
      <c r="A316" s="14"/>
      <c r="B316" s="235"/>
      <c r="C316" s="236"/>
      <c r="D316" s="218" t="s">
        <v>142</v>
      </c>
      <c r="E316" s="237" t="s">
        <v>19</v>
      </c>
      <c r="F316" s="238" t="s">
        <v>81</v>
      </c>
      <c r="G316" s="236"/>
      <c r="H316" s="239">
        <v>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142</v>
      </c>
      <c r="AU316" s="245" t="s">
        <v>83</v>
      </c>
      <c r="AV316" s="14" t="s">
        <v>83</v>
      </c>
      <c r="AW316" s="14" t="s">
        <v>34</v>
      </c>
      <c r="AX316" s="14" t="s">
        <v>81</v>
      </c>
      <c r="AY316" s="245" t="s">
        <v>129</v>
      </c>
    </row>
    <row r="317" s="2" customFormat="1" ht="16.5" customHeight="1">
      <c r="A317" s="39"/>
      <c r="B317" s="40"/>
      <c r="C317" s="246" t="s">
        <v>463</v>
      </c>
      <c r="D317" s="246" t="s">
        <v>222</v>
      </c>
      <c r="E317" s="247" t="s">
        <v>464</v>
      </c>
      <c r="F317" s="248" t="s">
        <v>465</v>
      </c>
      <c r="G317" s="249" t="s">
        <v>436</v>
      </c>
      <c r="H317" s="250">
        <v>1</v>
      </c>
      <c r="I317" s="251"/>
      <c r="J317" s="252">
        <f>ROUND(I317*H317,2)</f>
        <v>0</v>
      </c>
      <c r="K317" s="248" t="s">
        <v>135</v>
      </c>
      <c r="L317" s="253"/>
      <c r="M317" s="254" t="s">
        <v>19</v>
      </c>
      <c r="N317" s="255" t="s">
        <v>44</v>
      </c>
      <c r="O317" s="85"/>
      <c r="P317" s="214">
        <f>O317*H317</f>
        <v>0</v>
      </c>
      <c r="Q317" s="214">
        <v>0.00089999999999999998</v>
      </c>
      <c r="R317" s="214">
        <f>Q317*H317</f>
        <v>0.00089999999999999998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191</v>
      </c>
      <c r="AT317" s="216" t="s">
        <v>222</v>
      </c>
      <c r="AU317" s="216" t="s">
        <v>83</v>
      </c>
      <c r="AY317" s="18" t="s">
        <v>129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81</v>
      </c>
      <c r="BK317" s="217">
        <f>ROUND(I317*H317,2)</f>
        <v>0</v>
      </c>
      <c r="BL317" s="18" t="s">
        <v>136</v>
      </c>
      <c r="BM317" s="216" t="s">
        <v>466</v>
      </c>
    </row>
    <row r="318" s="2" customFormat="1">
      <c r="A318" s="39"/>
      <c r="B318" s="40"/>
      <c r="C318" s="41"/>
      <c r="D318" s="218" t="s">
        <v>138</v>
      </c>
      <c r="E318" s="41"/>
      <c r="F318" s="219" t="s">
        <v>465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138</v>
      </c>
      <c r="AU318" s="18" t="s">
        <v>83</v>
      </c>
    </row>
    <row r="319" s="2" customFormat="1" ht="16.5" customHeight="1">
      <c r="A319" s="39"/>
      <c r="B319" s="40"/>
      <c r="C319" s="205" t="s">
        <v>467</v>
      </c>
      <c r="D319" s="205" t="s">
        <v>131</v>
      </c>
      <c r="E319" s="206" t="s">
        <v>468</v>
      </c>
      <c r="F319" s="207" t="s">
        <v>469</v>
      </c>
      <c r="G319" s="208" t="s">
        <v>436</v>
      </c>
      <c r="H319" s="209">
        <v>1</v>
      </c>
      <c r="I319" s="210"/>
      <c r="J319" s="211">
        <f>ROUND(I319*H319,2)</f>
        <v>0</v>
      </c>
      <c r="K319" s="207" t="s">
        <v>135</v>
      </c>
      <c r="L319" s="45"/>
      <c r="M319" s="212" t="s">
        <v>19</v>
      </c>
      <c r="N319" s="213" t="s">
        <v>44</v>
      </c>
      <c r="O319" s="85"/>
      <c r="P319" s="214">
        <f>O319*H319</f>
        <v>0</v>
      </c>
      <c r="Q319" s="214">
        <v>0.10940999999999999</v>
      </c>
      <c r="R319" s="214">
        <f>Q319*H319</f>
        <v>0.10940999999999999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136</v>
      </c>
      <c r="AT319" s="216" t="s">
        <v>131</v>
      </c>
      <c r="AU319" s="216" t="s">
        <v>83</v>
      </c>
      <c r="AY319" s="18" t="s">
        <v>129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81</v>
      </c>
      <c r="BK319" s="217">
        <f>ROUND(I319*H319,2)</f>
        <v>0</v>
      </c>
      <c r="BL319" s="18" t="s">
        <v>136</v>
      </c>
      <c r="BM319" s="216" t="s">
        <v>470</v>
      </c>
    </row>
    <row r="320" s="2" customFormat="1">
      <c r="A320" s="39"/>
      <c r="B320" s="40"/>
      <c r="C320" s="41"/>
      <c r="D320" s="218" t="s">
        <v>138</v>
      </c>
      <c r="E320" s="41"/>
      <c r="F320" s="219" t="s">
        <v>471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138</v>
      </c>
      <c r="AU320" s="18" t="s">
        <v>83</v>
      </c>
    </row>
    <row r="321" s="2" customFormat="1">
      <c r="A321" s="39"/>
      <c r="B321" s="40"/>
      <c r="C321" s="41"/>
      <c r="D321" s="223" t="s">
        <v>140</v>
      </c>
      <c r="E321" s="41"/>
      <c r="F321" s="224" t="s">
        <v>472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140</v>
      </c>
      <c r="AU321" s="18" t="s">
        <v>83</v>
      </c>
    </row>
    <row r="322" s="13" customFormat="1">
      <c r="A322" s="13"/>
      <c r="B322" s="225"/>
      <c r="C322" s="226"/>
      <c r="D322" s="218" t="s">
        <v>142</v>
      </c>
      <c r="E322" s="227" t="s">
        <v>19</v>
      </c>
      <c r="F322" s="228" t="s">
        <v>473</v>
      </c>
      <c r="G322" s="226"/>
      <c r="H322" s="227" t="s">
        <v>19</v>
      </c>
      <c r="I322" s="229"/>
      <c r="J322" s="226"/>
      <c r="K322" s="226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142</v>
      </c>
      <c r="AU322" s="234" t="s">
        <v>83</v>
      </c>
      <c r="AV322" s="13" t="s">
        <v>81</v>
      </c>
      <c r="AW322" s="13" t="s">
        <v>34</v>
      </c>
      <c r="AX322" s="13" t="s">
        <v>73</v>
      </c>
      <c r="AY322" s="234" t="s">
        <v>129</v>
      </c>
    </row>
    <row r="323" s="14" customFormat="1">
      <c r="A323" s="14"/>
      <c r="B323" s="235"/>
      <c r="C323" s="236"/>
      <c r="D323" s="218" t="s">
        <v>142</v>
      </c>
      <c r="E323" s="237" t="s">
        <v>19</v>
      </c>
      <c r="F323" s="238" t="s">
        <v>81</v>
      </c>
      <c r="G323" s="236"/>
      <c r="H323" s="239">
        <v>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142</v>
      </c>
      <c r="AU323" s="245" t="s">
        <v>83</v>
      </c>
      <c r="AV323" s="14" t="s">
        <v>83</v>
      </c>
      <c r="AW323" s="14" t="s">
        <v>34</v>
      </c>
      <c r="AX323" s="14" t="s">
        <v>81</v>
      </c>
      <c r="AY323" s="245" t="s">
        <v>129</v>
      </c>
    </row>
    <row r="324" s="2" customFormat="1" ht="16.5" customHeight="1">
      <c r="A324" s="39"/>
      <c r="B324" s="40"/>
      <c r="C324" s="246" t="s">
        <v>474</v>
      </c>
      <c r="D324" s="246" t="s">
        <v>222</v>
      </c>
      <c r="E324" s="247" t="s">
        <v>475</v>
      </c>
      <c r="F324" s="248" t="s">
        <v>476</v>
      </c>
      <c r="G324" s="249" t="s">
        <v>436</v>
      </c>
      <c r="H324" s="250">
        <v>1</v>
      </c>
      <c r="I324" s="251"/>
      <c r="J324" s="252">
        <f>ROUND(I324*H324,2)</f>
        <v>0</v>
      </c>
      <c r="K324" s="248" t="s">
        <v>135</v>
      </c>
      <c r="L324" s="253"/>
      <c r="M324" s="254" t="s">
        <v>19</v>
      </c>
      <c r="N324" s="255" t="s">
        <v>44</v>
      </c>
      <c r="O324" s="85"/>
      <c r="P324" s="214">
        <f>O324*H324</f>
        <v>0</v>
      </c>
      <c r="Q324" s="214">
        <v>0.0025000000000000001</v>
      </c>
      <c r="R324" s="214">
        <f>Q324*H324</f>
        <v>0.0025000000000000001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191</v>
      </c>
      <c r="AT324" s="216" t="s">
        <v>222</v>
      </c>
      <c r="AU324" s="216" t="s">
        <v>83</v>
      </c>
      <c r="AY324" s="18" t="s">
        <v>129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81</v>
      </c>
      <c r="BK324" s="217">
        <f>ROUND(I324*H324,2)</f>
        <v>0</v>
      </c>
      <c r="BL324" s="18" t="s">
        <v>136</v>
      </c>
      <c r="BM324" s="216" t="s">
        <v>477</v>
      </c>
    </row>
    <row r="325" s="2" customFormat="1">
      <c r="A325" s="39"/>
      <c r="B325" s="40"/>
      <c r="C325" s="41"/>
      <c r="D325" s="218" t="s">
        <v>138</v>
      </c>
      <c r="E325" s="41"/>
      <c r="F325" s="219" t="s">
        <v>476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138</v>
      </c>
      <c r="AU325" s="18" t="s">
        <v>83</v>
      </c>
    </row>
    <row r="326" s="2" customFormat="1" ht="16.5" customHeight="1">
      <c r="A326" s="39"/>
      <c r="B326" s="40"/>
      <c r="C326" s="205" t="s">
        <v>478</v>
      </c>
      <c r="D326" s="205" t="s">
        <v>131</v>
      </c>
      <c r="E326" s="206" t="s">
        <v>479</v>
      </c>
      <c r="F326" s="207" t="s">
        <v>480</v>
      </c>
      <c r="G326" s="208" t="s">
        <v>446</v>
      </c>
      <c r="H326" s="209">
        <v>6.5</v>
      </c>
      <c r="I326" s="210"/>
      <c r="J326" s="211">
        <f>ROUND(I326*H326,2)</f>
        <v>0</v>
      </c>
      <c r="K326" s="207" t="s">
        <v>135</v>
      </c>
      <c r="L326" s="45"/>
      <c r="M326" s="212" t="s">
        <v>19</v>
      </c>
      <c r="N326" s="213" t="s">
        <v>44</v>
      </c>
      <c r="O326" s="85"/>
      <c r="P326" s="214">
        <f>O326*H326</f>
        <v>0</v>
      </c>
      <c r="Q326" s="214">
        <v>0.15540000000000001</v>
      </c>
      <c r="R326" s="214">
        <f>Q326*H326</f>
        <v>1.0101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136</v>
      </c>
      <c r="AT326" s="216" t="s">
        <v>131</v>
      </c>
      <c r="AU326" s="216" t="s">
        <v>83</v>
      </c>
      <c r="AY326" s="18" t="s">
        <v>129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81</v>
      </c>
      <c r="BK326" s="217">
        <f>ROUND(I326*H326,2)</f>
        <v>0</v>
      </c>
      <c r="BL326" s="18" t="s">
        <v>136</v>
      </c>
      <c r="BM326" s="216" t="s">
        <v>481</v>
      </c>
    </row>
    <row r="327" s="2" customFormat="1">
      <c r="A327" s="39"/>
      <c r="B327" s="40"/>
      <c r="C327" s="41"/>
      <c r="D327" s="218" t="s">
        <v>138</v>
      </c>
      <c r="E327" s="41"/>
      <c r="F327" s="219" t="s">
        <v>482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138</v>
      </c>
      <c r="AU327" s="18" t="s">
        <v>83</v>
      </c>
    </row>
    <row r="328" s="2" customFormat="1">
      <c r="A328" s="39"/>
      <c r="B328" s="40"/>
      <c r="C328" s="41"/>
      <c r="D328" s="223" t="s">
        <v>140</v>
      </c>
      <c r="E328" s="41"/>
      <c r="F328" s="224" t="s">
        <v>483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140</v>
      </c>
      <c r="AU328" s="18" t="s">
        <v>83</v>
      </c>
    </row>
    <row r="329" s="13" customFormat="1">
      <c r="A329" s="13"/>
      <c r="B329" s="225"/>
      <c r="C329" s="226"/>
      <c r="D329" s="218" t="s">
        <v>142</v>
      </c>
      <c r="E329" s="227" t="s">
        <v>19</v>
      </c>
      <c r="F329" s="228" t="s">
        <v>484</v>
      </c>
      <c r="G329" s="226"/>
      <c r="H329" s="227" t="s">
        <v>19</v>
      </c>
      <c r="I329" s="229"/>
      <c r="J329" s="226"/>
      <c r="K329" s="226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142</v>
      </c>
      <c r="AU329" s="234" t="s">
        <v>83</v>
      </c>
      <c r="AV329" s="13" t="s">
        <v>81</v>
      </c>
      <c r="AW329" s="13" t="s">
        <v>34</v>
      </c>
      <c r="AX329" s="13" t="s">
        <v>73</v>
      </c>
      <c r="AY329" s="234" t="s">
        <v>129</v>
      </c>
    </row>
    <row r="330" s="14" customFormat="1">
      <c r="A330" s="14"/>
      <c r="B330" s="235"/>
      <c r="C330" s="236"/>
      <c r="D330" s="218" t="s">
        <v>142</v>
      </c>
      <c r="E330" s="237" t="s">
        <v>19</v>
      </c>
      <c r="F330" s="238" t="s">
        <v>314</v>
      </c>
      <c r="G330" s="236"/>
      <c r="H330" s="239">
        <v>6.5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142</v>
      </c>
      <c r="AU330" s="245" t="s">
        <v>83</v>
      </c>
      <c r="AV330" s="14" t="s">
        <v>83</v>
      </c>
      <c r="AW330" s="14" t="s">
        <v>34</v>
      </c>
      <c r="AX330" s="14" t="s">
        <v>81</v>
      </c>
      <c r="AY330" s="245" t="s">
        <v>129</v>
      </c>
    </row>
    <row r="331" s="2" customFormat="1" ht="16.5" customHeight="1">
      <c r="A331" s="39"/>
      <c r="B331" s="40"/>
      <c r="C331" s="246" t="s">
        <v>485</v>
      </c>
      <c r="D331" s="246" t="s">
        <v>222</v>
      </c>
      <c r="E331" s="247" t="s">
        <v>486</v>
      </c>
      <c r="F331" s="248" t="s">
        <v>487</v>
      </c>
      <c r="G331" s="249" t="s">
        <v>446</v>
      </c>
      <c r="H331" s="250">
        <v>6.6299999999999999</v>
      </c>
      <c r="I331" s="251"/>
      <c r="J331" s="252">
        <f>ROUND(I331*H331,2)</f>
        <v>0</v>
      </c>
      <c r="K331" s="248" t="s">
        <v>135</v>
      </c>
      <c r="L331" s="253"/>
      <c r="M331" s="254" t="s">
        <v>19</v>
      </c>
      <c r="N331" s="255" t="s">
        <v>44</v>
      </c>
      <c r="O331" s="85"/>
      <c r="P331" s="214">
        <f>O331*H331</f>
        <v>0</v>
      </c>
      <c r="Q331" s="214">
        <v>0.10199999999999999</v>
      </c>
      <c r="R331" s="214">
        <f>Q331*H331</f>
        <v>0.67625999999999997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191</v>
      </c>
      <c r="AT331" s="216" t="s">
        <v>222</v>
      </c>
      <c r="AU331" s="216" t="s">
        <v>83</v>
      </c>
      <c r="AY331" s="18" t="s">
        <v>129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81</v>
      </c>
      <c r="BK331" s="217">
        <f>ROUND(I331*H331,2)</f>
        <v>0</v>
      </c>
      <c r="BL331" s="18" t="s">
        <v>136</v>
      </c>
      <c r="BM331" s="216" t="s">
        <v>488</v>
      </c>
    </row>
    <row r="332" s="2" customFormat="1">
      <c r="A332" s="39"/>
      <c r="B332" s="40"/>
      <c r="C332" s="41"/>
      <c r="D332" s="218" t="s">
        <v>138</v>
      </c>
      <c r="E332" s="41"/>
      <c r="F332" s="219" t="s">
        <v>487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138</v>
      </c>
      <c r="AU332" s="18" t="s">
        <v>83</v>
      </c>
    </row>
    <row r="333" s="14" customFormat="1">
      <c r="A333" s="14"/>
      <c r="B333" s="235"/>
      <c r="C333" s="236"/>
      <c r="D333" s="218" t="s">
        <v>142</v>
      </c>
      <c r="E333" s="236"/>
      <c r="F333" s="238" t="s">
        <v>489</v>
      </c>
      <c r="G333" s="236"/>
      <c r="H333" s="239">
        <v>6.6299999999999999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142</v>
      </c>
      <c r="AU333" s="245" t="s">
        <v>83</v>
      </c>
      <c r="AV333" s="14" t="s">
        <v>83</v>
      </c>
      <c r="AW333" s="14" t="s">
        <v>4</v>
      </c>
      <c r="AX333" s="14" t="s">
        <v>81</v>
      </c>
      <c r="AY333" s="245" t="s">
        <v>129</v>
      </c>
    </row>
    <row r="334" s="2" customFormat="1" ht="16.5" customHeight="1">
      <c r="A334" s="39"/>
      <c r="B334" s="40"/>
      <c r="C334" s="205" t="s">
        <v>490</v>
      </c>
      <c r="D334" s="205" t="s">
        <v>131</v>
      </c>
      <c r="E334" s="206" t="s">
        <v>491</v>
      </c>
      <c r="F334" s="207" t="s">
        <v>492</v>
      </c>
      <c r="G334" s="208" t="s">
        <v>446</v>
      </c>
      <c r="H334" s="209">
        <v>12.199999999999999</v>
      </c>
      <c r="I334" s="210"/>
      <c r="J334" s="211">
        <f>ROUND(I334*H334,2)</f>
        <v>0</v>
      </c>
      <c r="K334" s="207" t="s">
        <v>135</v>
      </c>
      <c r="L334" s="45"/>
      <c r="M334" s="212" t="s">
        <v>19</v>
      </c>
      <c r="N334" s="213" t="s">
        <v>44</v>
      </c>
      <c r="O334" s="85"/>
      <c r="P334" s="214">
        <f>O334*H334</f>
        <v>0</v>
      </c>
      <c r="Q334" s="214">
        <v>1.3167800000000001</v>
      </c>
      <c r="R334" s="214">
        <f>Q334*H334</f>
        <v>16.064716000000001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136</v>
      </c>
      <c r="AT334" s="216" t="s">
        <v>131</v>
      </c>
      <c r="AU334" s="216" t="s">
        <v>83</v>
      </c>
      <c r="AY334" s="18" t="s">
        <v>129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81</v>
      </c>
      <c r="BK334" s="217">
        <f>ROUND(I334*H334,2)</f>
        <v>0</v>
      </c>
      <c r="BL334" s="18" t="s">
        <v>136</v>
      </c>
      <c r="BM334" s="216" t="s">
        <v>493</v>
      </c>
    </row>
    <row r="335" s="2" customFormat="1">
      <c r="A335" s="39"/>
      <c r="B335" s="40"/>
      <c r="C335" s="41"/>
      <c r="D335" s="218" t="s">
        <v>138</v>
      </c>
      <c r="E335" s="41"/>
      <c r="F335" s="219" t="s">
        <v>494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138</v>
      </c>
      <c r="AU335" s="18" t="s">
        <v>83</v>
      </c>
    </row>
    <row r="336" s="2" customFormat="1">
      <c r="A336" s="39"/>
      <c r="B336" s="40"/>
      <c r="C336" s="41"/>
      <c r="D336" s="223" t="s">
        <v>140</v>
      </c>
      <c r="E336" s="41"/>
      <c r="F336" s="224" t="s">
        <v>495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140</v>
      </c>
      <c r="AU336" s="18" t="s">
        <v>83</v>
      </c>
    </row>
    <row r="337" s="13" customFormat="1">
      <c r="A337" s="13"/>
      <c r="B337" s="225"/>
      <c r="C337" s="226"/>
      <c r="D337" s="218" t="s">
        <v>142</v>
      </c>
      <c r="E337" s="227" t="s">
        <v>19</v>
      </c>
      <c r="F337" s="228" t="s">
        <v>496</v>
      </c>
      <c r="G337" s="226"/>
      <c r="H337" s="227" t="s">
        <v>19</v>
      </c>
      <c r="I337" s="229"/>
      <c r="J337" s="226"/>
      <c r="K337" s="226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142</v>
      </c>
      <c r="AU337" s="234" t="s">
        <v>83</v>
      </c>
      <c r="AV337" s="13" t="s">
        <v>81</v>
      </c>
      <c r="AW337" s="13" t="s">
        <v>34</v>
      </c>
      <c r="AX337" s="13" t="s">
        <v>73</v>
      </c>
      <c r="AY337" s="234" t="s">
        <v>129</v>
      </c>
    </row>
    <row r="338" s="14" customFormat="1">
      <c r="A338" s="14"/>
      <c r="B338" s="235"/>
      <c r="C338" s="236"/>
      <c r="D338" s="218" t="s">
        <v>142</v>
      </c>
      <c r="E338" s="237" t="s">
        <v>19</v>
      </c>
      <c r="F338" s="238" t="s">
        <v>497</v>
      </c>
      <c r="G338" s="236"/>
      <c r="H338" s="239">
        <v>12.199999999999999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142</v>
      </c>
      <c r="AU338" s="245" t="s">
        <v>83</v>
      </c>
      <c r="AV338" s="14" t="s">
        <v>83</v>
      </c>
      <c r="AW338" s="14" t="s">
        <v>34</v>
      </c>
      <c r="AX338" s="14" t="s">
        <v>81</v>
      </c>
      <c r="AY338" s="245" t="s">
        <v>129</v>
      </c>
    </row>
    <row r="339" s="2" customFormat="1" ht="16.5" customHeight="1">
      <c r="A339" s="39"/>
      <c r="B339" s="40"/>
      <c r="C339" s="246" t="s">
        <v>498</v>
      </c>
      <c r="D339" s="246" t="s">
        <v>222</v>
      </c>
      <c r="E339" s="247" t="s">
        <v>499</v>
      </c>
      <c r="F339" s="248" t="s">
        <v>500</v>
      </c>
      <c r="G339" s="249" t="s">
        <v>446</v>
      </c>
      <c r="H339" s="250">
        <v>12.444000000000001</v>
      </c>
      <c r="I339" s="251"/>
      <c r="J339" s="252">
        <f>ROUND(I339*H339,2)</f>
        <v>0</v>
      </c>
      <c r="K339" s="248" t="s">
        <v>135</v>
      </c>
      <c r="L339" s="253"/>
      <c r="M339" s="254" t="s">
        <v>19</v>
      </c>
      <c r="N339" s="255" t="s">
        <v>44</v>
      </c>
      <c r="O339" s="85"/>
      <c r="P339" s="214">
        <f>O339*H339</f>
        <v>0</v>
      </c>
      <c r="Q339" s="214">
        <v>0.019099999999999999</v>
      </c>
      <c r="R339" s="214">
        <f>Q339*H339</f>
        <v>0.23768040000000001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191</v>
      </c>
      <c r="AT339" s="216" t="s">
        <v>222</v>
      </c>
      <c r="AU339" s="216" t="s">
        <v>83</v>
      </c>
      <c r="AY339" s="18" t="s">
        <v>129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81</v>
      </c>
      <c r="BK339" s="217">
        <f>ROUND(I339*H339,2)</f>
        <v>0</v>
      </c>
      <c r="BL339" s="18" t="s">
        <v>136</v>
      </c>
      <c r="BM339" s="216" t="s">
        <v>501</v>
      </c>
    </row>
    <row r="340" s="2" customFormat="1">
      <c r="A340" s="39"/>
      <c r="B340" s="40"/>
      <c r="C340" s="41"/>
      <c r="D340" s="218" t="s">
        <v>138</v>
      </c>
      <c r="E340" s="41"/>
      <c r="F340" s="219" t="s">
        <v>500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138</v>
      </c>
      <c r="AU340" s="18" t="s">
        <v>83</v>
      </c>
    </row>
    <row r="341" s="14" customFormat="1">
      <c r="A341" s="14"/>
      <c r="B341" s="235"/>
      <c r="C341" s="236"/>
      <c r="D341" s="218" t="s">
        <v>142</v>
      </c>
      <c r="E341" s="236"/>
      <c r="F341" s="238" t="s">
        <v>502</v>
      </c>
      <c r="G341" s="236"/>
      <c r="H341" s="239">
        <v>12.444000000000001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142</v>
      </c>
      <c r="AU341" s="245" t="s">
        <v>83</v>
      </c>
      <c r="AV341" s="14" t="s">
        <v>83</v>
      </c>
      <c r="AW341" s="14" t="s">
        <v>4</v>
      </c>
      <c r="AX341" s="14" t="s">
        <v>81</v>
      </c>
      <c r="AY341" s="245" t="s">
        <v>129</v>
      </c>
    </row>
    <row r="342" s="2" customFormat="1" ht="21.75" customHeight="1">
      <c r="A342" s="39"/>
      <c r="B342" s="40"/>
      <c r="C342" s="205" t="s">
        <v>503</v>
      </c>
      <c r="D342" s="205" t="s">
        <v>131</v>
      </c>
      <c r="E342" s="206" t="s">
        <v>504</v>
      </c>
      <c r="F342" s="207" t="s">
        <v>505</v>
      </c>
      <c r="G342" s="208" t="s">
        <v>446</v>
      </c>
      <c r="H342" s="209">
        <v>33.5</v>
      </c>
      <c r="I342" s="210"/>
      <c r="J342" s="211">
        <f>ROUND(I342*H342,2)</f>
        <v>0</v>
      </c>
      <c r="K342" s="207" t="s">
        <v>135</v>
      </c>
      <c r="L342" s="45"/>
      <c r="M342" s="212" t="s">
        <v>19</v>
      </c>
      <c r="N342" s="213" t="s">
        <v>44</v>
      </c>
      <c r="O342" s="85"/>
      <c r="P342" s="214">
        <f>O342*H342</f>
        <v>0</v>
      </c>
      <c r="Q342" s="214">
        <v>0.00059999999999999995</v>
      </c>
      <c r="R342" s="214">
        <f>Q342*H342</f>
        <v>0.0201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136</v>
      </c>
      <c r="AT342" s="216" t="s">
        <v>131</v>
      </c>
      <c r="AU342" s="216" t="s">
        <v>83</v>
      </c>
      <c r="AY342" s="18" t="s">
        <v>129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81</v>
      </c>
      <c r="BK342" s="217">
        <f>ROUND(I342*H342,2)</f>
        <v>0</v>
      </c>
      <c r="BL342" s="18" t="s">
        <v>136</v>
      </c>
      <c r="BM342" s="216" t="s">
        <v>506</v>
      </c>
    </row>
    <row r="343" s="2" customFormat="1">
      <c r="A343" s="39"/>
      <c r="B343" s="40"/>
      <c r="C343" s="41"/>
      <c r="D343" s="218" t="s">
        <v>138</v>
      </c>
      <c r="E343" s="41"/>
      <c r="F343" s="219" t="s">
        <v>507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138</v>
      </c>
      <c r="AU343" s="18" t="s">
        <v>83</v>
      </c>
    </row>
    <row r="344" s="2" customFormat="1">
      <c r="A344" s="39"/>
      <c r="B344" s="40"/>
      <c r="C344" s="41"/>
      <c r="D344" s="223" t="s">
        <v>140</v>
      </c>
      <c r="E344" s="41"/>
      <c r="F344" s="224" t="s">
        <v>508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140</v>
      </c>
      <c r="AU344" s="18" t="s">
        <v>83</v>
      </c>
    </row>
    <row r="345" s="13" customFormat="1">
      <c r="A345" s="13"/>
      <c r="B345" s="225"/>
      <c r="C345" s="226"/>
      <c r="D345" s="218" t="s">
        <v>142</v>
      </c>
      <c r="E345" s="227" t="s">
        <v>19</v>
      </c>
      <c r="F345" s="228" t="s">
        <v>509</v>
      </c>
      <c r="G345" s="226"/>
      <c r="H345" s="227" t="s">
        <v>19</v>
      </c>
      <c r="I345" s="229"/>
      <c r="J345" s="226"/>
      <c r="K345" s="226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142</v>
      </c>
      <c r="AU345" s="234" t="s">
        <v>83</v>
      </c>
      <c r="AV345" s="13" t="s">
        <v>81</v>
      </c>
      <c r="AW345" s="13" t="s">
        <v>34</v>
      </c>
      <c r="AX345" s="13" t="s">
        <v>73</v>
      </c>
      <c r="AY345" s="234" t="s">
        <v>129</v>
      </c>
    </row>
    <row r="346" s="14" customFormat="1">
      <c r="A346" s="14"/>
      <c r="B346" s="235"/>
      <c r="C346" s="236"/>
      <c r="D346" s="218" t="s">
        <v>142</v>
      </c>
      <c r="E346" s="237" t="s">
        <v>19</v>
      </c>
      <c r="F346" s="238" t="s">
        <v>314</v>
      </c>
      <c r="G346" s="236"/>
      <c r="H346" s="239">
        <v>6.5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142</v>
      </c>
      <c r="AU346" s="245" t="s">
        <v>83</v>
      </c>
      <c r="AV346" s="14" t="s">
        <v>83</v>
      </c>
      <c r="AW346" s="14" t="s">
        <v>34</v>
      </c>
      <c r="AX346" s="14" t="s">
        <v>73</v>
      </c>
      <c r="AY346" s="245" t="s">
        <v>129</v>
      </c>
    </row>
    <row r="347" s="13" customFormat="1">
      <c r="A347" s="13"/>
      <c r="B347" s="225"/>
      <c r="C347" s="226"/>
      <c r="D347" s="218" t="s">
        <v>142</v>
      </c>
      <c r="E347" s="227" t="s">
        <v>19</v>
      </c>
      <c r="F347" s="228" t="s">
        <v>510</v>
      </c>
      <c r="G347" s="226"/>
      <c r="H347" s="227" t="s">
        <v>19</v>
      </c>
      <c r="I347" s="229"/>
      <c r="J347" s="226"/>
      <c r="K347" s="226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142</v>
      </c>
      <c r="AU347" s="234" t="s">
        <v>83</v>
      </c>
      <c r="AV347" s="13" t="s">
        <v>81</v>
      </c>
      <c r="AW347" s="13" t="s">
        <v>34</v>
      </c>
      <c r="AX347" s="13" t="s">
        <v>73</v>
      </c>
      <c r="AY347" s="234" t="s">
        <v>129</v>
      </c>
    </row>
    <row r="348" s="14" customFormat="1">
      <c r="A348" s="14"/>
      <c r="B348" s="235"/>
      <c r="C348" s="236"/>
      <c r="D348" s="218" t="s">
        <v>142</v>
      </c>
      <c r="E348" s="237" t="s">
        <v>19</v>
      </c>
      <c r="F348" s="238" t="s">
        <v>336</v>
      </c>
      <c r="G348" s="236"/>
      <c r="H348" s="239">
        <v>27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142</v>
      </c>
      <c r="AU348" s="245" t="s">
        <v>83</v>
      </c>
      <c r="AV348" s="14" t="s">
        <v>83</v>
      </c>
      <c r="AW348" s="14" t="s">
        <v>34</v>
      </c>
      <c r="AX348" s="14" t="s">
        <v>73</v>
      </c>
      <c r="AY348" s="245" t="s">
        <v>129</v>
      </c>
    </row>
    <row r="349" s="15" customFormat="1">
      <c r="A349" s="15"/>
      <c r="B349" s="256"/>
      <c r="C349" s="257"/>
      <c r="D349" s="218" t="s">
        <v>142</v>
      </c>
      <c r="E349" s="258" t="s">
        <v>19</v>
      </c>
      <c r="F349" s="259" t="s">
        <v>238</v>
      </c>
      <c r="G349" s="257"/>
      <c r="H349" s="260">
        <v>33.5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142</v>
      </c>
      <c r="AU349" s="266" t="s">
        <v>83</v>
      </c>
      <c r="AV349" s="15" t="s">
        <v>136</v>
      </c>
      <c r="AW349" s="15" t="s">
        <v>34</v>
      </c>
      <c r="AX349" s="15" t="s">
        <v>81</v>
      </c>
      <c r="AY349" s="266" t="s">
        <v>129</v>
      </c>
    </row>
    <row r="350" s="2" customFormat="1" ht="16.5" customHeight="1">
      <c r="A350" s="39"/>
      <c r="B350" s="40"/>
      <c r="C350" s="205" t="s">
        <v>511</v>
      </c>
      <c r="D350" s="205" t="s">
        <v>131</v>
      </c>
      <c r="E350" s="206" t="s">
        <v>512</v>
      </c>
      <c r="F350" s="207" t="s">
        <v>513</v>
      </c>
      <c r="G350" s="208" t="s">
        <v>446</v>
      </c>
      <c r="H350" s="209">
        <v>6.5</v>
      </c>
      <c r="I350" s="210"/>
      <c r="J350" s="211">
        <f>ROUND(I350*H350,2)</f>
        <v>0</v>
      </c>
      <c r="K350" s="207" t="s">
        <v>135</v>
      </c>
      <c r="L350" s="45"/>
      <c r="M350" s="212" t="s">
        <v>19</v>
      </c>
      <c r="N350" s="213" t="s">
        <v>44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136</v>
      </c>
      <c r="AT350" s="216" t="s">
        <v>131</v>
      </c>
      <c r="AU350" s="216" t="s">
        <v>83</v>
      </c>
      <c r="AY350" s="18" t="s">
        <v>129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81</v>
      </c>
      <c r="BK350" s="217">
        <f>ROUND(I350*H350,2)</f>
        <v>0</v>
      </c>
      <c r="BL350" s="18" t="s">
        <v>136</v>
      </c>
      <c r="BM350" s="216" t="s">
        <v>514</v>
      </c>
    </row>
    <row r="351" s="2" customFormat="1">
      <c r="A351" s="39"/>
      <c r="B351" s="40"/>
      <c r="C351" s="41"/>
      <c r="D351" s="218" t="s">
        <v>138</v>
      </c>
      <c r="E351" s="41"/>
      <c r="F351" s="219" t="s">
        <v>515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138</v>
      </c>
      <c r="AU351" s="18" t="s">
        <v>83</v>
      </c>
    </row>
    <row r="352" s="2" customFormat="1">
      <c r="A352" s="39"/>
      <c r="B352" s="40"/>
      <c r="C352" s="41"/>
      <c r="D352" s="223" t="s">
        <v>140</v>
      </c>
      <c r="E352" s="41"/>
      <c r="F352" s="224" t="s">
        <v>516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140</v>
      </c>
      <c r="AU352" s="18" t="s">
        <v>83</v>
      </c>
    </row>
    <row r="353" s="13" customFormat="1">
      <c r="A353" s="13"/>
      <c r="B353" s="225"/>
      <c r="C353" s="226"/>
      <c r="D353" s="218" t="s">
        <v>142</v>
      </c>
      <c r="E353" s="227" t="s">
        <v>19</v>
      </c>
      <c r="F353" s="228" t="s">
        <v>517</v>
      </c>
      <c r="G353" s="226"/>
      <c r="H353" s="227" t="s">
        <v>19</v>
      </c>
      <c r="I353" s="229"/>
      <c r="J353" s="226"/>
      <c r="K353" s="226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142</v>
      </c>
      <c r="AU353" s="234" t="s">
        <v>83</v>
      </c>
      <c r="AV353" s="13" t="s">
        <v>81</v>
      </c>
      <c r="AW353" s="13" t="s">
        <v>34</v>
      </c>
      <c r="AX353" s="13" t="s">
        <v>73</v>
      </c>
      <c r="AY353" s="234" t="s">
        <v>129</v>
      </c>
    </row>
    <row r="354" s="14" customFormat="1">
      <c r="A354" s="14"/>
      <c r="B354" s="235"/>
      <c r="C354" s="236"/>
      <c r="D354" s="218" t="s">
        <v>142</v>
      </c>
      <c r="E354" s="237" t="s">
        <v>19</v>
      </c>
      <c r="F354" s="238" t="s">
        <v>314</v>
      </c>
      <c r="G354" s="236"/>
      <c r="H354" s="239">
        <v>6.5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142</v>
      </c>
      <c r="AU354" s="245" t="s">
        <v>83</v>
      </c>
      <c r="AV354" s="14" t="s">
        <v>83</v>
      </c>
      <c r="AW354" s="14" t="s">
        <v>34</v>
      </c>
      <c r="AX354" s="14" t="s">
        <v>81</v>
      </c>
      <c r="AY354" s="245" t="s">
        <v>129</v>
      </c>
    </row>
    <row r="355" s="2" customFormat="1" ht="16.5" customHeight="1">
      <c r="A355" s="39"/>
      <c r="B355" s="40"/>
      <c r="C355" s="205" t="s">
        <v>518</v>
      </c>
      <c r="D355" s="205" t="s">
        <v>131</v>
      </c>
      <c r="E355" s="206" t="s">
        <v>519</v>
      </c>
      <c r="F355" s="207" t="s">
        <v>520</v>
      </c>
      <c r="G355" s="208" t="s">
        <v>446</v>
      </c>
      <c r="H355" s="209">
        <v>6</v>
      </c>
      <c r="I355" s="210"/>
      <c r="J355" s="211">
        <f>ROUND(I355*H355,2)</f>
        <v>0</v>
      </c>
      <c r="K355" s="207" t="s">
        <v>135</v>
      </c>
      <c r="L355" s="45"/>
      <c r="M355" s="212" t="s">
        <v>19</v>
      </c>
      <c r="N355" s="213" t="s">
        <v>44</v>
      </c>
      <c r="O355" s="85"/>
      <c r="P355" s="214">
        <f>O355*H355</f>
        <v>0</v>
      </c>
      <c r="Q355" s="214">
        <v>0.16370999999999999</v>
      </c>
      <c r="R355" s="214">
        <f>Q355*H355</f>
        <v>0.98225999999999991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136</v>
      </c>
      <c r="AT355" s="216" t="s">
        <v>131</v>
      </c>
      <c r="AU355" s="216" t="s">
        <v>83</v>
      </c>
      <c r="AY355" s="18" t="s">
        <v>129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81</v>
      </c>
      <c r="BK355" s="217">
        <f>ROUND(I355*H355,2)</f>
        <v>0</v>
      </c>
      <c r="BL355" s="18" t="s">
        <v>136</v>
      </c>
      <c r="BM355" s="216" t="s">
        <v>521</v>
      </c>
    </row>
    <row r="356" s="2" customFormat="1">
      <c r="A356" s="39"/>
      <c r="B356" s="40"/>
      <c r="C356" s="41"/>
      <c r="D356" s="218" t="s">
        <v>138</v>
      </c>
      <c r="E356" s="41"/>
      <c r="F356" s="219" t="s">
        <v>522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138</v>
      </c>
      <c r="AU356" s="18" t="s">
        <v>83</v>
      </c>
    </row>
    <row r="357" s="2" customFormat="1">
      <c r="A357" s="39"/>
      <c r="B357" s="40"/>
      <c r="C357" s="41"/>
      <c r="D357" s="223" t="s">
        <v>140</v>
      </c>
      <c r="E357" s="41"/>
      <c r="F357" s="224" t="s">
        <v>523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140</v>
      </c>
      <c r="AU357" s="18" t="s">
        <v>83</v>
      </c>
    </row>
    <row r="358" s="13" customFormat="1">
      <c r="A358" s="13"/>
      <c r="B358" s="225"/>
      <c r="C358" s="226"/>
      <c r="D358" s="218" t="s">
        <v>142</v>
      </c>
      <c r="E358" s="227" t="s">
        <v>19</v>
      </c>
      <c r="F358" s="228" t="s">
        <v>524</v>
      </c>
      <c r="G358" s="226"/>
      <c r="H358" s="227" t="s">
        <v>19</v>
      </c>
      <c r="I358" s="229"/>
      <c r="J358" s="226"/>
      <c r="K358" s="226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142</v>
      </c>
      <c r="AU358" s="234" t="s">
        <v>83</v>
      </c>
      <c r="AV358" s="13" t="s">
        <v>81</v>
      </c>
      <c r="AW358" s="13" t="s">
        <v>34</v>
      </c>
      <c r="AX358" s="13" t="s">
        <v>73</v>
      </c>
      <c r="AY358" s="234" t="s">
        <v>129</v>
      </c>
    </row>
    <row r="359" s="14" customFormat="1">
      <c r="A359" s="14"/>
      <c r="B359" s="235"/>
      <c r="C359" s="236"/>
      <c r="D359" s="218" t="s">
        <v>142</v>
      </c>
      <c r="E359" s="237" t="s">
        <v>19</v>
      </c>
      <c r="F359" s="238" t="s">
        <v>175</v>
      </c>
      <c r="G359" s="236"/>
      <c r="H359" s="239">
        <v>6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142</v>
      </c>
      <c r="AU359" s="245" t="s">
        <v>83</v>
      </c>
      <c r="AV359" s="14" t="s">
        <v>83</v>
      </c>
      <c r="AW359" s="14" t="s">
        <v>34</v>
      </c>
      <c r="AX359" s="14" t="s">
        <v>81</v>
      </c>
      <c r="AY359" s="245" t="s">
        <v>129</v>
      </c>
    </row>
    <row r="360" s="2" customFormat="1" ht="16.5" customHeight="1">
      <c r="A360" s="39"/>
      <c r="B360" s="40"/>
      <c r="C360" s="246" t="s">
        <v>525</v>
      </c>
      <c r="D360" s="246" t="s">
        <v>222</v>
      </c>
      <c r="E360" s="247" t="s">
        <v>526</v>
      </c>
      <c r="F360" s="248" t="s">
        <v>527</v>
      </c>
      <c r="G360" s="249" t="s">
        <v>446</v>
      </c>
      <c r="H360" s="250">
        <v>6</v>
      </c>
      <c r="I360" s="251"/>
      <c r="J360" s="252">
        <f>ROUND(I360*H360,2)</f>
        <v>0</v>
      </c>
      <c r="K360" s="248" t="s">
        <v>135</v>
      </c>
      <c r="L360" s="253"/>
      <c r="M360" s="254" t="s">
        <v>19</v>
      </c>
      <c r="N360" s="255" t="s">
        <v>44</v>
      </c>
      <c r="O360" s="85"/>
      <c r="P360" s="214">
        <f>O360*H360</f>
        <v>0</v>
      </c>
      <c r="Q360" s="214">
        <v>0.14606</v>
      </c>
      <c r="R360" s="214">
        <f>Q360*H360</f>
        <v>0.87636000000000003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191</v>
      </c>
      <c r="AT360" s="216" t="s">
        <v>222</v>
      </c>
      <c r="AU360" s="216" t="s">
        <v>83</v>
      </c>
      <c r="AY360" s="18" t="s">
        <v>129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81</v>
      </c>
      <c r="BK360" s="217">
        <f>ROUND(I360*H360,2)</f>
        <v>0</v>
      </c>
      <c r="BL360" s="18" t="s">
        <v>136</v>
      </c>
      <c r="BM360" s="216" t="s">
        <v>528</v>
      </c>
    </row>
    <row r="361" s="2" customFormat="1">
      <c r="A361" s="39"/>
      <c r="B361" s="40"/>
      <c r="C361" s="41"/>
      <c r="D361" s="218" t="s">
        <v>138</v>
      </c>
      <c r="E361" s="41"/>
      <c r="F361" s="219" t="s">
        <v>527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138</v>
      </c>
      <c r="AU361" s="18" t="s">
        <v>83</v>
      </c>
    </row>
    <row r="362" s="2" customFormat="1" ht="16.5" customHeight="1">
      <c r="A362" s="39"/>
      <c r="B362" s="40"/>
      <c r="C362" s="205" t="s">
        <v>529</v>
      </c>
      <c r="D362" s="205" t="s">
        <v>131</v>
      </c>
      <c r="E362" s="206" t="s">
        <v>530</v>
      </c>
      <c r="F362" s="207" t="s">
        <v>531</v>
      </c>
      <c r="G362" s="208" t="s">
        <v>134</v>
      </c>
      <c r="H362" s="209">
        <v>36.200000000000003</v>
      </c>
      <c r="I362" s="210"/>
      <c r="J362" s="211">
        <f>ROUND(I362*H362,2)</f>
        <v>0</v>
      </c>
      <c r="K362" s="207" t="s">
        <v>135</v>
      </c>
      <c r="L362" s="45"/>
      <c r="M362" s="212" t="s">
        <v>19</v>
      </c>
      <c r="N362" s="213" t="s">
        <v>44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0.252</v>
      </c>
      <c r="T362" s="215">
        <f>S362*H362</f>
        <v>9.1224000000000007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136</v>
      </c>
      <c r="AT362" s="216" t="s">
        <v>131</v>
      </c>
      <c r="AU362" s="216" t="s">
        <v>83</v>
      </c>
      <c r="AY362" s="18" t="s">
        <v>129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81</v>
      </c>
      <c r="BK362" s="217">
        <f>ROUND(I362*H362,2)</f>
        <v>0</v>
      </c>
      <c r="BL362" s="18" t="s">
        <v>136</v>
      </c>
      <c r="BM362" s="216" t="s">
        <v>532</v>
      </c>
    </row>
    <row r="363" s="2" customFormat="1">
      <c r="A363" s="39"/>
      <c r="B363" s="40"/>
      <c r="C363" s="41"/>
      <c r="D363" s="218" t="s">
        <v>138</v>
      </c>
      <c r="E363" s="41"/>
      <c r="F363" s="219" t="s">
        <v>533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138</v>
      </c>
      <c r="AU363" s="18" t="s">
        <v>83</v>
      </c>
    </row>
    <row r="364" s="2" customFormat="1">
      <c r="A364" s="39"/>
      <c r="B364" s="40"/>
      <c r="C364" s="41"/>
      <c r="D364" s="223" t="s">
        <v>140</v>
      </c>
      <c r="E364" s="41"/>
      <c r="F364" s="224" t="s">
        <v>534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140</v>
      </c>
      <c r="AU364" s="18" t="s">
        <v>83</v>
      </c>
    </row>
    <row r="365" s="13" customFormat="1">
      <c r="A365" s="13"/>
      <c r="B365" s="225"/>
      <c r="C365" s="226"/>
      <c r="D365" s="218" t="s">
        <v>142</v>
      </c>
      <c r="E365" s="227" t="s">
        <v>19</v>
      </c>
      <c r="F365" s="228" t="s">
        <v>535</v>
      </c>
      <c r="G365" s="226"/>
      <c r="H365" s="227" t="s">
        <v>19</v>
      </c>
      <c r="I365" s="229"/>
      <c r="J365" s="226"/>
      <c r="K365" s="226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142</v>
      </c>
      <c r="AU365" s="234" t="s">
        <v>83</v>
      </c>
      <c r="AV365" s="13" t="s">
        <v>81</v>
      </c>
      <c r="AW365" s="13" t="s">
        <v>34</v>
      </c>
      <c r="AX365" s="13" t="s">
        <v>73</v>
      </c>
      <c r="AY365" s="234" t="s">
        <v>129</v>
      </c>
    </row>
    <row r="366" s="14" customFormat="1">
      <c r="A366" s="14"/>
      <c r="B366" s="235"/>
      <c r="C366" s="236"/>
      <c r="D366" s="218" t="s">
        <v>142</v>
      </c>
      <c r="E366" s="237" t="s">
        <v>19</v>
      </c>
      <c r="F366" s="238" t="s">
        <v>343</v>
      </c>
      <c r="G366" s="236"/>
      <c r="H366" s="239">
        <v>36.200000000000003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142</v>
      </c>
      <c r="AU366" s="245" t="s">
        <v>83</v>
      </c>
      <c r="AV366" s="14" t="s">
        <v>83</v>
      </c>
      <c r="AW366" s="14" t="s">
        <v>34</v>
      </c>
      <c r="AX366" s="14" t="s">
        <v>81</v>
      </c>
      <c r="AY366" s="245" t="s">
        <v>129</v>
      </c>
    </row>
    <row r="367" s="2" customFormat="1" ht="16.5" customHeight="1">
      <c r="A367" s="39"/>
      <c r="B367" s="40"/>
      <c r="C367" s="205" t="s">
        <v>536</v>
      </c>
      <c r="D367" s="205" t="s">
        <v>131</v>
      </c>
      <c r="E367" s="206" t="s">
        <v>537</v>
      </c>
      <c r="F367" s="207" t="s">
        <v>538</v>
      </c>
      <c r="G367" s="208" t="s">
        <v>436</v>
      </c>
      <c r="H367" s="209">
        <v>16</v>
      </c>
      <c r="I367" s="210"/>
      <c r="J367" s="211">
        <f>ROUND(I367*H367,2)</f>
        <v>0</v>
      </c>
      <c r="K367" s="207" t="s">
        <v>135</v>
      </c>
      <c r="L367" s="45"/>
      <c r="M367" s="212" t="s">
        <v>19</v>
      </c>
      <c r="N367" s="213" t="s">
        <v>44</v>
      </c>
      <c r="O367" s="85"/>
      <c r="P367" s="214">
        <f>O367*H367</f>
        <v>0</v>
      </c>
      <c r="Q367" s="214">
        <v>8.0000000000000007E-05</v>
      </c>
      <c r="R367" s="214">
        <f>Q367*H367</f>
        <v>0.0012800000000000001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136</v>
      </c>
      <c r="AT367" s="216" t="s">
        <v>131</v>
      </c>
      <c r="AU367" s="216" t="s">
        <v>83</v>
      </c>
      <c r="AY367" s="18" t="s">
        <v>129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81</v>
      </c>
      <c r="BK367" s="217">
        <f>ROUND(I367*H367,2)</f>
        <v>0</v>
      </c>
      <c r="BL367" s="18" t="s">
        <v>136</v>
      </c>
      <c r="BM367" s="216" t="s">
        <v>539</v>
      </c>
    </row>
    <row r="368" s="2" customFormat="1">
      <c r="A368" s="39"/>
      <c r="B368" s="40"/>
      <c r="C368" s="41"/>
      <c r="D368" s="218" t="s">
        <v>138</v>
      </c>
      <c r="E368" s="41"/>
      <c r="F368" s="219" t="s">
        <v>540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138</v>
      </c>
      <c r="AU368" s="18" t="s">
        <v>83</v>
      </c>
    </row>
    <row r="369" s="2" customFormat="1">
      <c r="A369" s="39"/>
      <c r="B369" s="40"/>
      <c r="C369" s="41"/>
      <c r="D369" s="223" t="s">
        <v>140</v>
      </c>
      <c r="E369" s="41"/>
      <c r="F369" s="224" t="s">
        <v>541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140</v>
      </c>
      <c r="AU369" s="18" t="s">
        <v>83</v>
      </c>
    </row>
    <row r="370" s="13" customFormat="1">
      <c r="A370" s="13"/>
      <c r="B370" s="225"/>
      <c r="C370" s="226"/>
      <c r="D370" s="218" t="s">
        <v>142</v>
      </c>
      <c r="E370" s="227" t="s">
        <v>19</v>
      </c>
      <c r="F370" s="228" t="s">
        <v>542</v>
      </c>
      <c r="G370" s="226"/>
      <c r="H370" s="227" t="s">
        <v>19</v>
      </c>
      <c r="I370" s="229"/>
      <c r="J370" s="226"/>
      <c r="K370" s="226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142</v>
      </c>
      <c r="AU370" s="234" t="s">
        <v>83</v>
      </c>
      <c r="AV370" s="13" t="s">
        <v>81</v>
      </c>
      <c r="AW370" s="13" t="s">
        <v>34</v>
      </c>
      <c r="AX370" s="13" t="s">
        <v>73</v>
      </c>
      <c r="AY370" s="234" t="s">
        <v>129</v>
      </c>
    </row>
    <row r="371" s="14" customFormat="1">
      <c r="A371" s="14"/>
      <c r="B371" s="235"/>
      <c r="C371" s="236"/>
      <c r="D371" s="218" t="s">
        <v>142</v>
      </c>
      <c r="E371" s="237" t="s">
        <v>19</v>
      </c>
      <c r="F371" s="238" t="s">
        <v>543</v>
      </c>
      <c r="G371" s="236"/>
      <c r="H371" s="239">
        <v>16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142</v>
      </c>
      <c r="AU371" s="245" t="s">
        <v>83</v>
      </c>
      <c r="AV371" s="14" t="s">
        <v>83</v>
      </c>
      <c r="AW371" s="14" t="s">
        <v>34</v>
      </c>
      <c r="AX371" s="14" t="s">
        <v>81</v>
      </c>
      <c r="AY371" s="245" t="s">
        <v>129</v>
      </c>
    </row>
    <row r="372" s="2" customFormat="1" ht="16.5" customHeight="1">
      <c r="A372" s="39"/>
      <c r="B372" s="40"/>
      <c r="C372" s="205" t="s">
        <v>544</v>
      </c>
      <c r="D372" s="205" t="s">
        <v>131</v>
      </c>
      <c r="E372" s="206" t="s">
        <v>545</v>
      </c>
      <c r="F372" s="207" t="s">
        <v>546</v>
      </c>
      <c r="G372" s="208" t="s">
        <v>436</v>
      </c>
      <c r="H372" s="209">
        <v>16</v>
      </c>
      <c r="I372" s="210"/>
      <c r="J372" s="211">
        <f>ROUND(I372*H372,2)</f>
        <v>0</v>
      </c>
      <c r="K372" s="207" t="s">
        <v>135</v>
      </c>
      <c r="L372" s="45"/>
      <c r="M372" s="212" t="s">
        <v>19</v>
      </c>
      <c r="N372" s="213" t="s">
        <v>44</v>
      </c>
      <c r="O372" s="85"/>
      <c r="P372" s="214">
        <f>O372*H372</f>
        <v>0</v>
      </c>
      <c r="Q372" s="214">
        <v>0.00027999999999999998</v>
      </c>
      <c r="R372" s="214">
        <f>Q372*H372</f>
        <v>0.0044799999999999996</v>
      </c>
      <c r="S372" s="214">
        <v>0</v>
      </c>
      <c r="T372" s="21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136</v>
      </c>
      <c r="AT372" s="216" t="s">
        <v>131</v>
      </c>
      <c r="AU372" s="216" t="s">
        <v>83</v>
      </c>
      <c r="AY372" s="18" t="s">
        <v>129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81</v>
      </c>
      <c r="BK372" s="217">
        <f>ROUND(I372*H372,2)</f>
        <v>0</v>
      </c>
      <c r="BL372" s="18" t="s">
        <v>136</v>
      </c>
      <c r="BM372" s="216" t="s">
        <v>547</v>
      </c>
    </row>
    <row r="373" s="2" customFormat="1">
      <c r="A373" s="39"/>
      <c r="B373" s="40"/>
      <c r="C373" s="41"/>
      <c r="D373" s="218" t="s">
        <v>138</v>
      </c>
      <c r="E373" s="41"/>
      <c r="F373" s="219" t="s">
        <v>548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138</v>
      </c>
      <c r="AU373" s="18" t="s">
        <v>83</v>
      </c>
    </row>
    <row r="374" s="2" customFormat="1">
      <c r="A374" s="39"/>
      <c r="B374" s="40"/>
      <c r="C374" s="41"/>
      <c r="D374" s="223" t="s">
        <v>140</v>
      </c>
      <c r="E374" s="41"/>
      <c r="F374" s="224" t="s">
        <v>549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140</v>
      </c>
      <c r="AU374" s="18" t="s">
        <v>83</v>
      </c>
    </row>
    <row r="375" s="13" customFormat="1">
      <c r="A375" s="13"/>
      <c r="B375" s="225"/>
      <c r="C375" s="226"/>
      <c r="D375" s="218" t="s">
        <v>142</v>
      </c>
      <c r="E375" s="227" t="s">
        <v>19</v>
      </c>
      <c r="F375" s="228" t="s">
        <v>542</v>
      </c>
      <c r="G375" s="226"/>
      <c r="H375" s="227" t="s">
        <v>19</v>
      </c>
      <c r="I375" s="229"/>
      <c r="J375" s="226"/>
      <c r="K375" s="226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142</v>
      </c>
      <c r="AU375" s="234" t="s">
        <v>83</v>
      </c>
      <c r="AV375" s="13" t="s">
        <v>81</v>
      </c>
      <c r="AW375" s="13" t="s">
        <v>34</v>
      </c>
      <c r="AX375" s="13" t="s">
        <v>73</v>
      </c>
      <c r="AY375" s="234" t="s">
        <v>129</v>
      </c>
    </row>
    <row r="376" s="14" customFormat="1">
      <c r="A376" s="14"/>
      <c r="B376" s="235"/>
      <c r="C376" s="236"/>
      <c r="D376" s="218" t="s">
        <v>142</v>
      </c>
      <c r="E376" s="237" t="s">
        <v>19</v>
      </c>
      <c r="F376" s="238" t="s">
        <v>543</v>
      </c>
      <c r="G376" s="236"/>
      <c r="H376" s="239">
        <v>16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142</v>
      </c>
      <c r="AU376" s="245" t="s">
        <v>83</v>
      </c>
      <c r="AV376" s="14" t="s">
        <v>83</v>
      </c>
      <c r="AW376" s="14" t="s">
        <v>34</v>
      </c>
      <c r="AX376" s="14" t="s">
        <v>81</v>
      </c>
      <c r="AY376" s="245" t="s">
        <v>129</v>
      </c>
    </row>
    <row r="377" s="2" customFormat="1" ht="16.5" customHeight="1">
      <c r="A377" s="39"/>
      <c r="B377" s="40"/>
      <c r="C377" s="205" t="s">
        <v>550</v>
      </c>
      <c r="D377" s="205" t="s">
        <v>131</v>
      </c>
      <c r="E377" s="206" t="s">
        <v>551</v>
      </c>
      <c r="F377" s="207" t="s">
        <v>552</v>
      </c>
      <c r="G377" s="208" t="s">
        <v>446</v>
      </c>
      <c r="H377" s="209">
        <v>12</v>
      </c>
      <c r="I377" s="210"/>
      <c r="J377" s="211">
        <f>ROUND(I377*H377,2)</f>
        <v>0</v>
      </c>
      <c r="K377" s="207" t="s">
        <v>135</v>
      </c>
      <c r="L377" s="45"/>
      <c r="M377" s="212" t="s">
        <v>19</v>
      </c>
      <c r="N377" s="213" t="s">
        <v>44</v>
      </c>
      <c r="O377" s="85"/>
      <c r="P377" s="214">
        <f>O377*H377</f>
        <v>0</v>
      </c>
      <c r="Q377" s="214">
        <v>0</v>
      </c>
      <c r="R377" s="214">
        <f>Q377*H377</f>
        <v>0</v>
      </c>
      <c r="S377" s="214">
        <v>2.0550000000000002</v>
      </c>
      <c r="T377" s="215">
        <f>S377*H377</f>
        <v>24.660000000000004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136</v>
      </c>
      <c r="AT377" s="216" t="s">
        <v>131</v>
      </c>
      <c r="AU377" s="216" t="s">
        <v>83</v>
      </c>
      <c r="AY377" s="18" t="s">
        <v>129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81</v>
      </c>
      <c r="BK377" s="217">
        <f>ROUND(I377*H377,2)</f>
        <v>0</v>
      </c>
      <c r="BL377" s="18" t="s">
        <v>136</v>
      </c>
      <c r="BM377" s="216" t="s">
        <v>553</v>
      </c>
    </row>
    <row r="378" s="2" customFormat="1">
      <c r="A378" s="39"/>
      <c r="B378" s="40"/>
      <c r="C378" s="41"/>
      <c r="D378" s="218" t="s">
        <v>138</v>
      </c>
      <c r="E378" s="41"/>
      <c r="F378" s="219" t="s">
        <v>554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138</v>
      </c>
      <c r="AU378" s="18" t="s">
        <v>83</v>
      </c>
    </row>
    <row r="379" s="2" customFormat="1">
      <c r="A379" s="39"/>
      <c r="B379" s="40"/>
      <c r="C379" s="41"/>
      <c r="D379" s="223" t="s">
        <v>140</v>
      </c>
      <c r="E379" s="41"/>
      <c r="F379" s="224" t="s">
        <v>555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140</v>
      </c>
      <c r="AU379" s="18" t="s">
        <v>83</v>
      </c>
    </row>
    <row r="380" s="13" customFormat="1">
      <c r="A380" s="13"/>
      <c r="B380" s="225"/>
      <c r="C380" s="226"/>
      <c r="D380" s="218" t="s">
        <v>142</v>
      </c>
      <c r="E380" s="227" t="s">
        <v>19</v>
      </c>
      <c r="F380" s="228" t="s">
        <v>556</v>
      </c>
      <c r="G380" s="226"/>
      <c r="H380" s="227" t="s">
        <v>19</v>
      </c>
      <c r="I380" s="229"/>
      <c r="J380" s="226"/>
      <c r="K380" s="226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142</v>
      </c>
      <c r="AU380" s="234" t="s">
        <v>83</v>
      </c>
      <c r="AV380" s="13" t="s">
        <v>81</v>
      </c>
      <c r="AW380" s="13" t="s">
        <v>34</v>
      </c>
      <c r="AX380" s="13" t="s">
        <v>73</v>
      </c>
      <c r="AY380" s="234" t="s">
        <v>129</v>
      </c>
    </row>
    <row r="381" s="14" customFormat="1">
      <c r="A381" s="14"/>
      <c r="B381" s="235"/>
      <c r="C381" s="236"/>
      <c r="D381" s="218" t="s">
        <v>142</v>
      </c>
      <c r="E381" s="237" t="s">
        <v>19</v>
      </c>
      <c r="F381" s="238" t="s">
        <v>221</v>
      </c>
      <c r="G381" s="236"/>
      <c r="H381" s="239">
        <v>12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142</v>
      </c>
      <c r="AU381" s="245" t="s">
        <v>83</v>
      </c>
      <c r="AV381" s="14" t="s">
        <v>83</v>
      </c>
      <c r="AW381" s="14" t="s">
        <v>34</v>
      </c>
      <c r="AX381" s="14" t="s">
        <v>81</v>
      </c>
      <c r="AY381" s="245" t="s">
        <v>129</v>
      </c>
    </row>
    <row r="382" s="2" customFormat="1" ht="16.5" customHeight="1">
      <c r="A382" s="39"/>
      <c r="B382" s="40"/>
      <c r="C382" s="205" t="s">
        <v>557</v>
      </c>
      <c r="D382" s="205" t="s">
        <v>131</v>
      </c>
      <c r="E382" s="206" t="s">
        <v>558</v>
      </c>
      <c r="F382" s="207" t="s">
        <v>559</v>
      </c>
      <c r="G382" s="208" t="s">
        <v>446</v>
      </c>
      <c r="H382" s="209">
        <v>6</v>
      </c>
      <c r="I382" s="210"/>
      <c r="J382" s="211">
        <f>ROUND(I382*H382,2)</f>
        <v>0</v>
      </c>
      <c r="K382" s="207" t="s">
        <v>135</v>
      </c>
      <c r="L382" s="45"/>
      <c r="M382" s="212" t="s">
        <v>19</v>
      </c>
      <c r="N382" s="213" t="s">
        <v>44</v>
      </c>
      <c r="O382" s="85"/>
      <c r="P382" s="214">
        <f>O382*H382</f>
        <v>0</v>
      </c>
      <c r="Q382" s="214">
        <v>0</v>
      </c>
      <c r="R382" s="214">
        <f>Q382*H382</f>
        <v>0</v>
      </c>
      <c r="S382" s="214">
        <v>0.34999999999999998</v>
      </c>
      <c r="T382" s="215">
        <f>S382*H382</f>
        <v>2.0999999999999996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136</v>
      </c>
      <c r="AT382" s="216" t="s">
        <v>131</v>
      </c>
      <c r="AU382" s="216" t="s">
        <v>83</v>
      </c>
      <c r="AY382" s="18" t="s">
        <v>129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81</v>
      </c>
      <c r="BK382" s="217">
        <f>ROUND(I382*H382,2)</f>
        <v>0</v>
      </c>
      <c r="BL382" s="18" t="s">
        <v>136</v>
      </c>
      <c r="BM382" s="216" t="s">
        <v>560</v>
      </c>
    </row>
    <row r="383" s="2" customFormat="1">
      <c r="A383" s="39"/>
      <c r="B383" s="40"/>
      <c r="C383" s="41"/>
      <c r="D383" s="218" t="s">
        <v>138</v>
      </c>
      <c r="E383" s="41"/>
      <c r="F383" s="219" t="s">
        <v>561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138</v>
      </c>
      <c r="AU383" s="18" t="s">
        <v>83</v>
      </c>
    </row>
    <row r="384" s="2" customFormat="1">
      <c r="A384" s="39"/>
      <c r="B384" s="40"/>
      <c r="C384" s="41"/>
      <c r="D384" s="223" t="s">
        <v>140</v>
      </c>
      <c r="E384" s="41"/>
      <c r="F384" s="224" t="s">
        <v>562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140</v>
      </c>
      <c r="AU384" s="18" t="s">
        <v>83</v>
      </c>
    </row>
    <row r="385" s="13" customFormat="1">
      <c r="A385" s="13"/>
      <c r="B385" s="225"/>
      <c r="C385" s="226"/>
      <c r="D385" s="218" t="s">
        <v>142</v>
      </c>
      <c r="E385" s="227" t="s">
        <v>19</v>
      </c>
      <c r="F385" s="228" t="s">
        <v>563</v>
      </c>
      <c r="G385" s="226"/>
      <c r="H385" s="227" t="s">
        <v>19</v>
      </c>
      <c r="I385" s="229"/>
      <c r="J385" s="226"/>
      <c r="K385" s="226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142</v>
      </c>
      <c r="AU385" s="234" t="s">
        <v>83</v>
      </c>
      <c r="AV385" s="13" t="s">
        <v>81</v>
      </c>
      <c r="AW385" s="13" t="s">
        <v>34</v>
      </c>
      <c r="AX385" s="13" t="s">
        <v>73</v>
      </c>
      <c r="AY385" s="234" t="s">
        <v>129</v>
      </c>
    </row>
    <row r="386" s="14" customFormat="1">
      <c r="A386" s="14"/>
      <c r="B386" s="235"/>
      <c r="C386" s="236"/>
      <c r="D386" s="218" t="s">
        <v>142</v>
      </c>
      <c r="E386" s="237" t="s">
        <v>19</v>
      </c>
      <c r="F386" s="238" t="s">
        <v>175</v>
      </c>
      <c r="G386" s="236"/>
      <c r="H386" s="239">
        <v>6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142</v>
      </c>
      <c r="AU386" s="245" t="s">
        <v>83</v>
      </c>
      <c r="AV386" s="14" t="s">
        <v>83</v>
      </c>
      <c r="AW386" s="14" t="s">
        <v>34</v>
      </c>
      <c r="AX386" s="14" t="s">
        <v>81</v>
      </c>
      <c r="AY386" s="245" t="s">
        <v>129</v>
      </c>
    </row>
    <row r="387" s="2" customFormat="1" ht="16.5" customHeight="1">
      <c r="A387" s="39"/>
      <c r="B387" s="40"/>
      <c r="C387" s="205" t="s">
        <v>564</v>
      </c>
      <c r="D387" s="205" t="s">
        <v>131</v>
      </c>
      <c r="E387" s="206" t="s">
        <v>565</v>
      </c>
      <c r="F387" s="207" t="s">
        <v>566</v>
      </c>
      <c r="G387" s="208" t="s">
        <v>154</v>
      </c>
      <c r="H387" s="209">
        <v>2.8799999999999999</v>
      </c>
      <c r="I387" s="210"/>
      <c r="J387" s="211">
        <f>ROUND(I387*H387,2)</f>
        <v>0</v>
      </c>
      <c r="K387" s="207" t="s">
        <v>135</v>
      </c>
      <c r="L387" s="45"/>
      <c r="M387" s="212" t="s">
        <v>19</v>
      </c>
      <c r="N387" s="213" t="s">
        <v>44</v>
      </c>
      <c r="O387" s="85"/>
      <c r="P387" s="214">
        <f>O387*H387</f>
        <v>0</v>
      </c>
      <c r="Q387" s="214">
        <v>0</v>
      </c>
      <c r="R387" s="214">
        <f>Q387*H387</f>
        <v>0</v>
      </c>
      <c r="S387" s="214">
        <v>2.3999999999999999</v>
      </c>
      <c r="T387" s="215">
        <f>S387*H387</f>
        <v>6.9119999999999999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136</v>
      </c>
      <c r="AT387" s="216" t="s">
        <v>131</v>
      </c>
      <c r="AU387" s="216" t="s">
        <v>83</v>
      </c>
      <c r="AY387" s="18" t="s">
        <v>129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81</v>
      </c>
      <c r="BK387" s="217">
        <f>ROUND(I387*H387,2)</f>
        <v>0</v>
      </c>
      <c r="BL387" s="18" t="s">
        <v>136</v>
      </c>
      <c r="BM387" s="216" t="s">
        <v>567</v>
      </c>
    </row>
    <row r="388" s="2" customFormat="1">
      <c r="A388" s="39"/>
      <c r="B388" s="40"/>
      <c r="C388" s="41"/>
      <c r="D388" s="218" t="s">
        <v>138</v>
      </c>
      <c r="E388" s="41"/>
      <c r="F388" s="219" t="s">
        <v>568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138</v>
      </c>
      <c r="AU388" s="18" t="s">
        <v>83</v>
      </c>
    </row>
    <row r="389" s="2" customFormat="1">
      <c r="A389" s="39"/>
      <c r="B389" s="40"/>
      <c r="C389" s="41"/>
      <c r="D389" s="223" t="s">
        <v>140</v>
      </c>
      <c r="E389" s="41"/>
      <c r="F389" s="224" t="s">
        <v>569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140</v>
      </c>
      <c r="AU389" s="18" t="s">
        <v>83</v>
      </c>
    </row>
    <row r="390" s="13" customFormat="1">
      <c r="A390" s="13"/>
      <c r="B390" s="225"/>
      <c r="C390" s="226"/>
      <c r="D390" s="218" t="s">
        <v>142</v>
      </c>
      <c r="E390" s="227" t="s">
        <v>19</v>
      </c>
      <c r="F390" s="228" t="s">
        <v>570</v>
      </c>
      <c r="G390" s="226"/>
      <c r="H390" s="227" t="s">
        <v>19</v>
      </c>
      <c r="I390" s="229"/>
      <c r="J390" s="226"/>
      <c r="K390" s="226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142</v>
      </c>
      <c r="AU390" s="234" t="s">
        <v>83</v>
      </c>
      <c r="AV390" s="13" t="s">
        <v>81</v>
      </c>
      <c r="AW390" s="13" t="s">
        <v>34</v>
      </c>
      <c r="AX390" s="13" t="s">
        <v>73</v>
      </c>
      <c r="AY390" s="234" t="s">
        <v>129</v>
      </c>
    </row>
    <row r="391" s="14" customFormat="1">
      <c r="A391" s="14"/>
      <c r="B391" s="235"/>
      <c r="C391" s="236"/>
      <c r="D391" s="218" t="s">
        <v>142</v>
      </c>
      <c r="E391" s="237" t="s">
        <v>19</v>
      </c>
      <c r="F391" s="238" t="s">
        <v>571</v>
      </c>
      <c r="G391" s="236"/>
      <c r="H391" s="239">
        <v>2.8799999999999999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142</v>
      </c>
      <c r="AU391" s="245" t="s">
        <v>83</v>
      </c>
      <c r="AV391" s="14" t="s">
        <v>83</v>
      </c>
      <c r="AW391" s="14" t="s">
        <v>34</v>
      </c>
      <c r="AX391" s="14" t="s">
        <v>81</v>
      </c>
      <c r="AY391" s="245" t="s">
        <v>129</v>
      </c>
    </row>
    <row r="392" s="12" customFormat="1" ht="22.8" customHeight="1">
      <c r="A392" s="12"/>
      <c r="B392" s="189"/>
      <c r="C392" s="190"/>
      <c r="D392" s="191" t="s">
        <v>72</v>
      </c>
      <c r="E392" s="203" t="s">
        <v>572</v>
      </c>
      <c r="F392" s="203" t="s">
        <v>573</v>
      </c>
      <c r="G392" s="190"/>
      <c r="H392" s="190"/>
      <c r="I392" s="193"/>
      <c r="J392" s="204">
        <f>BK392</f>
        <v>0</v>
      </c>
      <c r="K392" s="190"/>
      <c r="L392" s="195"/>
      <c r="M392" s="196"/>
      <c r="N392" s="197"/>
      <c r="O392" s="197"/>
      <c r="P392" s="198">
        <f>SUM(P393:P421)</f>
        <v>0</v>
      </c>
      <c r="Q392" s="197"/>
      <c r="R392" s="198">
        <f>SUM(R393:R421)</f>
        <v>0</v>
      </c>
      <c r="S392" s="197"/>
      <c r="T392" s="199">
        <f>SUM(T393:T421)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0" t="s">
        <v>81</v>
      </c>
      <c r="AT392" s="201" t="s">
        <v>72</v>
      </c>
      <c r="AU392" s="201" t="s">
        <v>81</v>
      </c>
      <c r="AY392" s="200" t="s">
        <v>129</v>
      </c>
      <c r="BK392" s="202">
        <f>SUM(BK393:BK421)</f>
        <v>0</v>
      </c>
    </row>
    <row r="393" s="2" customFormat="1" ht="16.5" customHeight="1">
      <c r="A393" s="39"/>
      <c r="B393" s="40"/>
      <c r="C393" s="205" t="s">
        <v>574</v>
      </c>
      <c r="D393" s="205" t="s">
        <v>131</v>
      </c>
      <c r="E393" s="206" t="s">
        <v>575</v>
      </c>
      <c r="F393" s="207" t="s">
        <v>576</v>
      </c>
      <c r="G393" s="208" t="s">
        <v>225</v>
      </c>
      <c r="H393" s="209">
        <v>165.81999999999999</v>
      </c>
      <c r="I393" s="210"/>
      <c r="J393" s="211">
        <f>ROUND(I393*H393,2)</f>
        <v>0</v>
      </c>
      <c r="K393" s="207" t="s">
        <v>135</v>
      </c>
      <c r="L393" s="45"/>
      <c r="M393" s="212" t="s">
        <v>19</v>
      </c>
      <c r="N393" s="213" t="s">
        <v>44</v>
      </c>
      <c r="O393" s="85"/>
      <c r="P393" s="214">
        <f>O393*H393</f>
        <v>0</v>
      </c>
      <c r="Q393" s="214">
        <v>0</v>
      </c>
      <c r="R393" s="214">
        <f>Q393*H393</f>
        <v>0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136</v>
      </c>
      <c r="AT393" s="216" t="s">
        <v>131</v>
      </c>
      <c r="AU393" s="216" t="s">
        <v>83</v>
      </c>
      <c r="AY393" s="18" t="s">
        <v>129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81</v>
      </c>
      <c r="BK393" s="217">
        <f>ROUND(I393*H393,2)</f>
        <v>0</v>
      </c>
      <c r="BL393" s="18" t="s">
        <v>136</v>
      </c>
      <c r="BM393" s="216" t="s">
        <v>577</v>
      </c>
    </row>
    <row r="394" s="2" customFormat="1">
      <c r="A394" s="39"/>
      <c r="B394" s="40"/>
      <c r="C394" s="41"/>
      <c r="D394" s="218" t="s">
        <v>138</v>
      </c>
      <c r="E394" s="41"/>
      <c r="F394" s="219" t="s">
        <v>578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138</v>
      </c>
      <c r="AU394" s="18" t="s">
        <v>83</v>
      </c>
    </row>
    <row r="395" s="2" customFormat="1">
      <c r="A395" s="39"/>
      <c r="B395" s="40"/>
      <c r="C395" s="41"/>
      <c r="D395" s="223" t="s">
        <v>140</v>
      </c>
      <c r="E395" s="41"/>
      <c r="F395" s="224" t="s">
        <v>579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140</v>
      </c>
      <c r="AU395" s="18" t="s">
        <v>83</v>
      </c>
    </row>
    <row r="396" s="2" customFormat="1" ht="16.5" customHeight="1">
      <c r="A396" s="39"/>
      <c r="B396" s="40"/>
      <c r="C396" s="205" t="s">
        <v>580</v>
      </c>
      <c r="D396" s="205" t="s">
        <v>131</v>
      </c>
      <c r="E396" s="206" t="s">
        <v>581</v>
      </c>
      <c r="F396" s="207" t="s">
        <v>582</v>
      </c>
      <c r="G396" s="208" t="s">
        <v>225</v>
      </c>
      <c r="H396" s="209">
        <v>2487.3000000000002</v>
      </c>
      <c r="I396" s="210"/>
      <c r="J396" s="211">
        <f>ROUND(I396*H396,2)</f>
        <v>0</v>
      </c>
      <c r="K396" s="207" t="s">
        <v>135</v>
      </c>
      <c r="L396" s="45"/>
      <c r="M396" s="212" t="s">
        <v>19</v>
      </c>
      <c r="N396" s="213" t="s">
        <v>44</v>
      </c>
      <c r="O396" s="85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136</v>
      </c>
      <c r="AT396" s="216" t="s">
        <v>131</v>
      </c>
      <c r="AU396" s="216" t="s">
        <v>83</v>
      </c>
      <c r="AY396" s="18" t="s">
        <v>129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81</v>
      </c>
      <c r="BK396" s="217">
        <f>ROUND(I396*H396,2)</f>
        <v>0</v>
      </c>
      <c r="BL396" s="18" t="s">
        <v>136</v>
      </c>
      <c r="BM396" s="216" t="s">
        <v>583</v>
      </c>
    </row>
    <row r="397" s="2" customFormat="1">
      <c r="A397" s="39"/>
      <c r="B397" s="40"/>
      <c r="C397" s="41"/>
      <c r="D397" s="218" t="s">
        <v>138</v>
      </c>
      <c r="E397" s="41"/>
      <c r="F397" s="219" t="s">
        <v>584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138</v>
      </c>
      <c r="AU397" s="18" t="s">
        <v>83</v>
      </c>
    </row>
    <row r="398" s="2" customFormat="1">
      <c r="A398" s="39"/>
      <c r="B398" s="40"/>
      <c r="C398" s="41"/>
      <c r="D398" s="223" t="s">
        <v>140</v>
      </c>
      <c r="E398" s="41"/>
      <c r="F398" s="224" t="s">
        <v>585</v>
      </c>
      <c r="G398" s="41"/>
      <c r="H398" s="41"/>
      <c r="I398" s="220"/>
      <c r="J398" s="41"/>
      <c r="K398" s="41"/>
      <c r="L398" s="45"/>
      <c r="M398" s="221"/>
      <c r="N398" s="222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140</v>
      </c>
      <c r="AU398" s="18" t="s">
        <v>83</v>
      </c>
    </row>
    <row r="399" s="14" customFormat="1">
      <c r="A399" s="14"/>
      <c r="B399" s="235"/>
      <c r="C399" s="236"/>
      <c r="D399" s="218" t="s">
        <v>142</v>
      </c>
      <c r="E399" s="236"/>
      <c r="F399" s="238" t="s">
        <v>586</v>
      </c>
      <c r="G399" s="236"/>
      <c r="H399" s="239">
        <v>2487.3000000000002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142</v>
      </c>
      <c r="AU399" s="245" t="s">
        <v>83</v>
      </c>
      <c r="AV399" s="14" t="s">
        <v>83</v>
      </c>
      <c r="AW399" s="14" t="s">
        <v>4</v>
      </c>
      <c r="AX399" s="14" t="s">
        <v>81</v>
      </c>
      <c r="AY399" s="245" t="s">
        <v>129</v>
      </c>
    </row>
    <row r="400" s="2" customFormat="1" ht="16.5" customHeight="1">
      <c r="A400" s="39"/>
      <c r="B400" s="40"/>
      <c r="C400" s="205" t="s">
        <v>587</v>
      </c>
      <c r="D400" s="205" t="s">
        <v>131</v>
      </c>
      <c r="E400" s="206" t="s">
        <v>588</v>
      </c>
      <c r="F400" s="207" t="s">
        <v>589</v>
      </c>
      <c r="G400" s="208" t="s">
        <v>225</v>
      </c>
      <c r="H400" s="209">
        <v>165.81999999999999</v>
      </c>
      <c r="I400" s="210"/>
      <c r="J400" s="211">
        <f>ROUND(I400*H400,2)</f>
        <v>0</v>
      </c>
      <c r="K400" s="207" t="s">
        <v>135</v>
      </c>
      <c r="L400" s="45"/>
      <c r="M400" s="212" t="s">
        <v>19</v>
      </c>
      <c r="N400" s="213" t="s">
        <v>44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136</v>
      </c>
      <c r="AT400" s="216" t="s">
        <v>131</v>
      </c>
      <c r="AU400" s="216" t="s">
        <v>83</v>
      </c>
      <c r="AY400" s="18" t="s">
        <v>129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81</v>
      </c>
      <c r="BK400" s="217">
        <f>ROUND(I400*H400,2)</f>
        <v>0</v>
      </c>
      <c r="BL400" s="18" t="s">
        <v>136</v>
      </c>
      <c r="BM400" s="216" t="s">
        <v>590</v>
      </c>
    </row>
    <row r="401" s="2" customFormat="1">
      <c r="A401" s="39"/>
      <c r="B401" s="40"/>
      <c r="C401" s="41"/>
      <c r="D401" s="218" t="s">
        <v>138</v>
      </c>
      <c r="E401" s="41"/>
      <c r="F401" s="219" t="s">
        <v>591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138</v>
      </c>
      <c r="AU401" s="18" t="s">
        <v>83</v>
      </c>
    </row>
    <row r="402" s="2" customFormat="1">
      <c r="A402" s="39"/>
      <c r="B402" s="40"/>
      <c r="C402" s="41"/>
      <c r="D402" s="223" t="s">
        <v>140</v>
      </c>
      <c r="E402" s="41"/>
      <c r="F402" s="224" t="s">
        <v>592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140</v>
      </c>
      <c r="AU402" s="18" t="s">
        <v>83</v>
      </c>
    </row>
    <row r="403" s="2" customFormat="1" ht="21.75" customHeight="1">
      <c r="A403" s="39"/>
      <c r="B403" s="40"/>
      <c r="C403" s="205" t="s">
        <v>593</v>
      </c>
      <c r="D403" s="205" t="s">
        <v>131</v>
      </c>
      <c r="E403" s="206" t="s">
        <v>594</v>
      </c>
      <c r="F403" s="207" t="s">
        <v>595</v>
      </c>
      <c r="G403" s="208" t="s">
        <v>225</v>
      </c>
      <c r="H403" s="209">
        <v>33.671999999999997</v>
      </c>
      <c r="I403" s="210"/>
      <c r="J403" s="211">
        <f>ROUND(I403*H403,2)</f>
        <v>0</v>
      </c>
      <c r="K403" s="207" t="s">
        <v>135</v>
      </c>
      <c r="L403" s="45"/>
      <c r="M403" s="212" t="s">
        <v>19</v>
      </c>
      <c r="N403" s="213" t="s">
        <v>44</v>
      </c>
      <c r="O403" s="85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6" t="s">
        <v>136</v>
      </c>
      <c r="AT403" s="216" t="s">
        <v>131</v>
      </c>
      <c r="AU403" s="216" t="s">
        <v>83</v>
      </c>
      <c r="AY403" s="18" t="s">
        <v>129</v>
      </c>
      <c r="BE403" s="217">
        <f>IF(N403="základní",J403,0)</f>
        <v>0</v>
      </c>
      <c r="BF403" s="217">
        <f>IF(N403="snížená",J403,0)</f>
        <v>0</v>
      </c>
      <c r="BG403" s="217">
        <f>IF(N403="zákl. přenesená",J403,0)</f>
        <v>0</v>
      </c>
      <c r="BH403" s="217">
        <f>IF(N403="sníž. přenesená",J403,0)</f>
        <v>0</v>
      </c>
      <c r="BI403" s="217">
        <f>IF(N403="nulová",J403,0)</f>
        <v>0</v>
      </c>
      <c r="BJ403" s="18" t="s">
        <v>81</v>
      </c>
      <c r="BK403" s="217">
        <f>ROUND(I403*H403,2)</f>
        <v>0</v>
      </c>
      <c r="BL403" s="18" t="s">
        <v>136</v>
      </c>
      <c r="BM403" s="216" t="s">
        <v>596</v>
      </c>
    </row>
    <row r="404" s="2" customFormat="1">
      <c r="A404" s="39"/>
      <c r="B404" s="40"/>
      <c r="C404" s="41"/>
      <c r="D404" s="218" t="s">
        <v>138</v>
      </c>
      <c r="E404" s="41"/>
      <c r="F404" s="219" t="s">
        <v>597</v>
      </c>
      <c r="G404" s="41"/>
      <c r="H404" s="41"/>
      <c r="I404" s="220"/>
      <c r="J404" s="41"/>
      <c r="K404" s="41"/>
      <c r="L404" s="45"/>
      <c r="M404" s="221"/>
      <c r="N404" s="222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138</v>
      </c>
      <c r="AU404" s="18" t="s">
        <v>83</v>
      </c>
    </row>
    <row r="405" s="2" customFormat="1">
      <c r="A405" s="39"/>
      <c r="B405" s="40"/>
      <c r="C405" s="41"/>
      <c r="D405" s="223" t="s">
        <v>140</v>
      </c>
      <c r="E405" s="41"/>
      <c r="F405" s="224" t="s">
        <v>598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140</v>
      </c>
      <c r="AU405" s="18" t="s">
        <v>83</v>
      </c>
    </row>
    <row r="406" s="14" customFormat="1">
      <c r="A406" s="14"/>
      <c r="B406" s="235"/>
      <c r="C406" s="236"/>
      <c r="D406" s="218" t="s">
        <v>142</v>
      </c>
      <c r="E406" s="237" t="s">
        <v>19</v>
      </c>
      <c r="F406" s="238" t="s">
        <v>599</v>
      </c>
      <c r="G406" s="236"/>
      <c r="H406" s="239">
        <v>33.671999999999997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142</v>
      </c>
      <c r="AU406" s="245" t="s">
        <v>83</v>
      </c>
      <c r="AV406" s="14" t="s">
        <v>83</v>
      </c>
      <c r="AW406" s="14" t="s">
        <v>34</v>
      </c>
      <c r="AX406" s="14" t="s">
        <v>81</v>
      </c>
      <c r="AY406" s="245" t="s">
        <v>129</v>
      </c>
    </row>
    <row r="407" s="2" customFormat="1" ht="16.5" customHeight="1">
      <c r="A407" s="39"/>
      <c r="B407" s="40"/>
      <c r="C407" s="205" t="s">
        <v>600</v>
      </c>
      <c r="D407" s="205" t="s">
        <v>131</v>
      </c>
      <c r="E407" s="206" t="s">
        <v>601</v>
      </c>
      <c r="F407" s="207" t="s">
        <v>602</v>
      </c>
      <c r="G407" s="208" t="s">
        <v>225</v>
      </c>
      <c r="H407" s="209">
        <v>414.98000000000002</v>
      </c>
      <c r="I407" s="210"/>
      <c r="J407" s="211">
        <f>ROUND(I407*H407,2)</f>
        <v>0</v>
      </c>
      <c r="K407" s="207" t="s">
        <v>135</v>
      </c>
      <c r="L407" s="45"/>
      <c r="M407" s="212" t="s">
        <v>19</v>
      </c>
      <c r="N407" s="213" t="s">
        <v>44</v>
      </c>
      <c r="O407" s="85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136</v>
      </c>
      <c r="AT407" s="216" t="s">
        <v>131</v>
      </c>
      <c r="AU407" s="216" t="s">
        <v>83</v>
      </c>
      <c r="AY407" s="18" t="s">
        <v>129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81</v>
      </c>
      <c r="BK407" s="217">
        <f>ROUND(I407*H407,2)</f>
        <v>0</v>
      </c>
      <c r="BL407" s="18" t="s">
        <v>136</v>
      </c>
      <c r="BM407" s="216" t="s">
        <v>603</v>
      </c>
    </row>
    <row r="408" s="2" customFormat="1">
      <c r="A408" s="39"/>
      <c r="B408" s="40"/>
      <c r="C408" s="41"/>
      <c r="D408" s="218" t="s">
        <v>138</v>
      </c>
      <c r="E408" s="41"/>
      <c r="F408" s="219" t="s">
        <v>604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138</v>
      </c>
      <c r="AU408" s="18" t="s">
        <v>83</v>
      </c>
    </row>
    <row r="409" s="2" customFormat="1">
      <c r="A409" s="39"/>
      <c r="B409" s="40"/>
      <c r="C409" s="41"/>
      <c r="D409" s="223" t="s">
        <v>140</v>
      </c>
      <c r="E409" s="41"/>
      <c r="F409" s="224" t="s">
        <v>605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140</v>
      </c>
      <c r="AU409" s="18" t="s">
        <v>83</v>
      </c>
    </row>
    <row r="410" s="13" customFormat="1">
      <c r="A410" s="13"/>
      <c r="B410" s="225"/>
      <c r="C410" s="226"/>
      <c r="D410" s="218" t="s">
        <v>142</v>
      </c>
      <c r="E410" s="227" t="s">
        <v>19</v>
      </c>
      <c r="F410" s="228" t="s">
        <v>606</v>
      </c>
      <c r="G410" s="226"/>
      <c r="H410" s="227" t="s">
        <v>19</v>
      </c>
      <c r="I410" s="229"/>
      <c r="J410" s="226"/>
      <c r="K410" s="226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142</v>
      </c>
      <c r="AU410" s="234" t="s">
        <v>83</v>
      </c>
      <c r="AV410" s="13" t="s">
        <v>81</v>
      </c>
      <c r="AW410" s="13" t="s">
        <v>34</v>
      </c>
      <c r="AX410" s="13" t="s">
        <v>73</v>
      </c>
      <c r="AY410" s="234" t="s">
        <v>129</v>
      </c>
    </row>
    <row r="411" s="14" customFormat="1">
      <c r="A411" s="14"/>
      <c r="B411" s="235"/>
      <c r="C411" s="236"/>
      <c r="D411" s="218" t="s">
        <v>142</v>
      </c>
      <c r="E411" s="237" t="s">
        <v>19</v>
      </c>
      <c r="F411" s="238" t="s">
        <v>607</v>
      </c>
      <c r="G411" s="236"/>
      <c r="H411" s="239">
        <v>329.95800000000003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142</v>
      </c>
      <c r="AU411" s="245" t="s">
        <v>83</v>
      </c>
      <c r="AV411" s="14" t="s">
        <v>83</v>
      </c>
      <c r="AW411" s="14" t="s">
        <v>34</v>
      </c>
      <c r="AX411" s="14" t="s">
        <v>73</v>
      </c>
      <c r="AY411" s="245" t="s">
        <v>129</v>
      </c>
    </row>
    <row r="412" s="13" customFormat="1">
      <c r="A412" s="13"/>
      <c r="B412" s="225"/>
      <c r="C412" s="226"/>
      <c r="D412" s="218" t="s">
        <v>142</v>
      </c>
      <c r="E412" s="227" t="s">
        <v>19</v>
      </c>
      <c r="F412" s="228" t="s">
        <v>608</v>
      </c>
      <c r="G412" s="226"/>
      <c r="H412" s="227" t="s">
        <v>19</v>
      </c>
      <c r="I412" s="229"/>
      <c r="J412" s="226"/>
      <c r="K412" s="226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142</v>
      </c>
      <c r="AU412" s="234" t="s">
        <v>83</v>
      </c>
      <c r="AV412" s="13" t="s">
        <v>81</v>
      </c>
      <c r="AW412" s="13" t="s">
        <v>34</v>
      </c>
      <c r="AX412" s="13" t="s">
        <v>73</v>
      </c>
      <c r="AY412" s="234" t="s">
        <v>129</v>
      </c>
    </row>
    <row r="413" s="14" customFormat="1">
      <c r="A413" s="14"/>
      <c r="B413" s="235"/>
      <c r="C413" s="236"/>
      <c r="D413" s="218" t="s">
        <v>142</v>
      </c>
      <c r="E413" s="237" t="s">
        <v>19</v>
      </c>
      <c r="F413" s="238" t="s">
        <v>609</v>
      </c>
      <c r="G413" s="236"/>
      <c r="H413" s="239">
        <v>75.900000000000006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142</v>
      </c>
      <c r="AU413" s="245" t="s">
        <v>83</v>
      </c>
      <c r="AV413" s="14" t="s">
        <v>83</v>
      </c>
      <c r="AW413" s="14" t="s">
        <v>34</v>
      </c>
      <c r="AX413" s="14" t="s">
        <v>73</v>
      </c>
      <c r="AY413" s="245" t="s">
        <v>129</v>
      </c>
    </row>
    <row r="414" s="13" customFormat="1">
      <c r="A414" s="13"/>
      <c r="B414" s="225"/>
      <c r="C414" s="226"/>
      <c r="D414" s="218" t="s">
        <v>142</v>
      </c>
      <c r="E414" s="227" t="s">
        <v>19</v>
      </c>
      <c r="F414" s="228" t="s">
        <v>610</v>
      </c>
      <c r="G414" s="226"/>
      <c r="H414" s="227" t="s">
        <v>19</v>
      </c>
      <c r="I414" s="229"/>
      <c r="J414" s="226"/>
      <c r="K414" s="226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142</v>
      </c>
      <c r="AU414" s="234" t="s">
        <v>83</v>
      </c>
      <c r="AV414" s="13" t="s">
        <v>81</v>
      </c>
      <c r="AW414" s="13" t="s">
        <v>34</v>
      </c>
      <c r="AX414" s="13" t="s">
        <v>73</v>
      </c>
      <c r="AY414" s="234" t="s">
        <v>129</v>
      </c>
    </row>
    <row r="415" s="14" customFormat="1">
      <c r="A415" s="14"/>
      <c r="B415" s="235"/>
      <c r="C415" s="236"/>
      <c r="D415" s="218" t="s">
        <v>142</v>
      </c>
      <c r="E415" s="237" t="s">
        <v>19</v>
      </c>
      <c r="F415" s="238" t="s">
        <v>611</v>
      </c>
      <c r="G415" s="236"/>
      <c r="H415" s="239">
        <v>9.1219999999999999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142</v>
      </c>
      <c r="AU415" s="245" t="s">
        <v>83</v>
      </c>
      <c r="AV415" s="14" t="s">
        <v>83</v>
      </c>
      <c r="AW415" s="14" t="s">
        <v>34</v>
      </c>
      <c r="AX415" s="14" t="s">
        <v>73</v>
      </c>
      <c r="AY415" s="245" t="s">
        <v>129</v>
      </c>
    </row>
    <row r="416" s="15" customFormat="1">
      <c r="A416" s="15"/>
      <c r="B416" s="256"/>
      <c r="C416" s="257"/>
      <c r="D416" s="218" t="s">
        <v>142</v>
      </c>
      <c r="E416" s="258" t="s">
        <v>19</v>
      </c>
      <c r="F416" s="259" t="s">
        <v>238</v>
      </c>
      <c r="G416" s="257"/>
      <c r="H416" s="260">
        <v>414.98000000000008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142</v>
      </c>
      <c r="AU416" s="266" t="s">
        <v>83</v>
      </c>
      <c r="AV416" s="15" t="s">
        <v>136</v>
      </c>
      <c r="AW416" s="15" t="s">
        <v>34</v>
      </c>
      <c r="AX416" s="15" t="s">
        <v>81</v>
      </c>
      <c r="AY416" s="266" t="s">
        <v>129</v>
      </c>
    </row>
    <row r="417" s="2" customFormat="1" ht="24.15" customHeight="1">
      <c r="A417" s="39"/>
      <c r="B417" s="40"/>
      <c r="C417" s="205" t="s">
        <v>612</v>
      </c>
      <c r="D417" s="205" t="s">
        <v>131</v>
      </c>
      <c r="E417" s="206" t="s">
        <v>613</v>
      </c>
      <c r="F417" s="207" t="s">
        <v>614</v>
      </c>
      <c r="G417" s="208" t="s">
        <v>225</v>
      </c>
      <c r="H417" s="209">
        <v>39.674999999999997</v>
      </c>
      <c r="I417" s="210"/>
      <c r="J417" s="211">
        <f>ROUND(I417*H417,2)</f>
        <v>0</v>
      </c>
      <c r="K417" s="207" t="s">
        <v>135</v>
      </c>
      <c r="L417" s="45"/>
      <c r="M417" s="212" t="s">
        <v>19</v>
      </c>
      <c r="N417" s="213" t="s">
        <v>44</v>
      </c>
      <c r="O417" s="85"/>
      <c r="P417" s="214">
        <f>O417*H417</f>
        <v>0</v>
      </c>
      <c r="Q417" s="214">
        <v>0</v>
      </c>
      <c r="R417" s="214">
        <f>Q417*H417</f>
        <v>0</v>
      </c>
      <c r="S417" s="214">
        <v>0</v>
      </c>
      <c r="T417" s="2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136</v>
      </c>
      <c r="AT417" s="216" t="s">
        <v>131</v>
      </c>
      <c r="AU417" s="216" t="s">
        <v>83</v>
      </c>
      <c r="AY417" s="18" t="s">
        <v>129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8" t="s">
        <v>81</v>
      </c>
      <c r="BK417" s="217">
        <f>ROUND(I417*H417,2)</f>
        <v>0</v>
      </c>
      <c r="BL417" s="18" t="s">
        <v>136</v>
      </c>
      <c r="BM417" s="216" t="s">
        <v>615</v>
      </c>
    </row>
    <row r="418" s="2" customFormat="1">
      <c r="A418" s="39"/>
      <c r="B418" s="40"/>
      <c r="C418" s="41"/>
      <c r="D418" s="218" t="s">
        <v>138</v>
      </c>
      <c r="E418" s="41"/>
      <c r="F418" s="219" t="s">
        <v>614</v>
      </c>
      <c r="G418" s="41"/>
      <c r="H418" s="41"/>
      <c r="I418" s="220"/>
      <c r="J418" s="41"/>
      <c r="K418" s="41"/>
      <c r="L418" s="45"/>
      <c r="M418" s="221"/>
      <c r="N418" s="222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138</v>
      </c>
      <c r="AU418" s="18" t="s">
        <v>83</v>
      </c>
    </row>
    <row r="419" s="2" customFormat="1">
      <c r="A419" s="39"/>
      <c r="B419" s="40"/>
      <c r="C419" s="41"/>
      <c r="D419" s="223" t="s">
        <v>140</v>
      </c>
      <c r="E419" s="41"/>
      <c r="F419" s="224" t="s">
        <v>616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140</v>
      </c>
      <c r="AU419" s="18" t="s">
        <v>83</v>
      </c>
    </row>
    <row r="420" s="13" customFormat="1">
      <c r="A420" s="13"/>
      <c r="B420" s="225"/>
      <c r="C420" s="226"/>
      <c r="D420" s="218" t="s">
        <v>142</v>
      </c>
      <c r="E420" s="227" t="s">
        <v>19</v>
      </c>
      <c r="F420" s="228" t="s">
        <v>617</v>
      </c>
      <c r="G420" s="226"/>
      <c r="H420" s="227" t="s">
        <v>19</v>
      </c>
      <c r="I420" s="229"/>
      <c r="J420" s="226"/>
      <c r="K420" s="226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142</v>
      </c>
      <c r="AU420" s="234" t="s">
        <v>83</v>
      </c>
      <c r="AV420" s="13" t="s">
        <v>81</v>
      </c>
      <c r="AW420" s="13" t="s">
        <v>34</v>
      </c>
      <c r="AX420" s="13" t="s">
        <v>73</v>
      </c>
      <c r="AY420" s="234" t="s">
        <v>129</v>
      </c>
    </row>
    <row r="421" s="14" customFormat="1">
      <c r="A421" s="14"/>
      <c r="B421" s="235"/>
      <c r="C421" s="236"/>
      <c r="D421" s="218" t="s">
        <v>142</v>
      </c>
      <c r="E421" s="237" t="s">
        <v>19</v>
      </c>
      <c r="F421" s="238" t="s">
        <v>618</v>
      </c>
      <c r="G421" s="236"/>
      <c r="H421" s="239">
        <v>39.674999999999997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142</v>
      </c>
      <c r="AU421" s="245" t="s">
        <v>83</v>
      </c>
      <c r="AV421" s="14" t="s">
        <v>83</v>
      </c>
      <c r="AW421" s="14" t="s">
        <v>34</v>
      </c>
      <c r="AX421" s="14" t="s">
        <v>81</v>
      </c>
      <c r="AY421" s="245" t="s">
        <v>129</v>
      </c>
    </row>
    <row r="422" s="12" customFormat="1" ht="22.8" customHeight="1">
      <c r="A422" s="12"/>
      <c r="B422" s="189"/>
      <c r="C422" s="190"/>
      <c r="D422" s="191" t="s">
        <v>72</v>
      </c>
      <c r="E422" s="203" t="s">
        <v>619</v>
      </c>
      <c r="F422" s="203" t="s">
        <v>620</v>
      </c>
      <c r="G422" s="190"/>
      <c r="H422" s="190"/>
      <c r="I422" s="193"/>
      <c r="J422" s="204">
        <f>BK422</f>
        <v>0</v>
      </c>
      <c r="K422" s="190"/>
      <c r="L422" s="195"/>
      <c r="M422" s="196"/>
      <c r="N422" s="197"/>
      <c r="O422" s="197"/>
      <c r="P422" s="198">
        <f>SUM(P423:P425)</f>
        <v>0</v>
      </c>
      <c r="Q422" s="197"/>
      <c r="R422" s="198">
        <f>SUM(R423:R425)</f>
        <v>0</v>
      </c>
      <c r="S422" s="197"/>
      <c r="T422" s="199">
        <f>SUM(T423:T425)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0" t="s">
        <v>81</v>
      </c>
      <c r="AT422" s="201" t="s">
        <v>72</v>
      </c>
      <c r="AU422" s="201" t="s">
        <v>81</v>
      </c>
      <c r="AY422" s="200" t="s">
        <v>129</v>
      </c>
      <c r="BK422" s="202">
        <f>SUM(BK423:BK425)</f>
        <v>0</v>
      </c>
    </row>
    <row r="423" s="2" customFormat="1" ht="21.75" customHeight="1">
      <c r="A423" s="39"/>
      <c r="B423" s="40"/>
      <c r="C423" s="205" t="s">
        <v>621</v>
      </c>
      <c r="D423" s="205" t="s">
        <v>131</v>
      </c>
      <c r="E423" s="206" t="s">
        <v>622</v>
      </c>
      <c r="F423" s="207" t="s">
        <v>623</v>
      </c>
      <c r="G423" s="208" t="s">
        <v>225</v>
      </c>
      <c r="H423" s="209">
        <v>330.61700000000002</v>
      </c>
      <c r="I423" s="210"/>
      <c r="J423" s="211">
        <f>ROUND(I423*H423,2)</f>
        <v>0</v>
      </c>
      <c r="K423" s="207" t="s">
        <v>135</v>
      </c>
      <c r="L423" s="45"/>
      <c r="M423" s="212" t="s">
        <v>19</v>
      </c>
      <c r="N423" s="213" t="s">
        <v>44</v>
      </c>
      <c r="O423" s="85"/>
      <c r="P423" s="214">
        <f>O423*H423</f>
        <v>0</v>
      </c>
      <c r="Q423" s="214">
        <v>0</v>
      </c>
      <c r="R423" s="214">
        <f>Q423*H423</f>
        <v>0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136</v>
      </c>
      <c r="AT423" s="216" t="s">
        <v>131</v>
      </c>
      <c r="AU423" s="216" t="s">
        <v>83</v>
      </c>
      <c r="AY423" s="18" t="s">
        <v>129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81</v>
      </c>
      <c r="BK423" s="217">
        <f>ROUND(I423*H423,2)</f>
        <v>0</v>
      </c>
      <c r="BL423" s="18" t="s">
        <v>136</v>
      </c>
      <c r="BM423" s="216" t="s">
        <v>624</v>
      </c>
    </row>
    <row r="424" s="2" customFormat="1">
      <c r="A424" s="39"/>
      <c r="B424" s="40"/>
      <c r="C424" s="41"/>
      <c r="D424" s="218" t="s">
        <v>138</v>
      </c>
      <c r="E424" s="41"/>
      <c r="F424" s="219" t="s">
        <v>625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138</v>
      </c>
      <c r="AU424" s="18" t="s">
        <v>83</v>
      </c>
    </row>
    <row r="425" s="2" customFormat="1">
      <c r="A425" s="39"/>
      <c r="B425" s="40"/>
      <c r="C425" s="41"/>
      <c r="D425" s="223" t="s">
        <v>140</v>
      </c>
      <c r="E425" s="41"/>
      <c r="F425" s="224" t="s">
        <v>626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140</v>
      </c>
      <c r="AU425" s="18" t="s">
        <v>83</v>
      </c>
    </row>
    <row r="426" s="12" customFormat="1" ht="25.92" customHeight="1">
      <c r="A426" s="12"/>
      <c r="B426" s="189"/>
      <c r="C426" s="190"/>
      <c r="D426" s="191" t="s">
        <v>72</v>
      </c>
      <c r="E426" s="192" t="s">
        <v>627</v>
      </c>
      <c r="F426" s="192" t="s">
        <v>628</v>
      </c>
      <c r="G426" s="190"/>
      <c r="H426" s="190"/>
      <c r="I426" s="193"/>
      <c r="J426" s="194">
        <f>BK426</f>
        <v>0</v>
      </c>
      <c r="K426" s="190"/>
      <c r="L426" s="195"/>
      <c r="M426" s="196"/>
      <c r="N426" s="197"/>
      <c r="O426" s="197"/>
      <c r="P426" s="198">
        <f>P427+P447+P470</f>
        <v>0</v>
      </c>
      <c r="Q426" s="197"/>
      <c r="R426" s="198">
        <f>R427+R447+R470</f>
        <v>0.21374816000000002</v>
      </c>
      <c r="S426" s="197"/>
      <c r="T426" s="199">
        <f>T427+T447+T470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0" t="s">
        <v>83</v>
      </c>
      <c r="AT426" s="201" t="s">
        <v>72</v>
      </c>
      <c r="AU426" s="201" t="s">
        <v>73</v>
      </c>
      <c r="AY426" s="200" t="s">
        <v>129</v>
      </c>
      <c r="BK426" s="202">
        <f>BK427+BK447+BK470</f>
        <v>0</v>
      </c>
    </row>
    <row r="427" s="12" customFormat="1" ht="22.8" customHeight="1">
      <c r="A427" s="12"/>
      <c r="B427" s="189"/>
      <c r="C427" s="190"/>
      <c r="D427" s="191" t="s">
        <v>72</v>
      </c>
      <c r="E427" s="203" t="s">
        <v>629</v>
      </c>
      <c r="F427" s="203" t="s">
        <v>630</v>
      </c>
      <c r="G427" s="190"/>
      <c r="H427" s="190"/>
      <c r="I427" s="193"/>
      <c r="J427" s="204">
        <f>BK427</f>
        <v>0</v>
      </c>
      <c r="K427" s="190"/>
      <c r="L427" s="195"/>
      <c r="M427" s="196"/>
      <c r="N427" s="197"/>
      <c r="O427" s="197"/>
      <c r="P427" s="198">
        <f>SUM(P428:P446)</f>
        <v>0</v>
      </c>
      <c r="Q427" s="197"/>
      <c r="R427" s="198">
        <f>SUM(R428:R446)</f>
        <v>0.033000000000000002</v>
      </c>
      <c r="S427" s="197"/>
      <c r="T427" s="199">
        <f>SUM(T428:T446)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0" t="s">
        <v>83</v>
      </c>
      <c r="AT427" s="201" t="s">
        <v>72</v>
      </c>
      <c r="AU427" s="201" t="s">
        <v>81</v>
      </c>
      <c r="AY427" s="200" t="s">
        <v>129</v>
      </c>
      <c r="BK427" s="202">
        <f>SUM(BK428:BK446)</f>
        <v>0</v>
      </c>
    </row>
    <row r="428" s="2" customFormat="1" ht="16.5" customHeight="1">
      <c r="A428" s="39"/>
      <c r="B428" s="40"/>
      <c r="C428" s="205" t="s">
        <v>631</v>
      </c>
      <c r="D428" s="205" t="s">
        <v>131</v>
      </c>
      <c r="E428" s="206" t="s">
        <v>632</v>
      </c>
      <c r="F428" s="207" t="s">
        <v>633</v>
      </c>
      <c r="G428" s="208" t="s">
        <v>134</v>
      </c>
      <c r="H428" s="209">
        <v>43.200000000000003</v>
      </c>
      <c r="I428" s="210"/>
      <c r="J428" s="211">
        <f>ROUND(I428*H428,2)</f>
        <v>0</v>
      </c>
      <c r="K428" s="207" t="s">
        <v>135</v>
      </c>
      <c r="L428" s="45"/>
      <c r="M428" s="212" t="s">
        <v>19</v>
      </c>
      <c r="N428" s="213" t="s">
        <v>44</v>
      </c>
      <c r="O428" s="85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254</v>
      </c>
      <c r="AT428" s="216" t="s">
        <v>131</v>
      </c>
      <c r="AU428" s="216" t="s">
        <v>83</v>
      </c>
      <c r="AY428" s="18" t="s">
        <v>129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81</v>
      </c>
      <c r="BK428" s="217">
        <f>ROUND(I428*H428,2)</f>
        <v>0</v>
      </c>
      <c r="BL428" s="18" t="s">
        <v>254</v>
      </c>
      <c r="BM428" s="216" t="s">
        <v>634</v>
      </c>
    </row>
    <row r="429" s="2" customFormat="1">
      <c r="A429" s="39"/>
      <c r="B429" s="40"/>
      <c r="C429" s="41"/>
      <c r="D429" s="218" t="s">
        <v>138</v>
      </c>
      <c r="E429" s="41"/>
      <c r="F429" s="219" t="s">
        <v>635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138</v>
      </c>
      <c r="AU429" s="18" t="s">
        <v>83</v>
      </c>
    </row>
    <row r="430" s="2" customFormat="1">
      <c r="A430" s="39"/>
      <c r="B430" s="40"/>
      <c r="C430" s="41"/>
      <c r="D430" s="223" t="s">
        <v>140</v>
      </c>
      <c r="E430" s="41"/>
      <c r="F430" s="224" t="s">
        <v>636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140</v>
      </c>
      <c r="AU430" s="18" t="s">
        <v>83</v>
      </c>
    </row>
    <row r="431" s="13" customFormat="1">
      <c r="A431" s="13"/>
      <c r="B431" s="225"/>
      <c r="C431" s="226"/>
      <c r="D431" s="218" t="s">
        <v>142</v>
      </c>
      <c r="E431" s="227" t="s">
        <v>19</v>
      </c>
      <c r="F431" s="228" t="s">
        <v>637</v>
      </c>
      <c r="G431" s="226"/>
      <c r="H431" s="227" t="s">
        <v>19</v>
      </c>
      <c r="I431" s="229"/>
      <c r="J431" s="226"/>
      <c r="K431" s="226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142</v>
      </c>
      <c r="AU431" s="234" t="s">
        <v>83</v>
      </c>
      <c r="AV431" s="13" t="s">
        <v>81</v>
      </c>
      <c r="AW431" s="13" t="s">
        <v>34</v>
      </c>
      <c r="AX431" s="13" t="s">
        <v>73</v>
      </c>
      <c r="AY431" s="234" t="s">
        <v>129</v>
      </c>
    </row>
    <row r="432" s="14" customFormat="1">
      <c r="A432" s="14"/>
      <c r="B432" s="235"/>
      <c r="C432" s="236"/>
      <c r="D432" s="218" t="s">
        <v>142</v>
      </c>
      <c r="E432" s="237" t="s">
        <v>19</v>
      </c>
      <c r="F432" s="238" t="s">
        <v>638</v>
      </c>
      <c r="G432" s="236"/>
      <c r="H432" s="239">
        <v>43.200000000000003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142</v>
      </c>
      <c r="AU432" s="245" t="s">
        <v>83</v>
      </c>
      <c r="AV432" s="14" t="s">
        <v>83</v>
      </c>
      <c r="AW432" s="14" t="s">
        <v>34</v>
      </c>
      <c r="AX432" s="14" t="s">
        <v>81</v>
      </c>
      <c r="AY432" s="245" t="s">
        <v>129</v>
      </c>
    </row>
    <row r="433" s="2" customFormat="1" ht="16.5" customHeight="1">
      <c r="A433" s="39"/>
      <c r="B433" s="40"/>
      <c r="C433" s="246" t="s">
        <v>639</v>
      </c>
      <c r="D433" s="246" t="s">
        <v>222</v>
      </c>
      <c r="E433" s="247" t="s">
        <v>640</v>
      </c>
      <c r="F433" s="248" t="s">
        <v>641</v>
      </c>
      <c r="G433" s="249" t="s">
        <v>225</v>
      </c>
      <c r="H433" s="250">
        <v>0.014999999999999999</v>
      </c>
      <c r="I433" s="251"/>
      <c r="J433" s="252">
        <f>ROUND(I433*H433,2)</f>
        <v>0</v>
      </c>
      <c r="K433" s="248" t="s">
        <v>135</v>
      </c>
      <c r="L433" s="253"/>
      <c r="M433" s="254" t="s">
        <v>19</v>
      </c>
      <c r="N433" s="255" t="s">
        <v>44</v>
      </c>
      <c r="O433" s="85"/>
      <c r="P433" s="214">
        <f>O433*H433</f>
        <v>0</v>
      </c>
      <c r="Q433" s="214">
        <v>1</v>
      </c>
      <c r="R433" s="214">
        <f>Q433*H433</f>
        <v>0.014999999999999999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375</v>
      </c>
      <c r="AT433" s="216" t="s">
        <v>222</v>
      </c>
      <c r="AU433" s="216" t="s">
        <v>83</v>
      </c>
      <c r="AY433" s="18" t="s">
        <v>129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81</v>
      </c>
      <c r="BK433" s="217">
        <f>ROUND(I433*H433,2)</f>
        <v>0</v>
      </c>
      <c r="BL433" s="18" t="s">
        <v>254</v>
      </c>
      <c r="BM433" s="216" t="s">
        <v>642</v>
      </c>
    </row>
    <row r="434" s="2" customFormat="1">
      <c r="A434" s="39"/>
      <c r="B434" s="40"/>
      <c r="C434" s="41"/>
      <c r="D434" s="218" t="s">
        <v>138</v>
      </c>
      <c r="E434" s="41"/>
      <c r="F434" s="219" t="s">
        <v>641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138</v>
      </c>
      <c r="AU434" s="18" t="s">
        <v>83</v>
      </c>
    </row>
    <row r="435" s="14" customFormat="1">
      <c r="A435" s="14"/>
      <c r="B435" s="235"/>
      <c r="C435" s="236"/>
      <c r="D435" s="218" t="s">
        <v>142</v>
      </c>
      <c r="E435" s="236"/>
      <c r="F435" s="238" t="s">
        <v>643</v>
      </c>
      <c r="G435" s="236"/>
      <c r="H435" s="239">
        <v>0.014999999999999999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142</v>
      </c>
      <c r="AU435" s="245" t="s">
        <v>83</v>
      </c>
      <c r="AV435" s="14" t="s">
        <v>83</v>
      </c>
      <c r="AW435" s="14" t="s">
        <v>4</v>
      </c>
      <c r="AX435" s="14" t="s">
        <v>81</v>
      </c>
      <c r="AY435" s="245" t="s">
        <v>129</v>
      </c>
    </row>
    <row r="436" s="2" customFormat="1" ht="16.5" customHeight="1">
      <c r="A436" s="39"/>
      <c r="B436" s="40"/>
      <c r="C436" s="205" t="s">
        <v>644</v>
      </c>
      <c r="D436" s="205" t="s">
        <v>131</v>
      </c>
      <c r="E436" s="206" t="s">
        <v>645</v>
      </c>
      <c r="F436" s="207" t="s">
        <v>646</v>
      </c>
      <c r="G436" s="208" t="s">
        <v>134</v>
      </c>
      <c r="H436" s="209">
        <v>43.200000000000003</v>
      </c>
      <c r="I436" s="210"/>
      <c r="J436" s="211">
        <f>ROUND(I436*H436,2)</f>
        <v>0</v>
      </c>
      <c r="K436" s="207" t="s">
        <v>135</v>
      </c>
      <c r="L436" s="45"/>
      <c r="M436" s="212" t="s">
        <v>19</v>
      </c>
      <c r="N436" s="213" t="s">
        <v>44</v>
      </c>
      <c r="O436" s="85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254</v>
      </c>
      <c r="AT436" s="216" t="s">
        <v>131</v>
      </c>
      <c r="AU436" s="216" t="s">
        <v>83</v>
      </c>
      <c r="AY436" s="18" t="s">
        <v>129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81</v>
      </c>
      <c r="BK436" s="217">
        <f>ROUND(I436*H436,2)</f>
        <v>0</v>
      </c>
      <c r="BL436" s="18" t="s">
        <v>254</v>
      </c>
      <c r="BM436" s="216" t="s">
        <v>647</v>
      </c>
    </row>
    <row r="437" s="2" customFormat="1">
      <c r="A437" s="39"/>
      <c r="B437" s="40"/>
      <c r="C437" s="41"/>
      <c r="D437" s="218" t="s">
        <v>138</v>
      </c>
      <c r="E437" s="41"/>
      <c r="F437" s="219" t="s">
        <v>648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138</v>
      </c>
      <c r="AU437" s="18" t="s">
        <v>83</v>
      </c>
    </row>
    <row r="438" s="2" customFormat="1">
      <c r="A438" s="39"/>
      <c r="B438" s="40"/>
      <c r="C438" s="41"/>
      <c r="D438" s="223" t="s">
        <v>140</v>
      </c>
      <c r="E438" s="41"/>
      <c r="F438" s="224" t="s">
        <v>649</v>
      </c>
      <c r="G438" s="41"/>
      <c r="H438" s="41"/>
      <c r="I438" s="220"/>
      <c r="J438" s="41"/>
      <c r="K438" s="41"/>
      <c r="L438" s="45"/>
      <c r="M438" s="221"/>
      <c r="N438" s="222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140</v>
      </c>
      <c r="AU438" s="18" t="s">
        <v>83</v>
      </c>
    </row>
    <row r="439" s="13" customFormat="1">
      <c r="A439" s="13"/>
      <c r="B439" s="225"/>
      <c r="C439" s="226"/>
      <c r="D439" s="218" t="s">
        <v>142</v>
      </c>
      <c r="E439" s="227" t="s">
        <v>19</v>
      </c>
      <c r="F439" s="228" t="s">
        <v>650</v>
      </c>
      <c r="G439" s="226"/>
      <c r="H439" s="227" t="s">
        <v>19</v>
      </c>
      <c r="I439" s="229"/>
      <c r="J439" s="226"/>
      <c r="K439" s="226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142</v>
      </c>
      <c r="AU439" s="234" t="s">
        <v>83</v>
      </c>
      <c r="AV439" s="13" t="s">
        <v>81</v>
      </c>
      <c r="AW439" s="13" t="s">
        <v>34</v>
      </c>
      <c r="AX439" s="13" t="s">
        <v>73</v>
      </c>
      <c r="AY439" s="234" t="s">
        <v>129</v>
      </c>
    </row>
    <row r="440" s="14" customFormat="1">
      <c r="A440" s="14"/>
      <c r="B440" s="235"/>
      <c r="C440" s="236"/>
      <c r="D440" s="218" t="s">
        <v>142</v>
      </c>
      <c r="E440" s="237" t="s">
        <v>19</v>
      </c>
      <c r="F440" s="238" t="s">
        <v>638</v>
      </c>
      <c r="G440" s="236"/>
      <c r="H440" s="239">
        <v>43.200000000000003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142</v>
      </c>
      <c r="AU440" s="245" t="s">
        <v>83</v>
      </c>
      <c r="AV440" s="14" t="s">
        <v>83</v>
      </c>
      <c r="AW440" s="14" t="s">
        <v>34</v>
      </c>
      <c r="AX440" s="14" t="s">
        <v>81</v>
      </c>
      <c r="AY440" s="245" t="s">
        <v>129</v>
      </c>
    </row>
    <row r="441" s="2" customFormat="1" ht="16.5" customHeight="1">
      <c r="A441" s="39"/>
      <c r="B441" s="40"/>
      <c r="C441" s="246" t="s">
        <v>651</v>
      </c>
      <c r="D441" s="246" t="s">
        <v>222</v>
      </c>
      <c r="E441" s="247" t="s">
        <v>652</v>
      </c>
      <c r="F441" s="248" t="s">
        <v>653</v>
      </c>
      <c r="G441" s="249" t="s">
        <v>225</v>
      </c>
      <c r="H441" s="250">
        <v>0.017999999999999999</v>
      </c>
      <c r="I441" s="251"/>
      <c r="J441" s="252">
        <f>ROUND(I441*H441,2)</f>
        <v>0</v>
      </c>
      <c r="K441" s="248" t="s">
        <v>135</v>
      </c>
      <c r="L441" s="253"/>
      <c r="M441" s="254" t="s">
        <v>19</v>
      </c>
      <c r="N441" s="255" t="s">
        <v>44</v>
      </c>
      <c r="O441" s="85"/>
      <c r="P441" s="214">
        <f>O441*H441</f>
        <v>0</v>
      </c>
      <c r="Q441" s="214">
        <v>1</v>
      </c>
      <c r="R441" s="214">
        <f>Q441*H441</f>
        <v>0.017999999999999999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375</v>
      </c>
      <c r="AT441" s="216" t="s">
        <v>222</v>
      </c>
      <c r="AU441" s="216" t="s">
        <v>83</v>
      </c>
      <c r="AY441" s="18" t="s">
        <v>129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81</v>
      </c>
      <c r="BK441" s="217">
        <f>ROUND(I441*H441,2)</f>
        <v>0</v>
      </c>
      <c r="BL441" s="18" t="s">
        <v>254</v>
      </c>
      <c r="BM441" s="216" t="s">
        <v>654</v>
      </c>
    </row>
    <row r="442" s="2" customFormat="1">
      <c r="A442" s="39"/>
      <c r="B442" s="40"/>
      <c r="C442" s="41"/>
      <c r="D442" s="218" t="s">
        <v>138</v>
      </c>
      <c r="E442" s="41"/>
      <c r="F442" s="219" t="s">
        <v>653</v>
      </c>
      <c r="G442" s="41"/>
      <c r="H442" s="41"/>
      <c r="I442" s="220"/>
      <c r="J442" s="41"/>
      <c r="K442" s="41"/>
      <c r="L442" s="45"/>
      <c r="M442" s="221"/>
      <c r="N442" s="222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138</v>
      </c>
      <c r="AU442" s="18" t="s">
        <v>83</v>
      </c>
    </row>
    <row r="443" s="14" customFormat="1">
      <c r="A443" s="14"/>
      <c r="B443" s="235"/>
      <c r="C443" s="236"/>
      <c r="D443" s="218" t="s">
        <v>142</v>
      </c>
      <c r="E443" s="236"/>
      <c r="F443" s="238" t="s">
        <v>655</v>
      </c>
      <c r="G443" s="236"/>
      <c r="H443" s="239">
        <v>0.017999999999999999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142</v>
      </c>
      <c r="AU443" s="245" t="s">
        <v>83</v>
      </c>
      <c r="AV443" s="14" t="s">
        <v>83</v>
      </c>
      <c r="AW443" s="14" t="s">
        <v>4</v>
      </c>
      <c r="AX443" s="14" t="s">
        <v>81</v>
      </c>
      <c r="AY443" s="245" t="s">
        <v>129</v>
      </c>
    </row>
    <row r="444" s="2" customFormat="1" ht="16.5" customHeight="1">
      <c r="A444" s="39"/>
      <c r="B444" s="40"/>
      <c r="C444" s="205" t="s">
        <v>656</v>
      </c>
      <c r="D444" s="205" t="s">
        <v>131</v>
      </c>
      <c r="E444" s="206" t="s">
        <v>657</v>
      </c>
      <c r="F444" s="207" t="s">
        <v>658</v>
      </c>
      <c r="G444" s="208" t="s">
        <v>225</v>
      </c>
      <c r="H444" s="209">
        <v>0.033000000000000002</v>
      </c>
      <c r="I444" s="210"/>
      <c r="J444" s="211">
        <f>ROUND(I444*H444,2)</f>
        <v>0</v>
      </c>
      <c r="K444" s="207" t="s">
        <v>135</v>
      </c>
      <c r="L444" s="45"/>
      <c r="M444" s="212" t="s">
        <v>19</v>
      </c>
      <c r="N444" s="213" t="s">
        <v>44</v>
      </c>
      <c r="O444" s="85"/>
      <c r="P444" s="214">
        <f>O444*H444</f>
        <v>0</v>
      </c>
      <c r="Q444" s="214">
        <v>0</v>
      </c>
      <c r="R444" s="214">
        <f>Q444*H444</f>
        <v>0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254</v>
      </c>
      <c r="AT444" s="216" t="s">
        <v>131</v>
      </c>
      <c r="AU444" s="216" t="s">
        <v>83</v>
      </c>
      <c r="AY444" s="18" t="s">
        <v>129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81</v>
      </c>
      <c r="BK444" s="217">
        <f>ROUND(I444*H444,2)</f>
        <v>0</v>
      </c>
      <c r="BL444" s="18" t="s">
        <v>254</v>
      </c>
      <c r="BM444" s="216" t="s">
        <v>659</v>
      </c>
    </row>
    <row r="445" s="2" customFormat="1">
      <c r="A445" s="39"/>
      <c r="B445" s="40"/>
      <c r="C445" s="41"/>
      <c r="D445" s="218" t="s">
        <v>138</v>
      </c>
      <c r="E445" s="41"/>
      <c r="F445" s="219" t="s">
        <v>660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138</v>
      </c>
      <c r="AU445" s="18" t="s">
        <v>83</v>
      </c>
    </row>
    <row r="446" s="2" customFormat="1">
      <c r="A446" s="39"/>
      <c r="B446" s="40"/>
      <c r="C446" s="41"/>
      <c r="D446" s="223" t="s">
        <v>140</v>
      </c>
      <c r="E446" s="41"/>
      <c r="F446" s="224" t="s">
        <v>661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140</v>
      </c>
      <c r="AU446" s="18" t="s">
        <v>83</v>
      </c>
    </row>
    <row r="447" s="12" customFormat="1" ht="22.8" customHeight="1">
      <c r="A447" s="12"/>
      <c r="B447" s="189"/>
      <c r="C447" s="190"/>
      <c r="D447" s="191" t="s">
        <v>72</v>
      </c>
      <c r="E447" s="203" t="s">
        <v>662</v>
      </c>
      <c r="F447" s="203" t="s">
        <v>663</v>
      </c>
      <c r="G447" s="190"/>
      <c r="H447" s="190"/>
      <c r="I447" s="193"/>
      <c r="J447" s="204">
        <f>BK447</f>
        <v>0</v>
      </c>
      <c r="K447" s="190"/>
      <c r="L447" s="195"/>
      <c r="M447" s="196"/>
      <c r="N447" s="197"/>
      <c r="O447" s="197"/>
      <c r="P447" s="198">
        <f>SUM(P448:P469)</f>
        <v>0</v>
      </c>
      <c r="Q447" s="197"/>
      <c r="R447" s="198">
        <f>SUM(R448:R469)</f>
        <v>0.17648000000000003</v>
      </c>
      <c r="S447" s="197"/>
      <c r="T447" s="199">
        <f>SUM(T448:T469)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0" t="s">
        <v>83</v>
      </c>
      <c r="AT447" s="201" t="s">
        <v>72</v>
      </c>
      <c r="AU447" s="201" t="s">
        <v>81</v>
      </c>
      <c r="AY447" s="200" t="s">
        <v>129</v>
      </c>
      <c r="BK447" s="202">
        <f>SUM(BK448:BK469)</f>
        <v>0</v>
      </c>
    </row>
    <row r="448" s="2" customFormat="1" ht="16.5" customHeight="1">
      <c r="A448" s="39"/>
      <c r="B448" s="40"/>
      <c r="C448" s="205" t="s">
        <v>664</v>
      </c>
      <c r="D448" s="205" t="s">
        <v>131</v>
      </c>
      <c r="E448" s="206" t="s">
        <v>665</v>
      </c>
      <c r="F448" s="207" t="s">
        <v>666</v>
      </c>
      <c r="G448" s="208" t="s">
        <v>446</v>
      </c>
      <c r="H448" s="209">
        <v>12.800000000000001</v>
      </c>
      <c r="I448" s="210"/>
      <c r="J448" s="211">
        <f>ROUND(I448*H448,2)</f>
        <v>0</v>
      </c>
      <c r="K448" s="207" t="s">
        <v>135</v>
      </c>
      <c r="L448" s="45"/>
      <c r="M448" s="212" t="s">
        <v>19</v>
      </c>
      <c r="N448" s="213" t="s">
        <v>44</v>
      </c>
      <c r="O448" s="85"/>
      <c r="P448" s="214">
        <f>O448*H448</f>
        <v>0</v>
      </c>
      <c r="Q448" s="214">
        <v>0.00040000000000000002</v>
      </c>
      <c r="R448" s="214">
        <f>Q448*H448</f>
        <v>0.0051200000000000004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254</v>
      </c>
      <c r="AT448" s="216" t="s">
        <v>131</v>
      </c>
      <c r="AU448" s="216" t="s">
        <v>83</v>
      </c>
      <c r="AY448" s="18" t="s">
        <v>129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81</v>
      </c>
      <c r="BK448" s="217">
        <f>ROUND(I448*H448,2)</f>
        <v>0</v>
      </c>
      <c r="BL448" s="18" t="s">
        <v>254</v>
      </c>
      <c r="BM448" s="216" t="s">
        <v>667</v>
      </c>
    </row>
    <row r="449" s="2" customFormat="1">
      <c r="A449" s="39"/>
      <c r="B449" s="40"/>
      <c r="C449" s="41"/>
      <c r="D449" s="218" t="s">
        <v>138</v>
      </c>
      <c r="E449" s="41"/>
      <c r="F449" s="219" t="s">
        <v>668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138</v>
      </c>
      <c r="AU449" s="18" t="s">
        <v>83</v>
      </c>
    </row>
    <row r="450" s="2" customFormat="1">
      <c r="A450" s="39"/>
      <c r="B450" s="40"/>
      <c r="C450" s="41"/>
      <c r="D450" s="223" t="s">
        <v>140</v>
      </c>
      <c r="E450" s="41"/>
      <c r="F450" s="224" t="s">
        <v>669</v>
      </c>
      <c r="G450" s="41"/>
      <c r="H450" s="41"/>
      <c r="I450" s="220"/>
      <c r="J450" s="41"/>
      <c r="K450" s="41"/>
      <c r="L450" s="45"/>
      <c r="M450" s="221"/>
      <c r="N450" s="22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140</v>
      </c>
      <c r="AU450" s="18" t="s">
        <v>83</v>
      </c>
    </row>
    <row r="451" s="13" customFormat="1">
      <c r="A451" s="13"/>
      <c r="B451" s="225"/>
      <c r="C451" s="226"/>
      <c r="D451" s="218" t="s">
        <v>142</v>
      </c>
      <c r="E451" s="227" t="s">
        <v>19</v>
      </c>
      <c r="F451" s="228" t="s">
        <v>670</v>
      </c>
      <c r="G451" s="226"/>
      <c r="H451" s="227" t="s">
        <v>19</v>
      </c>
      <c r="I451" s="229"/>
      <c r="J451" s="226"/>
      <c r="K451" s="226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142</v>
      </c>
      <c r="AU451" s="234" t="s">
        <v>83</v>
      </c>
      <c r="AV451" s="13" t="s">
        <v>81</v>
      </c>
      <c r="AW451" s="13" t="s">
        <v>34</v>
      </c>
      <c r="AX451" s="13" t="s">
        <v>73</v>
      </c>
      <c r="AY451" s="234" t="s">
        <v>129</v>
      </c>
    </row>
    <row r="452" s="14" customFormat="1">
      <c r="A452" s="14"/>
      <c r="B452" s="235"/>
      <c r="C452" s="236"/>
      <c r="D452" s="218" t="s">
        <v>142</v>
      </c>
      <c r="E452" s="237" t="s">
        <v>19</v>
      </c>
      <c r="F452" s="238" t="s">
        <v>671</v>
      </c>
      <c r="G452" s="236"/>
      <c r="H452" s="239">
        <v>12.800000000000001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142</v>
      </c>
      <c r="AU452" s="245" t="s">
        <v>83</v>
      </c>
      <c r="AV452" s="14" t="s">
        <v>83</v>
      </c>
      <c r="AW452" s="14" t="s">
        <v>34</v>
      </c>
      <c r="AX452" s="14" t="s">
        <v>81</v>
      </c>
      <c r="AY452" s="245" t="s">
        <v>129</v>
      </c>
    </row>
    <row r="453" s="2" customFormat="1" ht="16.5" customHeight="1">
      <c r="A453" s="39"/>
      <c r="B453" s="40"/>
      <c r="C453" s="246" t="s">
        <v>672</v>
      </c>
      <c r="D453" s="246" t="s">
        <v>222</v>
      </c>
      <c r="E453" s="247" t="s">
        <v>673</v>
      </c>
      <c r="F453" s="248" t="s">
        <v>674</v>
      </c>
      <c r="G453" s="249" t="s">
        <v>446</v>
      </c>
      <c r="H453" s="250">
        <v>25.920000000000002</v>
      </c>
      <c r="I453" s="251"/>
      <c r="J453" s="252">
        <f>ROUND(I453*H453,2)</f>
        <v>0</v>
      </c>
      <c r="K453" s="248" t="s">
        <v>135</v>
      </c>
      <c r="L453" s="253"/>
      <c r="M453" s="254" t="s">
        <v>19</v>
      </c>
      <c r="N453" s="255" t="s">
        <v>44</v>
      </c>
      <c r="O453" s="85"/>
      <c r="P453" s="214">
        <f>O453*H453</f>
        <v>0</v>
      </c>
      <c r="Q453" s="214">
        <v>0.0030799999999999998</v>
      </c>
      <c r="R453" s="214">
        <f>Q453*H453</f>
        <v>0.079833600000000005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375</v>
      </c>
      <c r="AT453" s="216" t="s">
        <v>222</v>
      </c>
      <c r="AU453" s="216" t="s">
        <v>83</v>
      </c>
      <c r="AY453" s="18" t="s">
        <v>129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81</v>
      </c>
      <c r="BK453" s="217">
        <f>ROUND(I453*H453,2)</f>
        <v>0</v>
      </c>
      <c r="BL453" s="18" t="s">
        <v>254</v>
      </c>
      <c r="BM453" s="216" t="s">
        <v>675</v>
      </c>
    </row>
    <row r="454" s="2" customFormat="1">
      <c r="A454" s="39"/>
      <c r="B454" s="40"/>
      <c r="C454" s="41"/>
      <c r="D454" s="218" t="s">
        <v>138</v>
      </c>
      <c r="E454" s="41"/>
      <c r="F454" s="219" t="s">
        <v>674</v>
      </c>
      <c r="G454" s="41"/>
      <c r="H454" s="41"/>
      <c r="I454" s="220"/>
      <c r="J454" s="41"/>
      <c r="K454" s="41"/>
      <c r="L454" s="45"/>
      <c r="M454" s="221"/>
      <c r="N454" s="222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138</v>
      </c>
      <c r="AU454" s="18" t="s">
        <v>83</v>
      </c>
    </row>
    <row r="455" s="13" customFormat="1">
      <c r="A455" s="13"/>
      <c r="B455" s="225"/>
      <c r="C455" s="226"/>
      <c r="D455" s="218" t="s">
        <v>142</v>
      </c>
      <c r="E455" s="227" t="s">
        <v>19</v>
      </c>
      <c r="F455" s="228" t="s">
        <v>670</v>
      </c>
      <c r="G455" s="226"/>
      <c r="H455" s="227" t="s">
        <v>19</v>
      </c>
      <c r="I455" s="229"/>
      <c r="J455" s="226"/>
      <c r="K455" s="226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142</v>
      </c>
      <c r="AU455" s="234" t="s">
        <v>83</v>
      </c>
      <c r="AV455" s="13" t="s">
        <v>81</v>
      </c>
      <c r="AW455" s="13" t="s">
        <v>34</v>
      </c>
      <c r="AX455" s="13" t="s">
        <v>73</v>
      </c>
      <c r="AY455" s="234" t="s">
        <v>129</v>
      </c>
    </row>
    <row r="456" s="14" customFormat="1">
      <c r="A456" s="14"/>
      <c r="B456" s="235"/>
      <c r="C456" s="236"/>
      <c r="D456" s="218" t="s">
        <v>142</v>
      </c>
      <c r="E456" s="237" t="s">
        <v>19</v>
      </c>
      <c r="F456" s="238" t="s">
        <v>676</v>
      </c>
      <c r="G456" s="236"/>
      <c r="H456" s="239">
        <v>25.920000000000002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142</v>
      </c>
      <c r="AU456" s="245" t="s">
        <v>83</v>
      </c>
      <c r="AV456" s="14" t="s">
        <v>83</v>
      </c>
      <c r="AW456" s="14" t="s">
        <v>34</v>
      </c>
      <c r="AX456" s="14" t="s">
        <v>81</v>
      </c>
      <c r="AY456" s="245" t="s">
        <v>129</v>
      </c>
    </row>
    <row r="457" s="2" customFormat="1" ht="16.5" customHeight="1">
      <c r="A457" s="39"/>
      <c r="B457" s="40"/>
      <c r="C457" s="246" t="s">
        <v>677</v>
      </c>
      <c r="D457" s="246" t="s">
        <v>222</v>
      </c>
      <c r="E457" s="247" t="s">
        <v>678</v>
      </c>
      <c r="F457" s="248" t="s">
        <v>679</v>
      </c>
      <c r="G457" s="249" t="s">
        <v>446</v>
      </c>
      <c r="H457" s="250">
        <v>40.32</v>
      </c>
      <c r="I457" s="251"/>
      <c r="J457" s="252">
        <f>ROUND(I457*H457,2)</f>
        <v>0</v>
      </c>
      <c r="K457" s="248" t="s">
        <v>135</v>
      </c>
      <c r="L457" s="253"/>
      <c r="M457" s="254" t="s">
        <v>19</v>
      </c>
      <c r="N457" s="255" t="s">
        <v>44</v>
      </c>
      <c r="O457" s="85"/>
      <c r="P457" s="214">
        <f>O457*H457</f>
        <v>0</v>
      </c>
      <c r="Q457" s="214">
        <v>0.0022699999999999999</v>
      </c>
      <c r="R457" s="214">
        <f>Q457*H457</f>
        <v>0.091526399999999994</v>
      </c>
      <c r="S457" s="214">
        <v>0</v>
      </c>
      <c r="T457" s="21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6" t="s">
        <v>375</v>
      </c>
      <c r="AT457" s="216" t="s">
        <v>222</v>
      </c>
      <c r="AU457" s="216" t="s">
        <v>83</v>
      </c>
      <c r="AY457" s="18" t="s">
        <v>129</v>
      </c>
      <c r="BE457" s="217">
        <f>IF(N457="základní",J457,0)</f>
        <v>0</v>
      </c>
      <c r="BF457" s="217">
        <f>IF(N457="snížená",J457,0)</f>
        <v>0</v>
      </c>
      <c r="BG457" s="217">
        <f>IF(N457="zákl. přenesená",J457,0)</f>
        <v>0</v>
      </c>
      <c r="BH457" s="217">
        <f>IF(N457="sníž. přenesená",J457,0)</f>
        <v>0</v>
      </c>
      <c r="BI457" s="217">
        <f>IF(N457="nulová",J457,0)</f>
        <v>0</v>
      </c>
      <c r="BJ457" s="18" t="s">
        <v>81</v>
      </c>
      <c r="BK457" s="217">
        <f>ROUND(I457*H457,2)</f>
        <v>0</v>
      </c>
      <c r="BL457" s="18" t="s">
        <v>254</v>
      </c>
      <c r="BM457" s="216" t="s">
        <v>680</v>
      </c>
    </row>
    <row r="458" s="2" customFormat="1">
      <c r="A458" s="39"/>
      <c r="B458" s="40"/>
      <c r="C458" s="41"/>
      <c r="D458" s="218" t="s">
        <v>138</v>
      </c>
      <c r="E458" s="41"/>
      <c r="F458" s="219" t="s">
        <v>679</v>
      </c>
      <c r="G458" s="41"/>
      <c r="H458" s="41"/>
      <c r="I458" s="220"/>
      <c r="J458" s="41"/>
      <c r="K458" s="41"/>
      <c r="L458" s="45"/>
      <c r="M458" s="221"/>
      <c r="N458" s="222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138</v>
      </c>
      <c r="AU458" s="18" t="s">
        <v>83</v>
      </c>
    </row>
    <row r="459" s="13" customFormat="1">
      <c r="A459" s="13"/>
      <c r="B459" s="225"/>
      <c r="C459" s="226"/>
      <c r="D459" s="218" t="s">
        <v>142</v>
      </c>
      <c r="E459" s="227" t="s">
        <v>19</v>
      </c>
      <c r="F459" s="228" t="s">
        <v>681</v>
      </c>
      <c r="G459" s="226"/>
      <c r="H459" s="227" t="s">
        <v>19</v>
      </c>
      <c r="I459" s="229"/>
      <c r="J459" s="226"/>
      <c r="K459" s="226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142</v>
      </c>
      <c r="AU459" s="234" t="s">
        <v>83</v>
      </c>
      <c r="AV459" s="13" t="s">
        <v>81</v>
      </c>
      <c r="AW459" s="13" t="s">
        <v>34</v>
      </c>
      <c r="AX459" s="13" t="s">
        <v>73</v>
      </c>
      <c r="AY459" s="234" t="s">
        <v>129</v>
      </c>
    </row>
    <row r="460" s="14" customFormat="1">
      <c r="A460" s="14"/>
      <c r="B460" s="235"/>
      <c r="C460" s="236"/>
      <c r="D460" s="218" t="s">
        <v>142</v>
      </c>
      <c r="E460" s="237" t="s">
        <v>19</v>
      </c>
      <c r="F460" s="238" t="s">
        <v>682</v>
      </c>
      <c r="G460" s="236"/>
      <c r="H460" s="239">
        <v>40.32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142</v>
      </c>
      <c r="AU460" s="245" t="s">
        <v>83</v>
      </c>
      <c r="AV460" s="14" t="s">
        <v>83</v>
      </c>
      <c r="AW460" s="14" t="s">
        <v>34</v>
      </c>
      <c r="AX460" s="14" t="s">
        <v>81</v>
      </c>
      <c r="AY460" s="245" t="s">
        <v>129</v>
      </c>
    </row>
    <row r="461" s="2" customFormat="1" ht="24.15" customHeight="1">
      <c r="A461" s="39"/>
      <c r="B461" s="40"/>
      <c r="C461" s="205" t="s">
        <v>683</v>
      </c>
      <c r="D461" s="205" t="s">
        <v>131</v>
      </c>
      <c r="E461" s="206" t="s">
        <v>684</v>
      </c>
      <c r="F461" s="207" t="s">
        <v>685</v>
      </c>
      <c r="G461" s="208" t="s">
        <v>686</v>
      </c>
      <c r="H461" s="209">
        <v>148.82400000000001</v>
      </c>
      <c r="I461" s="210"/>
      <c r="J461" s="211">
        <f>ROUND(I461*H461,2)</f>
        <v>0</v>
      </c>
      <c r="K461" s="207" t="s">
        <v>19</v>
      </c>
      <c r="L461" s="45"/>
      <c r="M461" s="212" t="s">
        <v>19</v>
      </c>
      <c r="N461" s="213" t="s">
        <v>44</v>
      </c>
      <c r="O461" s="85"/>
      <c r="P461" s="214">
        <f>O461*H461</f>
        <v>0</v>
      </c>
      <c r="Q461" s="214">
        <v>0</v>
      </c>
      <c r="R461" s="214">
        <f>Q461*H461</f>
        <v>0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254</v>
      </c>
      <c r="AT461" s="216" t="s">
        <v>131</v>
      </c>
      <c r="AU461" s="216" t="s">
        <v>83</v>
      </c>
      <c r="AY461" s="18" t="s">
        <v>129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81</v>
      </c>
      <c r="BK461" s="217">
        <f>ROUND(I461*H461,2)</f>
        <v>0</v>
      </c>
      <c r="BL461" s="18" t="s">
        <v>254</v>
      </c>
      <c r="BM461" s="216" t="s">
        <v>687</v>
      </c>
    </row>
    <row r="462" s="2" customFormat="1">
      <c r="A462" s="39"/>
      <c r="B462" s="40"/>
      <c r="C462" s="41"/>
      <c r="D462" s="218" t="s">
        <v>138</v>
      </c>
      <c r="E462" s="41"/>
      <c r="F462" s="219" t="s">
        <v>685</v>
      </c>
      <c r="G462" s="41"/>
      <c r="H462" s="41"/>
      <c r="I462" s="220"/>
      <c r="J462" s="41"/>
      <c r="K462" s="41"/>
      <c r="L462" s="45"/>
      <c r="M462" s="221"/>
      <c r="N462" s="222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138</v>
      </c>
      <c r="AU462" s="18" t="s">
        <v>83</v>
      </c>
    </row>
    <row r="463" s="13" customFormat="1">
      <c r="A463" s="13"/>
      <c r="B463" s="225"/>
      <c r="C463" s="226"/>
      <c r="D463" s="218" t="s">
        <v>142</v>
      </c>
      <c r="E463" s="227" t="s">
        <v>19</v>
      </c>
      <c r="F463" s="228" t="s">
        <v>685</v>
      </c>
      <c r="G463" s="226"/>
      <c r="H463" s="227" t="s">
        <v>19</v>
      </c>
      <c r="I463" s="229"/>
      <c r="J463" s="226"/>
      <c r="K463" s="226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142</v>
      </c>
      <c r="AU463" s="234" t="s">
        <v>83</v>
      </c>
      <c r="AV463" s="13" t="s">
        <v>81</v>
      </c>
      <c r="AW463" s="13" t="s">
        <v>34</v>
      </c>
      <c r="AX463" s="13" t="s">
        <v>73</v>
      </c>
      <c r="AY463" s="234" t="s">
        <v>129</v>
      </c>
    </row>
    <row r="464" s="14" customFormat="1">
      <c r="A464" s="14"/>
      <c r="B464" s="235"/>
      <c r="C464" s="236"/>
      <c r="D464" s="218" t="s">
        <v>142</v>
      </c>
      <c r="E464" s="237" t="s">
        <v>19</v>
      </c>
      <c r="F464" s="238" t="s">
        <v>688</v>
      </c>
      <c r="G464" s="236"/>
      <c r="H464" s="239">
        <v>85.319999999999993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142</v>
      </c>
      <c r="AU464" s="245" t="s">
        <v>83</v>
      </c>
      <c r="AV464" s="14" t="s">
        <v>83</v>
      </c>
      <c r="AW464" s="14" t="s">
        <v>34</v>
      </c>
      <c r="AX464" s="14" t="s">
        <v>73</v>
      </c>
      <c r="AY464" s="245" t="s">
        <v>129</v>
      </c>
    </row>
    <row r="465" s="14" customFormat="1">
      <c r="A465" s="14"/>
      <c r="B465" s="235"/>
      <c r="C465" s="236"/>
      <c r="D465" s="218" t="s">
        <v>142</v>
      </c>
      <c r="E465" s="237" t="s">
        <v>19</v>
      </c>
      <c r="F465" s="238" t="s">
        <v>689</v>
      </c>
      <c r="G465" s="236"/>
      <c r="H465" s="239">
        <v>63.503999999999998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142</v>
      </c>
      <c r="AU465" s="245" t="s">
        <v>83</v>
      </c>
      <c r="AV465" s="14" t="s">
        <v>83</v>
      </c>
      <c r="AW465" s="14" t="s">
        <v>34</v>
      </c>
      <c r="AX465" s="14" t="s">
        <v>73</v>
      </c>
      <c r="AY465" s="245" t="s">
        <v>129</v>
      </c>
    </row>
    <row r="466" s="15" customFormat="1">
      <c r="A466" s="15"/>
      <c r="B466" s="256"/>
      <c r="C466" s="257"/>
      <c r="D466" s="218" t="s">
        <v>142</v>
      </c>
      <c r="E466" s="258" t="s">
        <v>19</v>
      </c>
      <c r="F466" s="259" t="s">
        <v>238</v>
      </c>
      <c r="G466" s="257"/>
      <c r="H466" s="260">
        <v>148.82399999999998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142</v>
      </c>
      <c r="AU466" s="266" t="s">
        <v>83</v>
      </c>
      <c r="AV466" s="15" t="s">
        <v>136</v>
      </c>
      <c r="AW466" s="15" t="s">
        <v>34</v>
      </c>
      <c r="AX466" s="15" t="s">
        <v>81</v>
      </c>
      <c r="AY466" s="266" t="s">
        <v>129</v>
      </c>
    </row>
    <row r="467" s="2" customFormat="1" ht="16.5" customHeight="1">
      <c r="A467" s="39"/>
      <c r="B467" s="40"/>
      <c r="C467" s="205" t="s">
        <v>690</v>
      </c>
      <c r="D467" s="205" t="s">
        <v>131</v>
      </c>
      <c r="E467" s="206" t="s">
        <v>691</v>
      </c>
      <c r="F467" s="207" t="s">
        <v>692</v>
      </c>
      <c r="G467" s="208" t="s">
        <v>225</v>
      </c>
      <c r="H467" s="209">
        <v>0.17599999999999999</v>
      </c>
      <c r="I467" s="210"/>
      <c r="J467" s="211">
        <f>ROUND(I467*H467,2)</f>
        <v>0</v>
      </c>
      <c r="K467" s="207" t="s">
        <v>135</v>
      </c>
      <c r="L467" s="45"/>
      <c r="M467" s="212" t="s">
        <v>19</v>
      </c>
      <c r="N467" s="213" t="s">
        <v>44</v>
      </c>
      <c r="O467" s="85"/>
      <c r="P467" s="214">
        <f>O467*H467</f>
        <v>0</v>
      </c>
      <c r="Q467" s="214">
        <v>0</v>
      </c>
      <c r="R467" s="214">
        <f>Q467*H467</f>
        <v>0</v>
      </c>
      <c r="S467" s="214">
        <v>0</v>
      </c>
      <c r="T467" s="215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6" t="s">
        <v>254</v>
      </c>
      <c r="AT467" s="216" t="s">
        <v>131</v>
      </c>
      <c r="AU467" s="216" t="s">
        <v>83</v>
      </c>
      <c r="AY467" s="18" t="s">
        <v>129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8" t="s">
        <v>81</v>
      </c>
      <c r="BK467" s="217">
        <f>ROUND(I467*H467,2)</f>
        <v>0</v>
      </c>
      <c r="BL467" s="18" t="s">
        <v>254</v>
      </c>
      <c r="BM467" s="216" t="s">
        <v>693</v>
      </c>
    </row>
    <row r="468" s="2" customFormat="1">
      <c r="A468" s="39"/>
      <c r="B468" s="40"/>
      <c r="C468" s="41"/>
      <c r="D468" s="218" t="s">
        <v>138</v>
      </c>
      <c r="E468" s="41"/>
      <c r="F468" s="219" t="s">
        <v>694</v>
      </c>
      <c r="G468" s="41"/>
      <c r="H468" s="41"/>
      <c r="I468" s="220"/>
      <c r="J468" s="41"/>
      <c r="K468" s="41"/>
      <c r="L468" s="45"/>
      <c r="M468" s="221"/>
      <c r="N468" s="222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138</v>
      </c>
      <c r="AU468" s="18" t="s">
        <v>83</v>
      </c>
    </row>
    <row r="469" s="2" customFormat="1">
      <c r="A469" s="39"/>
      <c r="B469" s="40"/>
      <c r="C469" s="41"/>
      <c r="D469" s="223" t="s">
        <v>140</v>
      </c>
      <c r="E469" s="41"/>
      <c r="F469" s="224" t="s">
        <v>695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140</v>
      </c>
      <c r="AU469" s="18" t="s">
        <v>83</v>
      </c>
    </row>
    <row r="470" s="12" customFormat="1" ht="22.8" customHeight="1">
      <c r="A470" s="12"/>
      <c r="B470" s="189"/>
      <c r="C470" s="190"/>
      <c r="D470" s="191" t="s">
        <v>72</v>
      </c>
      <c r="E470" s="203" t="s">
        <v>696</v>
      </c>
      <c r="F470" s="203" t="s">
        <v>697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SUM(P471:P497)</f>
        <v>0</v>
      </c>
      <c r="Q470" s="197"/>
      <c r="R470" s="198">
        <f>SUM(R471:R497)</f>
        <v>0.00426816</v>
      </c>
      <c r="S470" s="197"/>
      <c r="T470" s="199">
        <f>SUM(T471:T497)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0" t="s">
        <v>83</v>
      </c>
      <c r="AT470" s="201" t="s">
        <v>72</v>
      </c>
      <c r="AU470" s="201" t="s">
        <v>81</v>
      </c>
      <c r="AY470" s="200" t="s">
        <v>129</v>
      </c>
      <c r="BK470" s="202">
        <f>SUM(BK471:BK497)</f>
        <v>0</v>
      </c>
    </row>
    <row r="471" s="2" customFormat="1" ht="16.5" customHeight="1">
      <c r="A471" s="39"/>
      <c r="B471" s="40"/>
      <c r="C471" s="205" t="s">
        <v>698</v>
      </c>
      <c r="D471" s="205" t="s">
        <v>131</v>
      </c>
      <c r="E471" s="206" t="s">
        <v>699</v>
      </c>
      <c r="F471" s="207" t="s">
        <v>700</v>
      </c>
      <c r="G471" s="208" t="s">
        <v>134</v>
      </c>
      <c r="H471" s="209">
        <v>7.4880000000000004</v>
      </c>
      <c r="I471" s="210"/>
      <c r="J471" s="211">
        <f>ROUND(I471*H471,2)</f>
        <v>0</v>
      </c>
      <c r="K471" s="207" t="s">
        <v>135</v>
      </c>
      <c r="L471" s="45"/>
      <c r="M471" s="212" t="s">
        <v>19</v>
      </c>
      <c r="N471" s="213" t="s">
        <v>44</v>
      </c>
      <c r="O471" s="85"/>
      <c r="P471" s="214">
        <f>O471*H471</f>
        <v>0</v>
      </c>
      <c r="Q471" s="214">
        <v>6.9999999999999994E-05</v>
      </c>
      <c r="R471" s="214">
        <f>Q471*H471</f>
        <v>0.00052415999999999997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254</v>
      </c>
      <c r="AT471" s="216" t="s">
        <v>131</v>
      </c>
      <c r="AU471" s="216" t="s">
        <v>83</v>
      </c>
      <c r="AY471" s="18" t="s">
        <v>129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81</v>
      </c>
      <c r="BK471" s="217">
        <f>ROUND(I471*H471,2)</f>
        <v>0</v>
      </c>
      <c r="BL471" s="18" t="s">
        <v>254</v>
      </c>
      <c r="BM471" s="216" t="s">
        <v>701</v>
      </c>
    </row>
    <row r="472" s="2" customFormat="1">
      <c r="A472" s="39"/>
      <c r="B472" s="40"/>
      <c r="C472" s="41"/>
      <c r="D472" s="218" t="s">
        <v>138</v>
      </c>
      <c r="E472" s="41"/>
      <c r="F472" s="219" t="s">
        <v>702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138</v>
      </c>
      <c r="AU472" s="18" t="s">
        <v>83</v>
      </c>
    </row>
    <row r="473" s="2" customFormat="1">
      <c r="A473" s="39"/>
      <c r="B473" s="40"/>
      <c r="C473" s="41"/>
      <c r="D473" s="223" t="s">
        <v>140</v>
      </c>
      <c r="E473" s="41"/>
      <c r="F473" s="224" t="s">
        <v>703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140</v>
      </c>
      <c r="AU473" s="18" t="s">
        <v>83</v>
      </c>
    </row>
    <row r="474" s="13" customFormat="1">
      <c r="A474" s="13"/>
      <c r="B474" s="225"/>
      <c r="C474" s="226"/>
      <c r="D474" s="218" t="s">
        <v>142</v>
      </c>
      <c r="E474" s="227" t="s">
        <v>19</v>
      </c>
      <c r="F474" s="228" t="s">
        <v>670</v>
      </c>
      <c r="G474" s="226"/>
      <c r="H474" s="227" t="s">
        <v>19</v>
      </c>
      <c r="I474" s="229"/>
      <c r="J474" s="226"/>
      <c r="K474" s="226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142</v>
      </c>
      <c r="AU474" s="234" t="s">
        <v>83</v>
      </c>
      <c r="AV474" s="13" t="s">
        <v>81</v>
      </c>
      <c r="AW474" s="13" t="s">
        <v>34</v>
      </c>
      <c r="AX474" s="13" t="s">
        <v>73</v>
      </c>
      <c r="AY474" s="234" t="s">
        <v>129</v>
      </c>
    </row>
    <row r="475" s="14" customFormat="1">
      <c r="A475" s="14"/>
      <c r="B475" s="235"/>
      <c r="C475" s="236"/>
      <c r="D475" s="218" t="s">
        <v>142</v>
      </c>
      <c r="E475" s="237" t="s">
        <v>19</v>
      </c>
      <c r="F475" s="238" t="s">
        <v>704</v>
      </c>
      <c r="G475" s="236"/>
      <c r="H475" s="239">
        <v>4.032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142</v>
      </c>
      <c r="AU475" s="245" t="s">
        <v>83</v>
      </c>
      <c r="AV475" s="14" t="s">
        <v>83</v>
      </c>
      <c r="AW475" s="14" t="s">
        <v>34</v>
      </c>
      <c r="AX475" s="14" t="s">
        <v>73</v>
      </c>
      <c r="AY475" s="245" t="s">
        <v>129</v>
      </c>
    </row>
    <row r="476" s="14" customFormat="1">
      <c r="A476" s="14"/>
      <c r="B476" s="235"/>
      <c r="C476" s="236"/>
      <c r="D476" s="218" t="s">
        <v>142</v>
      </c>
      <c r="E476" s="237" t="s">
        <v>19</v>
      </c>
      <c r="F476" s="238" t="s">
        <v>705</v>
      </c>
      <c r="G476" s="236"/>
      <c r="H476" s="239">
        <v>3.456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142</v>
      </c>
      <c r="AU476" s="245" t="s">
        <v>83</v>
      </c>
      <c r="AV476" s="14" t="s">
        <v>83</v>
      </c>
      <c r="AW476" s="14" t="s">
        <v>34</v>
      </c>
      <c r="AX476" s="14" t="s">
        <v>73</v>
      </c>
      <c r="AY476" s="245" t="s">
        <v>129</v>
      </c>
    </row>
    <row r="477" s="15" customFormat="1">
      <c r="A477" s="15"/>
      <c r="B477" s="256"/>
      <c r="C477" s="257"/>
      <c r="D477" s="218" t="s">
        <v>142</v>
      </c>
      <c r="E477" s="258" t="s">
        <v>19</v>
      </c>
      <c r="F477" s="259" t="s">
        <v>238</v>
      </c>
      <c r="G477" s="257"/>
      <c r="H477" s="260">
        <v>7.4879999999999995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142</v>
      </c>
      <c r="AU477" s="266" t="s">
        <v>83</v>
      </c>
      <c r="AV477" s="15" t="s">
        <v>136</v>
      </c>
      <c r="AW477" s="15" t="s">
        <v>34</v>
      </c>
      <c r="AX477" s="15" t="s">
        <v>81</v>
      </c>
      <c r="AY477" s="266" t="s">
        <v>129</v>
      </c>
    </row>
    <row r="478" s="2" customFormat="1" ht="16.5" customHeight="1">
      <c r="A478" s="39"/>
      <c r="B478" s="40"/>
      <c r="C478" s="205" t="s">
        <v>706</v>
      </c>
      <c r="D478" s="205" t="s">
        <v>131</v>
      </c>
      <c r="E478" s="206" t="s">
        <v>707</v>
      </c>
      <c r="F478" s="207" t="s">
        <v>708</v>
      </c>
      <c r="G478" s="208" t="s">
        <v>134</v>
      </c>
      <c r="H478" s="209">
        <v>7.4880000000000004</v>
      </c>
      <c r="I478" s="210"/>
      <c r="J478" s="211">
        <f>ROUND(I478*H478,2)</f>
        <v>0</v>
      </c>
      <c r="K478" s="207" t="s">
        <v>135</v>
      </c>
      <c r="L478" s="45"/>
      <c r="M478" s="212" t="s">
        <v>19</v>
      </c>
      <c r="N478" s="213" t="s">
        <v>44</v>
      </c>
      <c r="O478" s="85"/>
      <c r="P478" s="214">
        <f>O478*H478</f>
        <v>0</v>
      </c>
      <c r="Q478" s="214">
        <v>8.0000000000000007E-05</v>
      </c>
      <c r="R478" s="214">
        <f>Q478*H478</f>
        <v>0.00059904000000000012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254</v>
      </c>
      <c r="AT478" s="216" t="s">
        <v>131</v>
      </c>
      <c r="AU478" s="216" t="s">
        <v>83</v>
      </c>
      <c r="AY478" s="18" t="s">
        <v>129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81</v>
      </c>
      <c r="BK478" s="217">
        <f>ROUND(I478*H478,2)</f>
        <v>0</v>
      </c>
      <c r="BL478" s="18" t="s">
        <v>254</v>
      </c>
      <c r="BM478" s="216" t="s">
        <v>709</v>
      </c>
    </row>
    <row r="479" s="2" customFormat="1">
      <c r="A479" s="39"/>
      <c r="B479" s="40"/>
      <c r="C479" s="41"/>
      <c r="D479" s="218" t="s">
        <v>138</v>
      </c>
      <c r="E479" s="41"/>
      <c r="F479" s="219" t="s">
        <v>710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138</v>
      </c>
      <c r="AU479" s="18" t="s">
        <v>83</v>
      </c>
    </row>
    <row r="480" s="2" customFormat="1">
      <c r="A480" s="39"/>
      <c r="B480" s="40"/>
      <c r="C480" s="41"/>
      <c r="D480" s="223" t="s">
        <v>140</v>
      </c>
      <c r="E480" s="41"/>
      <c r="F480" s="224" t="s">
        <v>711</v>
      </c>
      <c r="G480" s="41"/>
      <c r="H480" s="41"/>
      <c r="I480" s="220"/>
      <c r="J480" s="41"/>
      <c r="K480" s="41"/>
      <c r="L480" s="45"/>
      <c r="M480" s="221"/>
      <c r="N480" s="222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140</v>
      </c>
      <c r="AU480" s="18" t="s">
        <v>83</v>
      </c>
    </row>
    <row r="481" s="13" customFormat="1">
      <c r="A481" s="13"/>
      <c r="B481" s="225"/>
      <c r="C481" s="226"/>
      <c r="D481" s="218" t="s">
        <v>142</v>
      </c>
      <c r="E481" s="227" t="s">
        <v>19</v>
      </c>
      <c r="F481" s="228" t="s">
        <v>712</v>
      </c>
      <c r="G481" s="226"/>
      <c r="H481" s="227" t="s">
        <v>19</v>
      </c>
      <c r="I481" s="229"/>
      <c r="J481" s="226"/>
      <c r="K481" s="226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142</v>
      </c>
      <c r="AU481" s="234" t="s">
        <v>83</v>
      </c>
      <c r="AV481" s="13" t="s">
        <v>81</v>
      </c>
      <c r="AW481" s="13" t="s">
        <v>34</v>
      </c>
      <c r="AX481" s="13" t="s">
        <v>73</v>
      </c>
      <c r="AY481" s="234" t="s">
        <v>129</v>
      </c>
    </row>
    <row r="482" s="14" customFormat="1">
      <c r="A482" s="14"/>
      <c r="B482" s="235"/>
      <c r="C482" s="236"/>
      <c r="D482" s="218" t="s">
        <v>142</v>
      </c>
      <c r="E482" s="237" t="s">
        <v>19</v>
      </c>
      <c r="F482" s="238" t="s">
        <v>713</v>
      </c>
      <c r="G482" s="236"/>
      <c r="H482" s="239">
        <v>7.4880000000000004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142</v>
      </c>
      <c r="AU482" s="245" t="s">
        <v>83</v>
      </c>
      <c r="AV482" s="14" t="s">
        <v>83</v>
      </c>
      <c r="AW482" s="14" t="s">
        <v>34</v>
      </c>
      <c r="AX482" s="14" t="s">
        <v>81</v>
      </c>
      <c r="AY482" s="245" t="s">
        <v>129</v>
      </c>
    </row>
    <row r="483" s="2" customFormat="1" ht="16.5" customHeight="1">
      <c r="A483" s="39"/>
      <c r="B483" s="40"/>
      <c r="C483" s="205" t="s">
        <v>714</v>
      </c>
      <c r="D483" s="205" t="s">
        <v>131</v>
      </c>
      <c r="E483" s="206" t="s">
        <v>715</v>
      </c>
      <c r="F483" s="207" t="s">
        <v>716</v>
      </c>
      <c r="G483" s="208" t="s">
        <v>134</v>
      </c>
      <c r="H483" s="209">
        <v>7.4880000000000004</v>
      </c>
      <c r="I483" s="210"/>
      <c r="J483" s="211">
        <f>ROUND(I483*H483,2)</f>
        <v>0</v>
      </c>
      <c r="K483" s="207" t="s">
        <v>135</v>
      </c>
      <c r="L483" s="45"/>
      <c r="M483" s="212" t="s">
        <v>19</v>
      </c>
      <c r="N483" s="213" t="s">
        <v>44</v>
      </c>
      <c r="O483" s="85"/>
      <c r="P483" s="214">
        <f>O483*H483</f>
        <v>0</v>
      </c>
      <c r="Q483" s="214">
        <v>0.00013999999999999999</v>
      </c>
      <c r="R483" s="214">
        <f>Q483*H483</f>
        <v>0.0010483199999999999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254</v>
      </c>
      <c r="AT483" s="216" t="s">
        <v>131</v>
      </c>
      <c r="AU483" s="216" t="s">
        <v>83</v>
      </c>
      <c r="AY483" s="18" t="s">
        <v>129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81</v>
      </c>
      <c r="BK483" s="217">
        <f>ROUND(I483*H483,2)</f>
        <v>0</v>
      </c>
      <c r="BL483" s="18" t="s">
        <v>254</v>
      </c>
      <c r="BM483" s="216" t="s">
        <v>717</v>
      </c>
    </row>
    <row r="484" s="2" customFormat="1">
      <c r="A484" s="39"/>
      <c r="B484" s="40"/>
      <c r="C484" s="41"/>
      <c r="D484" s="218" t="s">
        <v>138</v>
      </c>
      <c r="E484" s="41"/>
      <c r="F484" s="219" t="s">
        <v>718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138</v>
      </c>
      <c r="AU484" s="18" t="s">
        <v>83</v>
      </c>
    </row>
    <row r="485" s="2" customFormat="1">
      <c r="A485" s="39"/>
      <c r="B485" s="40"/>
      <c r="C485" s="41"/>
      <c r="D485" s="223" t="s">
        <v>140</v>
      </c>
      <c r="E485" s="41"/>
      <c r="F485" s="224" t="s">
        <v>719</v>
      </c>
      <c r="G485" s="41"/>
      <c r="H485" s="41"/>
      <c r="I485" s="220"/>
      <c r="J485" s="41"/>
      <c r="K485" s="41"/>
      <c r="L485" s="45"/>
      <c r="M485" s="221"/>
      <c r="N485" s="222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140</v>
      </c>
      <c r="AU485" s="18" t="s">
        <v>83</v>
      </c>
    </row>
    <row r="486" s="13" customFormat="1">
      <c r="A486" s="13"/>
      <c r="B486" s="225"/>
      <c r="C486" s="226"/>
      <c r="D486" s="218" t="s">
        <v>142</v>
      </c>
      <c r="E486" s="227" t="s">
        <v>19</v>
      </c>
      <c r="F486" s="228" t="s">
        <v>670</v>
      </c>
      <c r="G486" s="226"/>
      <c r="H486" s="227" t="s">
        <v>19</v>
      </c>
      <c r="I486" s="229"/>
      <c r="J486" s="226"/>
      <c r="K486" s="226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142</v>
      </c>
      <c r="AU486" s="234" t="s">
        <v>83</v>
      </c>
      <c r="AV486" s="13" t="s">
        <v>81</v>
      </c>
      <c r="AW486" s="13" t="s">
        <v>34</v>
      </c>
      <c r="AX486" s="13" t="s">
        <v>73</v>
      </c>
      <c r="AY486" s="234" t="s">
        <v>129</v>
      </c>
    </row>
    <row r="487" s="14" customFormat="1">
      <c r="A487" s="14"/>
      <c r="B487" s="235"/>
      <c r="C487" s="236"/>
      <c r="D487" s="218" t="s">
        <v>142</v>
      </c>
      <c r="E487" s="237" t="s">
        <v>19</v>
      </c>
      <c r="F487" s="238" t="s">
        <v>713</v>
      </c>
      <c r="G487" s="236"/>
      <c r="H487" s="239">
        <v>7.4880000000000004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5" t="s">
        <v>142</v>
      </c>
      <c r="AU487" s="245" t="s">
        <v>83</v>
      </c>
      <c r="AV487" s="14" t="s">
        <v>83</v>
      </c>
      <c r="AW487" s="14" t="s">
        <v>34</v>
      </c>
      <c r="AX487" s="14" t="s">
        <v>81</v>
      </c>
      <c r="AY487" s="245" t="s">
        <v>129</v>
      </c>
    </row>
    <row r="488" s="2" customFormat="1" ht="16.5" customHeight="1">
      <c r="A488" s="39"/>
      <c r="B488" s="40"/>
      <c r="C488" s="205" t="s">
        <v>720</v>
      </c>
      <c r="D488" s="205" t="s">
        <v>131</v>
      </c>
      <c r="E488" s="206" t="s">
        <v>721</v>
      </c>
      <c r="F488" s="207" t="s">
        <v>722</v>
      </c>
      <c r="G488" s="208" t="s">
        <v>134</v>
      </c>
      <c r="H488" s="209">
        <v>7.4880000000000004</v>
      </c>
      <c r="I488" s="210"/>
      <c r="J488" s="211">
        <f>ROUND(I488*H488,2)</f>
        <v>0</v>
      </c>
      <c r="K488" s="207" t="s">
        <v>135</v>
      </c>
      <c r="L488" s="45"/>
      <c r="M488" s="212" t="s">
        <v>19</v>
      </c>
      <c r="N488" s="213" t="s">
        <v>44</v>
      </c>
      <c r="O488" s="85"/>
      <c r="P488" s="214">
        <f>O488*H488</f>
        <v>0</v>
      </c>
      <c r="Q488" s="214">
        <v>0.00013999999999999999</v>
      </c>
      <c r="R488" s="214">
        <f>Q488*H488</f>
        <v>0.0010483199999999999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254</v>
      </c>
      <c r="AT488" s="216" t="s">
        <v>131</v>
      </c>
      <c r="AU488" s="216" t="s">
        <v>83</v>
      </c>
      <c r="AY488" s="18" t="s">
        <v>129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81</v>
      </c>
      <c r="BK488" s="217">
        <f>ROUND(I488*H488,2)</f>
        <v>0</v>
      </c>
      <c r="BL488" s="18" t="s">
        <v>254</v>
      </c>
      <c r="BM488" s="216" t="s">
        <v>723</v>
      </c>
    </row>
    <row r="489" s="2" customFormat="1">
      <c r="A489" s="39"/>
      <c r="B489" s="40"/>
      <c r="C489" s="41"/>
      <c r="D489" s="218" t="s">
        <v>138</v>
      </c>
      <c r="E489" s="41"/>
      <c r="F489" s="219" t="s">
        <v>724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138</v>
      </c>
      <c r="AU489" s="18" t="s">
        <v>83</v>
      </c>
    </row>
    <row r="490" s="2" customFormat="1">
      <c r="A490" s="39"/>
      <c r="B490" s="40"/>
      <c r="C490" s="41"/>
      <c r="D490" s="223" t="s">
        <v>140</v>
      </c>
      <c r="E490" s="41"/>
      <c r="F490" s="224" t="s">
        <v>725</v>
      </c>
      <c r="G490" s="41"/>
      <c r="H490" s="41"/>
      <c r="I490" s="220"/>
      <c r="J490" s="41"/>
      <c r="K490" s="41"/>
      <c r="L490" s="45"/>
      <c r="M490" s="221"/>
      <c r="N490" s="222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140</v>
      </c>
      <c r="AU490" s="18" t="s">
        <v>83</v>
      </c>
    </row>
    <row r="491" s="13" customFormat="1">
      <c r="A491" s="13"/>
      <c r="B491" s="225"/>
      <c r="C491" s="226"/>
      <c r="D491" s="218" t="s">
        <v>142</v>
      </c>
      <c r="E491" s="227" t="s">
        <v>19</v>
      </c>
      <c r="F491" s="228" t="s">
        <v>670</v>
      </c>
      <c r="G491" s="226"/>
      <c r="H491" s="227" t="s">
        <v>19</v>
      </c>
      <c r="I491" s="229"/>
      <c r="J491" s="226"/>
      <c r="K491" s="226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142</v>
      </c>
      <c r="AU491" s="234" t="s">
        <v>83</v>
      </c>
      <c r="AV491" s="13" t="s">
        <v>81</v>
      </c>
      <c r="AW491" s="13" t="s">
        <v>34</v>
      </c>
      <c r="AX491" s="13" t="s">
        <v>73</v>
      </c>
      <c r="AY491" s="234" t="s">
        <v>129</v>
      </c>
    </row>
    <row r="492" s="14" customFormat="1">
      <c r="A492" s="14"/>
      <c r="B492" s="235"/>
      <c r="C492" s="236"/>
      <c r="D492" s="218" t="s">
        <v>142</v>
      </c>
      <c r="E492" s="237" t="s">
        <v>19</v>
      </c>
      <c r="F492" s="238" t="s">
        <v>713</v>
      </c>
      <c r="G492" s="236"/>
      <c r="H492" s="239">
        <v>7.4880000000000004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142</v>
      </c>
      <c r="AU492" s="245" t="s">
        <v>83</v>
      </c>
      <c r="AV492" s="14" t="s">
        <v>83</v>
      </c>
      <c r="AW492" s="14" t="s">
        <v>34</v>
      </c>
      <c r="AX492" s="14" t="s">
        <v>81</v>
      </c>
      <c r="AY492" s="245" t="s">
        <v>129</v>
      </c>
    </row>
    <row r="493" s="2" customFormat="1" ht="16.5" customHeight="1">
      <c r="A493" s="39"/>
      <c r="B493" s="40"/>
      <c r="C493" s="205" t="s">
        <v>726</v>
      </c>
      <c r="D493" s="205" t="s">
        <v>131</v>
      </c>
      <c r="E493" s="206" t="s">
        <v>727</v>
      </c>
      <c r="F493" s="207" t="s">
        <v>728</v>
      </c>
      <c r="G493" s="208" t="s">
        <v>134</v>
      </c>
      <c r="H493" s="209">
        <v>7.4880000000000004</v>
      </c>
      <c r="I493" s="210"/>
      <c r="J493" s="211">
        <f>ROUND(I493*H493,2)</f>
        <v>0</v>
      </c>
      <c r="K493" s="207" t="s">
        <v>135</v>
      </c>
      <c r="L493" s="45"/>
      <c r="M493" s="212" t="s">
        <v>19</v>
      </c>
      <c r="N493" s="213" t="s">
        <v>44</v>
      </c>
      <c r="O493" s="85"/>
      <c r="P493" s="214">
        <f>O493*H493</f>
        <v>0</v>
      </c>
      <c r="Q493" s="214">
        <v>0.00013999999999999999</v>
      </c>
      <c r="R493" s="214">
        <f>Q493*H493</f>
        <v>0.0010483199999999999</v>
      </c>
      <c r="S493" s="214">
        <v>0</v>
      </c>
      <c r="T493" s="215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16" t="s">
        <v>254</v>
      </c>
      <c r="AT493" s="216" t="s">
        <v>131</v>
      </c>
      <c r="AU493" s="216" t="s">
        <v>83</v>
      </c>
      <c r="AY493" s="18" t="s">
        <v>129</v>
      </c>
      <c r="BE493" s="217">
        <f>IF(N493="základní",J493,0)</f>
        <v>0</v>
      </c>
      <c r="BF493" s="217">
        <f>IF(N493="snížená",J493,0)</f>
        <v>0</v>
      </c>
      <c r="BG493" s="217">
        <f>IF(N493="zákl. přenesená",J493,0)</f>
        <v>0</v>
      </c>
      <c r="BH493" s="217">
        <f>IF(N493="sníž. přenesená",J493,0)</f>
        <v>0</v>
      </c>
      <c r="BI493" s="217">
        <f>IF(N493="nulová",J493,0)</f>
        <v>0</v>
      </c>
      <c r="BJ493" s="18" t="s">
        <v>81</v>
      </c>
      <c r="BK493" s="217">
        <f>ROUND(I493*H493,2)</f>
        <v>0</v>
      </c>
      <c r="BL493" s="18" t="s">
        <v>254</v>
      </c>
      <c r="BM493" s="216" t="s">
        <v>729</v>
      </c>
    </row>
    <row r="494" s="2" customFormat="1">
      <c r="A494" s="39"/>
      <c r="B494" s="40"/>
      <c r="C494" s="41"/>
      <c r="D494" s="218" t="s">
        <v>138</v>
      </c>
      <c r="E494" s="41"/>
      <c r="F494" s="219" t="s">
        <v>730</v>
      </c>
      <c r="G494" s="41"/>
      <c r="H494" s="41"/>
      <c r="I494" s="220"/>
      <c r="J494" s="41"/>
      <c r="K494" s="41"/>
      <c r="L494" s="45"/>
      <c r="M494" s="221"/>
      <c r="N494" s="222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138</v>
      </c>
      <c r="AU494" s="18" t="s">
        <v>83</v>
      </c>
    </row>
    <row r="495" s="2" customFormat="1">
      <c r="A495" s="39"/>
      <c r="B495" s="40"/>
      <c r="C495" s="41"/>
      <c r="D495" s="223" t="s">
        <v>140</v>
      </c>
      <c r="E495" s="41"/>
      <c r="F495" s="224" t="s">
        <v>731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140</v>
      </c>
      <c r="AU495" s="18" t="s">
        <v>83</v>
      </c>
    </row>
    <row r="496" s="13" customFormat="1">
      <c r="A496" s="13"/>
      <c r="B496" s="225"/>
      <c r="C496" s="226"/>
      <c r="D496" s="218" t="s">
        <v>142</v>
      </c>
      <c r="E496" s="227" t="s">
        <v>19</v>
      </c>
      <c r="F496" s="228" t="s">
        <v>670</v>
      </c>
      <c r="G496" s="226"/>
      <c r="H496" s="227" t="s">
        <v>19</v>
      </c>
      <c r="I496" s="229"/>
      <c r="J496" s="226"/>
      <c r="K496" s="226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142</v>
      </c>
      <c r="AU496" s="234" t="s">
        <v>83</v>
      </c>
      <c r="AV496" s="13" t="s">
        <v>81</v>
      </c>
      <c r="AW496" s="13" t="s">
        <v>34</v>
      </c>
      <c r="AX496" s="13" t="s">
        <v>73</v>
      </c>
      <c r="AY496" s="234" t="s">
        <v>129</v>
      </c>
    </row>
    <row r="497" s="14" customFormat="1">
      <c r="A497" s="14"/>
      <c r="B497" s="235"/>
      <c r="C497" s="236"/>
      <c r="D497" s="218" t="s">
        <v>142</v>
      </c>
      <c r="E497" s="237" t="s">
        <v>19</v>
      </c>
      <c r="F497" s="238" t="s">
        <v>713</v>
      </c>
      <c r="G497" s="236"/>
      <c r="H497" s="239">
        <v>7.4880000000000004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142</v>
      </c>
      <c r="AU497" s="245" t="s">
        <v>83</v>
      </c>
      <c r="AV497" s="14" t="s">
        <v>83</v>
      </c>
      <c r="AW497" s="14" t="s">
        <v>34</v>
      </c>
      <c r="AX497" s="14" t="s">
        <v>81</v>
      </c>
      <c r="AY497" s="245" t="s">
        <v>129</v>
      </c>
    </row>
    <row r="498" s="12" customFormat="1" ht="25.92" customHeight="1">
      <c r="A498" s="12"/>
      <c r="B498" s="189"/>
      <c r="C498" s="190"/>
      <c r="D498" s="191" t="s">
        <v>72</v>
      </c>
      <c r="E498" s="192" t="s">
        <v>732</v>
      </c>
      <c r="F498" s="192" t="s">
        <v>733</v>
      </c>
      <c r="G498" s="190"/>
      <c r="H498" s="190"/>
      <c r="I498" s="193"/>
      <c r="J498" s="194">
        <f>BK498</f>
        <v>0</v>
      </c>
      <c r="K498" s="190"/>
      <c r="L498" s="195"/>
      <c r="M498" s="196"/>
      <c r="N498" s="197"/>
      <c r="O498" s="197"/>
      <c r="P498" s="198">
        <f>SUM(P499:P513)</f>
        <v>0</v>
      </c>
      <c r="Q498" s="197"/>
      <c r="R498" s="198">
        <f>SUM(R499:R513)</f>
        <v>0</v>
      </c>
      <c r="S498" s="197"/>
      <c r="T498" s="199">
        <f>SUM(T499:T513)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0" t="s">
        <v>136</v>
      </c>
      <c r="AT498" s="201" t="s">
        <v>72</v>
      </c>
      <c r="AU498" s="201" t="s">
        <v>73</v>
      </c>
      <c r="AY498" s="200" t="s">
        <v>129</v>
      </c>
      <c r="BK498" s="202">
        <f>SUM(BK499:BK513)</f>
        <v>0</v>
      </c>
    </row>
    <row r="499" s="2" customFormat="1" ht="16.5" customHeight="1">
      <c r="A499" s="39"/>
      <c r="B499" s="40"/>
      <c r="C499" s="205" t="s">
        <v>734</v>
      </c>
      <c r="D499" s="205" t="s">
        <v>131</v>
      </c>
      <c r="E499" s="206" t="s">
        <v>735</v>
      </c>
      <c r="F499" s="207" t="s">
        <v>736</v>
      </c>
      <c r="G499" s="208" t="s">
        <v>737</v>
      </c>
      <c r="H499" s="209">
        <v>50</v>
      </c>
      <c r="I499" s="210"/>
      <c r="J499" s="211">
        <f>ROUND(I499*H499,2)</f>
        <v>0</v>
      </c>
      <c r="K499" s="207" t="s">
        <v>135</v>
      </c>
      <c r="L499" s="45"/>
      <c r="M499" s="212" t="s">
        <v>19</v>
      </c>
      <c r="N499" s="213" t="s">
        <v>44</v>
      </c>
      <c r="O499" s="85"/>
      <c r="P499" s="214">
        <f>O499*H499</f>
        <v>0</v>
      </c>
      <c r="Q499" s="214">
        <v>0</v>
      </c>
      <c r="R499" s="214">
        <f>Q499*H499</f>
        <v>0</v>
      </c>
      <c r="S499" s="214">
        <v>0</v>
      </c>
      <c r="T499" s="21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6" t="s">
        <v>738</v>
      </c>
      <c r="AT499" s="216" t="s">
        <v>131</v>
      </c>
      <c r="AU499" s="216" t="s">
        <v>81</v>
      </c>
      <c r="AY499" s="18" t="s">
        <v>129</v>
      </c>
      <c r="BE499" s="217">
        <f>IF(N499="základní",J499,0)</f>
        <v>0</v>
      </c>
      <c r="BF499" s="217">
        <f>IF(N499="snížená",J499,0)</f>
        <v>0</v>
      </c>
      <c r="BG499" s="217">
        <f>IF(N499="zákl. přenesená",J499,0)</f>
        <v>0</v>
      </c>
      <c r="BH499" s="217">
        <f>IF(N499="sníž. přenesená",J499,0)</f>
        <v>0</v>
      </c>
      <c r="BI499" s="217">
        <f>IF(N499="nulová",J499,0)</f>
        <v>0</v>
      </c>
      <c r="BJ499" s="18" t="s">
        <v>81</v>
      </c>
      <c r="BK499" s="217">
        <f>ROUND(I499*H499,2)</f>
        <v>0</v>
      </c>
      <c r="BL499" s="18" t="s">
        <v>738</v>
      </c>
      <c r="BM499" s="216" t="s">
        <v>739</v>
      </c>
    </row>
    <row r="500" s="2" customFormat="1">
      <c r="A500" s="39"/>
      <c r="B500" s="40"/>
      <c r="C500" s="41"/>
      <c r="D500" s="218" t="s">
        <v>138</v>
      </c>
      <c r="E500" s="41"/>
      <c r="F500" s="219" t="s">
        <v>740</v>
      </c>
      <c r="G500" s="41"/>
      <c r="H500" s="41"/>
      <c r="I500" s="220"/>
      <c r="J500" s="41"/>
      <c r="K500" s="41"/>
      <c r="L500" s="45"/>
      <c r="M500" s="221"/>
      <c r="N500" s="22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138</v>
      </c>
      <c r="AU500" s="18" t="s">
        <v>81</v>
      </c>
    </row>
    <row r="501" s="2" customFormat="1">
      <c r="A501" s="39"/>
      <c r="B501" s="40"/>
      <c r="C501" s="41"/>
      <c r="D501" s="223" t="s">
        <v>140</v>
      </c>
      <c r="E501" s="41"/>
      <c r="F501" s="224" t="s">
        <v>741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140</v>
      </c>
      <c r="AU501" s="18" t="s">
        <v>81</v>
      </c>
    </row>
    <row r="502" s="2" customFormat="1" ht="16.5" customHeight="1">
      <c r="A502" s="39"/>
      <c r="B502" s="40"/>
      <c r="C502" s="205" t="s">
        <v>742</v>
      </c>
      <c r="D502" s="205" t="s">
        <v>131</v>
      </c>
      <c r="E502" s="206" t="s">
        <v>743</v>
      </c>
      <c r="F502" s="207" t="s">
        <v>744</v>
      </c>
      <c r="G502" s="208" t="s">
        <v>737</v>
      </c>
      <c r="H502" s="209">
        <v>50</v>
      </c>
      <c r="I502" s="210"/>
      <c r="J502" s="211">
        <f>ROUND(I502*H502,2)</f>
        <v>0</v>
      </c>
      <c r="K502" s="207" t="s">
        <v>135</v>
      </c>
      <c r="L502" s="45"/>
      <c r="M502" s="212" t="s">
        <v>19</v>
      </c>
      <c r="N502" s="213" t="s">
        <v>44</v>
      </c>
      <c r="O502" s="85"/>
      <c r="P502" s="214">
        <f>O502*H502</f>
        <v>0</v>
      </c>
      <c r="Q502" s="214">
        <v>0</v>
      </c>
      <c r="R502" s="214">
        <f>Q502*H502</f>
        <v>0</v>
      </c>
      <c r="S502" s="214">
        <v>0</v>
      </c>
      <c r="T502" s="21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6" t="s">
        <v>738</v>
      </c>
      <c r="AT502" s="216" t="s">
        <v>131</v>
      </c>
      <c r="AU502" s="216" t="s">
        <v>81</v>
      </c>
      <c r="AY502" s="18" t="s">
        <v>129</v>
      </c>
      <c r="BE502" s="217">
        <f>IF(N502="základní",J502,0)</f>
        <v>0</v>
      </c>
      <c r="BF502" s="217">
        <f>IF(N502="snížená",J502,0)</f>
        <v>0</v>
      </c>
      <c r="BG502" s="217">
        <f>IF(N502="zákl. přenesená",J502,0)</f>
        <v>0</v>
      </c>
      <c r="BH502" s="217">
        <f>IF(N502="sníž. přenesená",J502,0)</f>
        <v>0</v>
      </c>
      <c r="BI502" s="217">
        <f>IF(N502="nulová",J502,0)</f>
        <v>0</v>
      </c>
      <c r="BJ502" s="18" t="s">
        <v>81</v>
      </c>
      <c r="BK502" s="217">
        <f>ROUND(I502*H502,2)</f>
        <v>0</v>
      </c>
      <c r="BL502" s="18" t="s">
        <v>738</v>
      </c>
      <c r="BM502" s="216" t="s">
        <v>745</v>
      </c>
    </row>
    <row r="503" s="2" customFormat="1">
      <c r="A503" s="39"/>
      <c r="B503" s="40"/>
      <c r="C503" s="41"/>
      <c r="D503" s="218" t="s">
        <v>138</v>
      </c>
      <c r="E503" s="41"/>
      <c r="F503" s="219" t="s">
        <v>746</v>
      </c>
      <c r="G503" s="41"/>
      <c r="H503" s="41"/>
      <c r="I503" s="220"/>
      <c r="J503" s="41"/>
      <c r="K503" s="41"/>
      <c r="L503" s="45"/>
      <c r="M503" s="221"/>
      <c r="N503" s="222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138</v>
      </c>
      <c r="AU503" s="18" t="s">
        <v>81</v>
      </c>
    </row>
    <row r="504" s="2" customFormat="1">
      <c r="A504" s="39"/>
      <c r="B504" s="40"/>
      <c r="C504" s="41"/>
      <c r="D504" s="223" t="s">
        <v>140</v>
      </c>
      <c r="E504" s="41"/>
      <c r="F504" s="224" t="s">
        <v>747</v>
      </c>
      <c r="G504" s="41"/>
      <c r="H504" s="41"/>
      <c r="I504" s="220"/>
      <c r="J504" s="41"/>
      <c r="K504" s="41"/>
      <c r="L504" s="45"/>
      <c r="M504" s="221"/>
      <c r="N504" s="222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140</v>
      </c>
      <c r="AU504" s="18" t="s">
        <v>81</v>
      </c>
    </row>
    <row r="505" s="2" customFormat="1" ht="16.5" customHeight="1">
      <c r="A505" s="39"/>
      <c r="B505" s="40"/>
      <c r="C505" s="205" t="s">
        <v>748</v>
      </c>
      <c r="D505" s="205" t="s">
        <v>131</v>
      </c>
      <c r="E505" s="206" t="s">
        <v>749</v>
      </c>
      <c r="F505" s="207" t="s">
        <v>750</v>
      </c>
      <c r="G505" s="208" t="s">
        <v>737</v>
      </c>
      <c r="H505" s="209">
        <v>25</v>
      </c>
      <c r="I505" s="210"/>
      <c r="J505" s="211">
        <f>ROUND(I505*H505,2)</f>
        <v>0</v>
      </c>
      <c r="K505" s="207" t="s">
        <v>135</v>
      </c>
      <c r="L505" s="45"/>
      <c r="M505" s="212" t="s">
        <v>19</v>
      </c>
      <c r="N505" s="213" t="s">
        <v>44</v>
      </c>
      <c r="O505" s="85"/>
      <c r="P505" s="214">
        <f>O505*H505</f>
        <v>0</v>
      </c>
      <c r="Q505" s="214">
        <v>0</v>
      </c>
      <c r="R505" s="214">
        <f>Q505*H505</f>
        <v>0</v>
      </c>
      <c r="S505" s="214">
        <v>0</v>
      </c>
      <c r="T505" s="21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16" t="s">
        <v>738</v>
      </c>
      <c r="AT505" s="216" t="s">
        <v>131</v>
      </c>
      <c r="AU505" s="216" t="s">
        <v>81</v>
      </c>
      <c r="AY505" s="18" t="s">
        <v>129</v>
      </c>
      <c r="BE505" s="217">
        <f>IF(N505="základní",J505,0)</f>
        <v>0</v>
      </c>
      <c r="BF505" s="217">
        <f>IF(N505="snížená",J505,0)</f>
        <v>0</v>
      </c>
      <c r="BG505" s="217">
        <f>IF(N505="zákl. přenesená",J505,0)</f>
        <v>0</v>
      </c>
      <c r="BH505" s="217">
        <f>IF(N505="sníž. přenesená",J505,0)</f>
        <v>0</v>
      </c>
      <c r="BI505" s="217">
        <f>IF(N505="nulová",J505,0)</f>
        <v>0</v>
      </c>
      <c r="BJ505" s="18" t="s">
        <v>81</v>
      </c>
      <c r="BK505" s="217">
        <f>ROUND(I505*H505,2)</f>
        <v>0</v>
      </c>
      <c r="BL505" s="18" t="s">
        <v>738</v>
      </c>
      <c r="BM505" s="216" t="s">
        <v>751</v>
      </c>
    </row>
    <row r="506" s="2" customFormat="1">
      <c r="A506" s="39"/>
      <c r="B506" s="40"/>
      <c r="C506" s="41"/>
      <c r="D506" s="218" t="s">
        <v>138</v>
      </c>
      <c r="E506" s="41"/>
      <c r="F506" s="219" t="s">
        <v>752</v>
      </c>
      <c r="G506" s="41"/>
      <c r="H506" s="41"/>
      <c r="I506" s="220"/>
      <c r="J506" s="41"/>
      <c r="K506" s="41"/>
      <c r="L506" s="45"/>
      <c r="M506" s="221"/>
      <c r="N506" s="222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138</v>
      </c>
      <c r="AU506" s="18" t="s">
        <v>81</v>
      </c>
    </row>
    <row r="507" s="2" customFormat="1">
      <c r="A507" s="39"/>
      <c r="B507" s="40"/>
      <c r="C507" s="41"/>
      <c r="D507" s="223" t="s">
        <v>140</v>
      </c>
      <c r="E507" s="41"/>
      <c r="F507" s="224" t="s">
        <v>753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140</v>
      </c>
      <c r="AU507" s="18" t="s">
        <v>81</v>
      </c>
    </row>
    <row r="508" s="2" customFormat="1" ht="16.5" customHeight="1">
      <c r="A508" s="39"/>
      <c r="B508" s="40"/>
      <c r="C508" s="205" t="s">
        <v>754</v>
      </c>
      <c r="D508" s="205" t="s">
        <v>131</v>
      </c>
      <c r="E508" s="206" t="s">
        <v>755</v>
      </c>
      <c r="F508" s="207" t="s">
        <v>756</v>
      </c>
      <c r="G508" s="208" t="s">
        <v>737</v>
      </c>
      <c r="H508" s="209">
        <v>50</v>
      </c>
      <c r="I508" s="210"/>
      <c r="J508" s="211">
        <f>ROUND(I508*H508,2)</f>
        <v>0</v>
      </c>
      <c r="K508" s="207" t="s">
        <v>135</v>
      </c>
      <c r="L508" s="45"/>
      <c r="M508" s="212" t="s">
        <v>19</v>
      </c>
      <c r="N508" s="213" t="s">
        <v>44</v>
      </c>
      <c r="O508" s="85"/>
      <c r="P508" s="214">
        <f>O508*H508</f>
        <v>0</v>
      </c>
      <c r="Q508" s="214">
        <v>0</v>
      </c>
      <c r="R508" s="214">
        <f>Q508*H508</f>
        <v>0</v>
      </c>
      <c r="S508" s="214">
        <v>0</v>
      </c>
      <c r="T508" s="21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6" t="s">
        <v>738</v>
      </c>
      <c r="AT508" s="216" t="s">
        <v>131</v>
      </c>
      <c r="AU508" s="216" t="s">
        <v>81</v>
      </c>
      <c r="AY508" s="18" t="s">
        <v>129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81</v>
      </c>
      <c r="BK508" s="217">
        <f>ROUND(I508*H508,2)</f>
        <v>0</v>
      </c>
      <c r="BL508" s="18" t="s">
        <v>738</v>
      </c>
      <c r="BM508" s="216" t="s">
        <v>757</v>
      </c>
    </row>
    <row r="509" s="2" customFormat="1">
      <c r="A509" s="39"/>
      <c r="B509" s="40"/>
      <c r="C509" s="41"/>
      <c r="D509" s="218" t="s">
        <v>138</v>
      </c>
      <c r="E509" s="41"/>
      <c r="F509" s="219" t="s">
        <v>758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138</v>
      </c>
      <c r="AU509" s="18" t="s">
        <v>81</v>
      </c>
    </row>
    <row r="510" s="2" customFormat="1">
      <c r="A510" s="39"/>
      <c r="B510" s="40"/>
      <c r="C510" s="41"/>
      <c r="D510" s="223" t="s">
        <v>140</v>
      </c>
      <c r="E510" s="41"/>
      <c r="F510" s="224" t="s">
        <v>759</v>
      </c>
      <c r="G510" s="41"/>
      <c r="H510" s="41"/>
      <c r="I510" s="220"/>
      <c r="J510" s="41"/>
      <c r="K510" s="41"/>
      <c r="L510" s="45"/>
      <c r="M510" s="221"/>
      <c r="N510" s="222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140</v>
      </c>
      <c r="AU510" s="18" t="s">
        <v>81</v>
      </c>
    </row>
    <row r="511" s="2" customFormat="1" ht="16.5" customHeight="1">
      <c r="A511" s="39"/>
      <c r="B511" s="40"/>
      <c r="C511" s="205" t="s">
        <v>760</v>
      </c>
      <c r="D511" s="205" t="s">
        <v>131</v>
      </c>
      <c r="E511" s="206" t="s">
        <v>761</v>
      </c>
      <c r="F511" s="207" t="s">
        <v>762</v>
      </c>
      <c r="G511" s="208" t="s">
        <v>737</v>
      </c>
      <c r="H511" s="209">
        <v>25</v>
      </c>
      <c r="I511" s="210"/>
      <c r="J511" s="211">
        <f>ROUND(I511*H511,2)</f>
        <v>0</v>
      </c>
      <c r="K511" s="207" t="s">
        <v>135</v>
      </c>
      <c r="L511" s="45"/>
      <c r="M511" s="212" t="s">
        <v>19</v>
      </c>
      <c r="N511" s="213" t="s">
        <v>44</v>
      </c>
      <c r="O511" s="85"/>
      <c r="P511" s="214">
        <f>O511*H511</f>
        <v>0</v>
      </c>
      <c r="Q511" s="214">
        <v>0</v>
      </c>
      <c r="R511" s="214">
        <f>Q511*H511</f>
        <v>0</v>
      </c>
      <c r="S511" s="214">
        <v>0</v>
      </c>
      <c r="T511" s="21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16" t="s">
        <v>738</v>
      </c>
      <c r="AT511" s="216" t="s">
        <v>131</v>
      </c>
      <c r="AU511" s="216" t="s">
        <v>81</v>
      </c>
      <c r="AY511" s="18" t="s">
        <v>129</v>
      </c>
      <c r="BE511" s="217">
        <f>IF(N511="základní",J511,0)</f>
        <v>0</v>
      </c>
      <c r="BF511" s="217">
        <f>IF(N511="snížená",J511,0)</f>
        <v>0</v>
      </c>
      <c r="BG511" s="217">
        <f>IF(N511="zákl. přenesená",J511,0)</f>
        <v>0</v>
      </c>
      <c r="BH511" s="217">
        <f>IF(N511="sníž. přenesená",J511,0)</f>
        <v>0</v>
      </c>
      <c r="BI511" s="217">
        <f>IF(N511="nulová",J511,0)</f>
        <v>0</v>
      </c>
      <c r="BJ511" s="18" t="s">
        <v>81</v>
      </c>
      <c r="BK511" s="217">
        <f>ROUND(I511*H511,2)</f>
        <v>0</v>
      </c>
      <c r="BL511" s="18" t="s">
        <v>738</v>
      </c>
      <c r="BM511" s="216" t="s">
        <v>763</v>
      </c>
    </row>
    <row r="512" s="2" customFormat="1">
      <c r="A512" s="39"/>
      <c r="B512" s="40"/>
      <c r="C512" s="41"/>
      <c r="D512" s="218" t="s">
        <v>138</v>
      </c>
      <c r="E512" s="41"/>
      <c r="F512" s="219" t="s">
        <v>764</v>
      </c>
      <c r="G512" s="41"/>
      <c r="H512" s="41"/>
      <c r="I512" s="220"/>
      <c r="J512" s="41"/>
      <c r="K512" s="41"/>
      <c r="L512" s="45"/>
      <c r="M512" s="221"/>
      <c r="N512" s="22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138</v>
      </c>
      <c r="AU512" s="18" t="s">
        <v>81</v>
      </c>
    </row>
    <row r="513" s="2" customFormat="1">
      <c r="A513" s="39"/>
      <c r="B513" s="40"/>
      <c r="C513" s="41"/>
      <c r="D513" s="223" t="s">
        <v>140</v>
      </c>
      <c r="E513" s="41"/>
      <c r="F513" s="224" t="s">
        <v>765</v>
      </c>
      <c r="G513" s="41"/>
      <c r="H513" s="41"/>
      <c r="I513" s="220"/>
      <c r="J513" s="41"/>
      <c r="K513" s="41"/>
      <c r="L513" s="45"/>
      <c r="M513" s="267"/>
      <c r="N513" s="268"/>
      <c r="O513" s="269"/>
      <c r="P513" s="269"/>
      <c r="Q513" s="269"/>
      <c r="R513" s="269"/>
      <c r="S513" s="269"/>
      <c r="T513" s="270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140</v>
      </c>
      <c r="AU513" s="18" t="s">
        <v>81</v>
      </c>
    </row>
    <row r="514" s="2" customFormat="1" ht="6.96" customHeight="1">
      <c r="A514" s="39"/>
      <c r="B514" s="60"/>
      <c r="C514" s="61"/>
      <c r="D514" s="61"/>
      <c r="E514" s="61"/>
      <c r="F514" s="61"/>
      <c r="G514" s="61"/>
      <c r="H514" s="61"/>
      <c r="I514" s="61"/>
      <c r="J514" s="61"/>
      <c r="K514" s="61"/>
      <c r="L514" s="45"/>
      <c r="M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</sheetData>
  <sheetProtection sheet="1" autoFilter="0" formatColumns="0" formatRows="0" objects="1" scenarios="1" spinCount="100000" saltValue="zJLgTshUpkPvj6eSQfCm6SFUoGUbxkw7Hpwm1hUgzcqNHBozMtncTqrxC+njSQ3eqVqvKmz+Wc7mTTNmb85YSQ==" hashValue="JN4ckHFyqpmoxYwHGfwdqeESb58m48NDaDJQSz4eEeM1cvnkeWl862eUWvIruCyDfvZPy3PhFX0sT2XYl2jcsA==" algorithmName="SHA-512" password="CC35"/>
  <autoFilter ref="C92:K513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3_01/113107123"/>
    <hyperlink ref="F103" r:id="rId2" display="https://podminky.urs.cz/item/CS_URS_2023_01/113154124"/>
    <hyperlink ref="F108" r:id="rId3" display="https://podminky.urs.cz/item/CS_URS_2023_01/122351101"/>
    <hyperlink ref="F113" r:id="rId4" display="https://podminky.urs.cz/item/CS_URS_2023_01/122452203"/>
    <hyperlink ref="F118" r:id="rId5" display="https://podminky.urs.cz/item/CS_URS_2023_01/131351100"/>
    <hyperlink ref="F123" r:id="rId6" display="https://podminky.urs.cz/item/CS_URS_2023_01/132351251"/>
    <hyperlink ref="F128" r:id="rId7" display="https://podminky.urs.cz/item/CS_URS_2023_01/162751137"/>
    <hyperlink ref="F133" r:id="rId8" display="https://podminky.urs.cz/item/CS_URS_2023_01/162751139"/>
    <hyperlink ref="F138" r:id="rId9" display="https://podminky.urs.cz/item/CS_URS_2023_01/167151112"/>
    <hyperlink ref="F142" r:id="rId10" display="https://podminky.urs.cz/item/CS_URS_2023_01/174111101"/>
    <hyperlink ref="F147" r:id="rId11" display="https://podminky.urs.cz/item/CS_URS_2023_01/175111101"/>
    <hyperlink ref="F155" r:id="rId12" display="https://podminky.urs.cz/item/CS_URS_2023_01/181252305"/>
    <hyperlink ref="F163" r:id="rId13" display="https://podminky.urs.cz/item/CS_URS_2023_01/181951114"/>
    <hyperlink ref="F169" r:id="rId14" display="https://podminky.urs.cz/item/CS_URS_2023_01/271572211"/>
    <hyperlink ref="F174" r:id="rId15" display="https://podminky.urs.cz/item/CS_URS_2023_01/273321211"/>
    <hyperlink ref="F179" r:id="rId16" display="https://podminky.urs.cz/item/CS_URS_2023_01/273351121"/>
    <hyperlink ref="F184" r:id="rId17" display="https://podminky.urs.cz/item/CS_URS_2023_01/273351122"/>
    <hyperlink ref="F189" r:id="rId18" display="https://podminky.urs.cz/item/CS_URS_2023_01/273362021"/>
    <hyperlink ref="F195" r:id="rId19" display="https://podminky.urs.cz/item/CS_URS_2023_01/451317777"/>
    <hyperlink ref="F200" r:id="rId20" display="https://podminky.urs.cz/item/CS_URS_2023_01/451541111"/>
    <hyperlink ref="F205" r:id="rId21" display="https://podminky.urs.cz/item/CS_URS_2023_01/451573111"/>
    <hyperlink ref="F211" r:id="rId22" display="https://podminky.urs.cz/item/CS_URS_2023_01/564851011"/>
    <hyperlink ref="F216" r:id="rId23" display="https://podminky.urs.cz/item/CS_URS_2023_01/564861111"/>
    <hyperlink ref="F221" r:id="rId24" display="https://podminky.urs.cz/item/CS_URS_2023_01/565155101"/>
    <hyperlink ref="F226" r:id="rId25" display="https://podminky.urs.cz/item/CS_URS_2023_01/567123813"/>
    <hyperlink ref="F231" r:id="rId26" display="https://podminky.urs.cz/item/CS_URS_2023_01/569851111"/>
    <hyperlink ref="F236" r:id="rId27" display="https://podminky.urs.cz/item/CS_URS_2023_01/573191111"/>
    <hyperlink ref="F241" r:id="rId28" display="https://podminky.urs.cz/item/CS_URS_2023_01/573231106"/>
    <hyperlink ref="F246" r:id="rId29" display="https://podminky.urs.cz/item/CS_URS_2023_01/577134131"/>
    <hyperlink ref="F251" r:id="rId30" display="https://podminky.urs.cz/item/CS_URS_2023_01/597161111"/>
    <hyperlink ref="F258" r:id="rId31" display="https://podminky.urs.cz/item/CS_URS_2023_01/597661111"/>
    <hyperlink ref="F264" r:id="rId32" display="https://podminky.urs.cz/item/CS_URS_2023_01/894201161"/>
    <hyperlink ref="F269" r:id="rId33" display="https://podminky.urs.cz/item/CS_URS_2023_01/894201261"/>
    <hyperlink ref="F274" r:id="rId34" display="https://podminky.urs.cz/item/CS_URS_2023_01/894502101"/>
    <hyperlink ref="F279" r:id="rId35" display="https://podminky.urs.cz/item/CS_URS_2023_01/894502201"/>
    <hyperlink ref="F285" r:id="rId36" display="https://podminky.urs.cz/item/CS_URS_2023_01/894608112"/>
    <hyperlink ref="F293" r:id="rId37" display="https://podminky.urs.cz/item/CS_URS_2023_01/894608211"/>
    <hyperlink ref="F300" r:id="rId38" display="https://podminky.urs.cz/item/CS_URS_2023_01/899501221"/>
    <hyperlink ref="F306" r:id="rId39" display="https://podminky.urs.cz/item/CS_URS_2023_01/911381812"/>
    <hyperlink ref="F311" r:id="rId40" display="https://podminky.urs.cz/item/CS_URS_2023_01/914111111"/>
    <hyperlink ref="F321" r:id="rId41" display="https://podminky.urs.cz/item/CS_URS_2023_01/914511111"/>
    <hyperlink ref="F328" r:id="rId42" display="https://podminky.urs.cz/item/CS_URS_2023_01/916131213"/>
    <hyperlink ref="F336" r:id="rId43" display="https://podminky.urs.cz/item/CS_URS_2023_01/919551014"/>
    <hyperlink ref="F344" r:id="rId44" display="https://podminky.urs.cz/item/CS_URS_2023_01/919732221"/>
    <hyperlink ref="F352" r:id="rId45" display="https://podminky.urs.cz/item/CS_URS_2023_01/919735112"/>
    <hyperlink ref="F357" r:id="rId46" display="https://podminky.urs.cz/item/CS_URS_2023_01/935112211"/>
    <hyperlink ref="F364" r:id="rId47" display="https://podminky.urs.cz/item/CS_URS_2023_01/938909612"/>
    <hyperlink ref="F369" r:id="rId48" display="https://podminky.urs.cz/item/CS_URS_2023_01/953961215"/>
    <hyperlink ref="F374" r:id="rId49" display="https://podminky.urs.cz/item/CS_URS_2023_01/953965131"/>
    <hyperlink ref="F379" r:id="rId50" display="https://podminky.urs.cz/item/CS_URS_2023_01/966008113"/>
    <hyperlink ref="F384" r:id="rId51" display="https://podminky.urs.cz/item/CS_URS_2023_01/966008212"/>
    <hyperlink ref="F389" r:id="rId52" display="https://podminky.urs.cz/item/CS_URS_2023_01/966008311"/>
    <hyperlink ref="F395" r:id="rId53" display="https://podminky.urs.cz/item/CS_URS_2023_01/997221551"/>
    <hyperlink ref="F398" r:id="rId54" display="https://podminky.urs.cz/item/CS_URS_2023_01/997221559"/>
    <hyperlink ref="F402" r:id="rId55" display="https://podminky.urs.cz/item/CS_URS_2023_01/997221611"/>
    <hyperlink ref="F405" r:id="rId56" display="https://podminky.urs.cz/item/CS_URS_2023_01/997221625"/>
    <hyperlink ref="F409" r:id="rId57" display="https://podminky.urs.cz/item/CS_URS_2023_01/997221655"/>
    <hyperlink ref="F419" r:id="rId58" display="https://podminky.urs.cz/item/CS_URS_2023_01/997221875"/>
    <hyperlink ref="F425" r:id="rId59" display="https://podminky.urs.cz/item/CS_URS_2023_01/998225111"/>
    <hyperlink ref="F430" r:id="rId60" display="https://podminky.urs.cz/item/CS_URS_2023_01/711112001"/>
    <hyperlink ref="F438" r:id="rId61" display="https://podminky.urs.cz/item/CS_URS_2023_01/711112002"/>
    <hyperlink ref="F446" r:id="rId62" display="https://podminky.urs.cz/item/CS_URS_2023_01/998711101"/>
    <hyperlink ref="F450" r:id="rId63" display="https://podminky.urs.cz/item/CS_URS_2023_01/767163121"/>
    <hyperlink ref="F469" r:id="rId64" display="https://podminky.urs.cz/item/CS_URS_2023_01/998767101"/>
    <hyperlink ref="F473" r:id="rId65" display="https://podminky.urs.cz/item/CS_URS_2023_01/783301303"/>
    <hyperlink ref="F480" r:id="rId66" display="https://podminky.urs.cz/item/CS_URS_2023_01/783301311"/>
    <hyperlink ref="F485" r:id="rId67" display="https://podminky.urs.cz/item/CS_URS_2023_01/783314203"/>
    <hyperlink ref="F490" r:id="rId68" display="https://podminky.urs.cz/item/CS_URS_2023_01/783315103"/>
    <hyperlink ref="F495" r:id="rId69" display="https://podminky.urs.cz/item/CS_URS_2023_01/783317105"/>
    <hyperlink ref="F501" r:id="rId70" display="https://podminky.urs.cz/item/CS_URS_2023_01/HZS1212"/>
    <hyperlink ref="F504" r:id="rId71" display="https://podminky.urs.cz/item/CS_URS_2023_01/HZS1322"/>
    <hyperlink ref="F507" r:id="rId72" display="https://podminky.urs.cz/item/CS_URS_2023_01/HZS1412"/>
    <hyperlink ref="F510" r:id="rId73" display="https://podminky.urs.cz/item/CS_URS_2023_01/HZS1422"/>
    <hyperlink ref="F513" r:id="rId74" display="https://podminky.urs.cz/item/CS_URS_2023_01/HZS14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766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ROUND((SUM(BE94:BE386)),  2)</f>
        <v>0</v>
      </c>
      <c r="G33" s="39"/>
      <c r="H33" s="39"/>
      <c r="I33" s="149">
        <v>0.20999999999999999</v>
      </c>
      <c r="J33" s="148">
        <f>ROUND(((SUM(BE94:BE386))*I33),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ROUND((SUM(BF94:BF386)),  2)</f>
        <v>0</v>
      </c>
      <c r="G34" s="39"/>
      <c r="H34" s="39"/>
      <c r="I34" s="149">
        <v>0.14999999999999999</v>
      </c>
      <c r="J34" s="148">
        <f>ROUND(((SUM(BF94:BF386))*I34),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ROUND((SUM(BG94:BG386)),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ROUND((SUM(BH94:BH386)),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ROUND((SUM(BI94:BI386)),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2023-02-D.2.1 - LEŠANY-OPĚRNÁ ZEĎ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J136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767</v>
      </c>
      <c r="E63" s="175"/>
      <c r="F63" s="175"/>
      <c r="G63" s="175"/>
      <c r="H63" s="175"/>
      <c r="I63" s="175"/>
      <c r="J63" s="176">
        <f>J213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J248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J254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768</v>
      </c>
      <c r="E66" s="175"/>
      <c r="F66" s="175"/>
      <c r="G66" s="175"/>
      <c r="H66" s="175"/>
      <c r="I66" s="175"/>
      <c r="J66" s="176">
        <f>J260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105</v>
      </c>
      <c r="E67" s="175"/>
      <c r="F67" s="175"/>
      <c r="G67" s="175"/>
      <c r="H67" s="175"/>
      <c r="I67" s="175"/>
      <c r="J67" s="176">
        <f>J271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106</v>
      </c>
      <c r="E68" s="175"/>
      <c r="F68" s="175"/>
      <c r="G68" s="175"/>
      <c r="H68" s="175"/>
      <c r="I68" s="175"/>
      <c r="J68" s="176">
        <f>J277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107</v>
      </c>
      <c r="E69" s="175"/>
      <c r="F69" s="175"/>
      <c r="G69" s="175"/>
      <c r="H69" s="175"/>
      <c r="I69" s="175"/>
      <c r="J69" s="176">
        <f>J338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108</v>
      </c>
      <c r="E70" s="175"/>
      <c r="F70" s="175"/>
      <c r="G70" s="175"/>
      <c r="H70" s="175"/>
      <c r="I70" s="175"/>
      <c r="J70" s="176">
        <f>J346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6"/>
      <c r="C71" s="167"/>
      <c r="D71" s="168" t="s">
        <v>109</v>
      </c>
      <c r="E71" s="169"/>
      <c r="F71" s="169"/>
      <c r="G71" s="169"/>
      <c r="H71" s="169"/>
      <c r="I71" s="169"/>
      <c r="J71" s="170">
        <f>J350</f>
        <v>0</v>
      </c>
      <c r="K71" s="167"/>
      <c r="L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2"/>
      <c r="C72" s="173"/>
      <c r="D72" s="174" t="s">
        <v>110</v>
      </c>
      <c r="E72" s="175"/>
      <c r="F72" s="175"/>
      <c r="G72" s="175"/>
      <c r="H72" s="175"/>
      <c r="I72" s="175"/>
      <c r="J72" s="176">
        <f>J351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112</v>
      </c>
      <c r="E73" s="175"/>
      <c r="F73" s="175"/>
      <c r="G73" s="175"/>
      <c r="H73" s="175"/>
      <c r="I73" s="175"/>
      <c r="J73" s="176">
        <f>J368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6"/>
      <c r="C74" s="167"/>
      <c r="D74" s="168" t="s">
        <v>113</v>
      </c>
      <c r="E74" s="169"/>
      <c r="F74" s="169"/>
      <c r="G74" s="169"/>
      <c r="H74" s="169"/>
      <c r="I74" s="169"/>
      <c r="J74" s="170">
        <f>J374</f>
        <v>0</v>
      </c>
      <c r="K74" s="167"/>
      <c r="L74" s="17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114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OPRAVA VOZOVKY S OPĚRNOU ZDÍ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94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2023-02-D.2.1 - LEŠANY-OPĚRNÁ ZEĎ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 xml:space="preserve">Lešany </v>
      </c>
      <c r="G88" s="41"/>
      <c r="H88" s="41"/>
      <c r="I88" s="33" t="s">
        <v>23</v>
      </c>
      <c r="J88" s="73" t="str">
        <f>IF(J12="","",J12)</f>
        <v>2. 1. 2023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>Středočeský kraj,Zborovská 11,Praha 5</v>
      </c>
      <c r="G90" s="41"/>
      <c r="H90" s="41"/>
      <c r="I90" s="33" t="s">
        <v>32</v>
      </c>
      <c r="J90" s="37" t="str">
        <f>E21</f>
        <v>DiK Janák s.r.o.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41"/>
      <c r="E91" s="41"/>
      <c r="F91" s="28" t="str">
        <f>IF(E18="","",E18)</f>
        <v>Vyplň údaj</v>
      </c>
      <c r="G91" s="41"/>
      <c r="H91" s="41"/>
      <c r="I91" s="33" t="s">
        <v>35</v>
      </c>
      <c r="J91" s="37" t="str">
        <f>E24</f>
        <v>ing. Stanislav Janák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115</v>
      </c>
      <c r="D93" s="181" t="s">
        <v>58</v>
      </c>
      <c r="E93" s="181" t="s">
        <v>54</v>
      </c>
      <c r="F93" s="181" t="s">
        <v>55</v>
      </c>
      <c r="G93" s="181" t="s">
        <v>116</v>
      </c>
      <c r="H93" s="181" t="s">
        <v>117</v>
      </c>
      <c r="I93" s="181" t="s">
        <v>118</v>
      </c>
      <c r="J93" s="181" t="s">
        <v>98</v>
      </c>
      <c r="K93" s="182" t="s">
        <v>119</v>
      </c>
      <c r="L93" s="183"/>
      <c r="M93" s="93" t="s">
        <v>19</v>
      </c>
      <c r="N93" s="94" t="s">
        <v>43</v>
      </c>
      <c r="O93" s="94" t="s">
        <v>120</v>
      </c>
      <c r="P93" s="94" t="s">
        <v>121</v>
      </c>
      <c r="Q93" s="94" t="s">
        <v>122</v>
      </c>
      <c r="R93" s="94" t="s">
        <v>123</v>
      </c>
      <c r="S93" s="94" t="s">
        <v>124</v>
      </c>
      <c r="T93" s="95" t="s">
        <v>125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126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P95+P350+P374</f>
        <v>0</v>
      </c>
      <c r="Q94" s="97"/>
      <c r="R94" s="186">
        <f>R95+R350+R374</f>
        <v>359.78662567000003</v>
      </c>
      <c r="S94" s="97"/>
      <c r="T94" s="187">
        <f>T95+T350+T374</f>
        <v>13.4054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72</v>
      </c>
      <c r="AU94" s="18" t="s">
        <v>99</v>
      </c>
      <c r="BK94" s="188">
        <f>BK95+BK350+BK374</f>
        <v>0</v>
      </c>
    </row>
    <row r="95" s="12" customFormat="1" ht="25.92" customHeight="1">
      <c r="A95" s="12"/>
      <c r="B95" s="189"/>
      <c r="C95" s="190"/>
      <c r="D95" s="191" t="s">
        <v>72</v>
      </c>
      <c r="E95" s="192" t="s">
        <v>127</v>
      </c>
      <c r="F95" s="192" t="s">
        <v>128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P96+P136+P213+P248+P254+P260+P271+P277+P338+P346</f>
        <v>0</v>
      </c>
      <c r="Q95" s="197"/>
      <c r="R95" s="198">
        <f>R96+R136+R213+R248+R254+R260+R271+R277+R338+R346</f>
        <v>359.68856667000006</v>
      </c>
      <c r="S95" s="197"/>
      <c r="T95" s="199">
        <f>T96+T136+T213+T248+T254+T260+T271+T277+T338+T346</f>
        <v>13.4054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81</v>
      </c>
      <c r="AT95" s="201" t="s">
        <v>72</v>
      </c>
      <c r="AU95" s="201" t="s">
        <v>73</v>
      </c>
      <c r="AY95" s="200" t="s">
        <v>129</v>
      </c>
      <c r="BK95" s="202">
        <f>BK96+BK136+BK213+BK248+BK254+BK260+BK271+BK277+BK338+BK346</f>
        <v>0</v>
      </c>
    </row>
    <row r="96" s="12" customFormat="1" ht="22.8" customHeight="1">
      <c r="A96" s="12"/>
      <c r="B96" s="189"/>
      <c r="C96" s="190"/>
      <c r="D96" s="191" t="s">
        <v>72</v>
      </c>
      <c r="E96" s="203" t="s">
        <v>81</v>
      </c>
      <c r="F96" s="203" t="s">
        <v>130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SUM(P97:P135)</f>
        <v>0</v>
      </c>
      <c r="Q96" s="197"/>
      <c r="R96" s="198">
        <f>SUM(R97:R135)</f>
        <v>1.1459039999999998</v>
      </c>
      <c r="S96" s="197"/>
      <c r="T96" s="199">
        <f>SUM(T97:T135)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81</v>
      </c>
      <c r="AT96" s="201" t="s">
        <v>72</v>
      </c>
      <c r="AU96" s="201" t="s">
        <v>81</v>
      </c>
      <c r="AY96" s="200" t="s">
        <v>129</v>
      </c>
      <c r="BK96" s="202">
        <f>SUM(BK97:BK135)</f>
        <v>0</v>
      </c>
    </row>
    <row r="97" s="2" customFormat="1" ht="21.75" customHeight="1">
      <c r="A97" s="39"/>
      <c r="B97" s="40"/>
      <c r="C97" s="205" t="s">
        <v>81</v>
      </c>
      <c r="D97" s="205" t="s">
        <v>131</v>
      </c>
      <c r="E97" s="206" t="s">
        <v>769</v>
      </c>
      <c r="F97" s="207" t="s">
        <v>770</v>
      </c>
      <c r="G97" s="208" t="s">
        <v>154</v>
      </c>
      <c r="H97" s="209">
        <v>88.200000000000003</v>
      </c>
      <c r="I97" s="210"/>
      <c r="J97" s="211">
        <f>ROUND(I97*H97,2)</f>
        <v>0</v>
      </c>
      <c r="K97" s="207" t="s">
        <v>771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136</v>
      </c>
      <c r="AT97" s="216" t="s">
        <v>131</v>
      </c>
      <c r="AU97" s="216" t="s">
        <v>83</v>
      </c>
      <c r="AY97" s="18" t="s">
        <v>129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136</v>
      </c>
      <c r="BM97" s="216" t="s">
        <v>772</v>
      </c>
    </row>
    <row r="98" s="2" customFormat="1">
      <c r="A98" s="39"/>
      <c r="B98" s="40"/>
      <c r="C98" s="41"/>
      <c r="D98" s="218" t="s">
        <v>138</v>
      </c>
      <c r="E98" s="41"/>
      <c r="F98" s="219" t="s">
        <v>773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138</v>
      </c>
      <c r="AU98" s="18" t="s">
        <v>83</v>
      </c>
    </row>
    <row r="99" s="2" customFormat="1">
      <c r="A99" s="39"/>
      <c r="B99" s="40"/>
      <c r="C99" s="41"/>
      <c r="D99" s="223" t="s">
        <v>140</v>
      </c>
      <c r="E99" s="41"/>
      <c r="F99" s="224" t="s">
        <v>774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140</v>
      </c>
      <c r="AU99" s="18" t="s">
        <v>83</v>
      </c>
    </row>
    <row r="100" s="13" customFormat="1">
      <c r="A100" s="13"/>
      <c r="B100" s="225"/>
      <c r="C100" s="226"/>
      <c r="D100" s="218" t="s">
        <v>142</v>
      </c>
      <c r="E100" s="227" t="s">
        <v>19</v>
      </c>
      <c r="F100" s="228" t="s">
        <v>775</v>
      </c>
      <c r="G100" s="226"/>
      <c r="H100" s="227" t="s">
        <v>19</v>
      </c>
      <c r="I100" s="229"/>
      <c r="J100" s="226"/>
      <c r="K100" s="226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142</v>
      </c>
      <c r="AU100" s="234" t="s">
        <v>83</v>
      </c>
      <c r="AV100" s="13" t="s">
        <v>81</v>
      </c>
      <c r="AW100" s="13" t="s">
        <v>34</v>
      </c>
      <c r="AX100" s="13" t="s">
        <v>73</v>
      </c>
      <c r="AY100" s="234" t="s">
        <v>129</v>
      </c>
    </row>
    <row r="101" s="14" customFormat="1">
      <c r="A101" s="14"/>
      <c r="B101" s="235"/>
      <c r="C101" s="236"/>
      <c r="D101" s="218" t="s">
        <v>142</v>
      </c>
      <c r="E101" s="237" t="s">
        <v>19</v>
      </c>
      <c r="F101" s="238" t="s">
        <v>776</v>
      </c>
      <c r="G101" s="236"/>
      <c r="H101" s="239">
        <v>88.200000000000003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142</v>
      </c>
      <c r="AU101" s="245" t="s">
        <v>83</v>
      </c>
      <c r="AV101" s="14" t="s">
        <v>83</v>
      </c>
      <c r="AW101" s="14" t="s">
        <v>34</v>
      </c>
      <c r="AX101" s="14" t="s">
        <v>81</v>
      </c>
      <c r="AY101" s="245" t="s">
        <v>129</v>
      </c>
    </row>
    <row r="102" s="2" customFormat="1" ht="16.5" customHeight="1">
      <c r="A102" s="39"/>
      <c r="B102" s="40"/>
      <c r="C102" s="205" t="s">
        <v>83</v>
      </c>
      <c r="D102" s="205" t="s">
        <v>131</v>
      </c>
      <c r="E102" s="206" t="s">
        <v>777</v>
      </c>
      <c r="F102" s="207" t="s">
        <v>778</v>
      </c>
      <c r="G102" s="208" t="s">
        <v>154</v>
      </c>
      <c r="H102" s="209">
        <v>4.7999999999999998</v>
      </c>
      <c r="I102" s="210"/>
      <c r="J102" s="211">
        <f>ROUND(I102*H102,2)</f>
        <v>0</v>
      </c>
      <c r="K102" s="207" t="s">
        <v>135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0.00123</v>
      </c>
      <c r="R102" s="214">
        <f>Q102*H102</f>
        <v>0.0059039999999999995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136</v>
      </c>
      <c r="AT102" s="216" t="s">
        <v>131</v>
      </c>
      <c r="AU102" s="216" t="s">
        <v>83</v>
      </c>
      <c r="AY102" s="18" t="s">
        <v>129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136</v>
      </c>
      <c r="BM102" s="216" t="s">
        <v>779</v>
      </c>
    </row>
    <row r="103" s="2" customFormat="1">
      <c r="A103" s="39"/>
      <c r="B103" s="40"/>
      <c r="C103" s="41"/>
      <c r="D103" s="218" t="s">
        <v>138</v>
      </c>
      <c r="E103" s="41"/>
      <c r="F103" s="219" t="s">
        <v>780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138</v>
      </c>
      <c r="AU103" s="18" t="s">
        <v>83</v>
      </c>
    </row>
    <row r="104" s="2" customFormat="1">
      <c r="A104" s="39"/>
      <c r="B104" s="40"/>
      <c r="C104" s="41"/>
      <c r="D104" s="223" t="s">
        <v>140</v>
      </c>
      <c r="E104" s="41"/>
      <c r="F104" s="224" t="s">
        <v>781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140</v>
      </c>
      <c r="AU104" s="18" t="s">
        <v>83</v>
      </c>
    </row>
    <row r="105" s="13" customFormat="1">
      <c r="A105" s="13"/>
      <c r="B105" s="225"/>
      <c r="C105" s="226"/>
      <c r="D105" s="218" t="s">
        <v>142</v>
      </c>
      <c r="E105" s="227" t="s">
        <v>19</v>
      </c>
      <c r="F105" s="228" t="s">
        <v>782</v>
      </c>
      <c r="G105" s="226"/>
      <c r="H105" s="227" t="s">
        <v>19</v>
      </c>
      <c r="I105" s="229"/>
      <c r="J105" s="226"/>
      <c r="K105" s="226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142</v>
      </c>
      <c r="AU105" s="234" t="s">
        <v>83</v>
      </c>
      <c r="AV105" s="13" t="s">
        <v>81</v>
      </c>
      <c r="AW105" s="13" t="s">
        <v>34</v>
      </c>
      <c r="AX105" s="13" t="s">
        <v>73</v>
      </c>
      <c r="AY105" s="234" t="s">
        <v>129</v>
      </c>
    </row>
    <row r="106" s="14" customFormat="1">
      <c r="A106" s="14"/>
      <c r="B106" s="235"/>
      <c r="C106" s="236"/>
      <c r="D106" s="218" t="s">
        <v>142</v>
      </c>
      <c r="E106" s="237" t="s">
        <v>19</v>
      </c>
      <c r="F106" s="238" t="s">
        <v>783</v>
      </c>
      <c r="G106" s="236"/>
      <c r="H106" s="239">
        <v>4.7999999999999998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142</v>
      </c>
      <c r="AU106" s="245" t="s">
        <v>83</v>
      </c>
      <c r="AV106" s="14" t="s">
        <v>83</v>
      </c>
      <c r="AW106" s="14" t="s">
        <v>34</v>
      </c>
      <c r="AX106" s="14" t="s">
        <v>81</v>
      </c>
      <c r="AY106" s="245" t="s">
        <v>129</v>
      </c>
    </row>
    <row r="107" s="2" customFormat="1" ht="21.75" customHeight="1">
      <c r="A107" s="39"/>
      <c r="B107" s="40"/>
      <c r="C107" s="205" t="s">
        <v>151</v>
      </c>
      <c r="D107" s="205" t="s">
        <v>131</v>
      </c>
      <c r="E107" s="206" t="s">
        <v>784</v>
      </c>
      <c r="F107" s="207" t="s">
        <v>785</v>
      </c>
      <c r="G107" s="208" t="s">
        <v>154</v>
      </c>
      <c r="H107" s="209">
        <v>5.2800000000000002</v>
      </c>
      <c r="I107" s="210"/>
      <c r="J107" s="211">
        <f>ROUND(I107*H107,2)</f>
        <v>0</v>
      </c>
      <c r="K107" s="207" t="s">
        <v>771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136</v>
      </c>
      <c r="AT107" s="216" t="s">
        <v>131</v>
      </c>
      <c r="AU107" s="216" t="s">
        <v>83</v>
      </c>
      <c r="AY107" s="18" t="s">
        <v>129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136</v>
      </c>
      <c r="BM107" s="216" t="s">
        <v>786</v>
      </c>
    </row>
    <row r="108" s="2" customFormat="1">
      <c r="A108" s="39"/>
      <c r="B108" s="40"/>
      <c r="C108" s="41"/>
      <c r="D108" s="218" t="s">
        <v>138</v>
      </c>
      <c r="E108" s="41"/>
      <c r="F108" s="219" t="s">
        <v>787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138</v>
      </c>
      <c r="AU108" s="18" t="s">
        <v>83</v>
      </c>
    </row>
    <row r="109" s="2" customFormat="1">
      <c r="A109" s="39"/>
      <c r="B109" s="40"/>
      <c r="C109" s="41"/>
      <c r="D109" s="223" t="s">
        <v>140</v>
      </c>
      <c r="E109" s="41"/>
      <c r="F109" s="224" t="s">
        <v>788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140</v>
      </c>
      <c r="AU109" s="18" t="s">
        <v>83</v>
      </c>
    </row>
    <row r="110" s="13" customFormat="1">
      <c r="A110" s="13"/>
      <c r="B110" s="225"/>
      <c r="C110" s="226"/>
      <c r="D110" s="218" t="s">
        <v>142</v>
      </c>
      <c r="E110" s="227" t="s">
        <v>19</v>
      </c>
      <c r="F110" s="228" t="s">
        <v>789</v>
      </c>
      <c r="G110" s="226"/>
      <c r="H110" s="227" t="s">
        <v>19</v>
      </c>
      <c r="I110" s="229"/>
      <c r="J110" s="226"/>
      <c r="K110" s="226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142</v>
      </c>
      <c r="AU110" s="234" t="s">
        <v>83</v>
      </c>
      <c r="AV110" s="13" t="s">
        <v>81</v>
      </c>
      <c r="AW110" s="13" t="s">
        <v>34</v>
      </c>
      <c r="AX110" s="13" t="s">
        <v>73</v>
      </c>
      <c r="AY110" s="234" t="s">
        <v>129</v>
      </c>
    </row>
    <row r="111" s="14" customFormat="1">
      <c r="A111" s="14"/>
      <c r="B111" s="235"/>
      <c r="C111" s="236"/>
      <c r="D111" s="218" t="s">
        <v>142</v>
      </c>
      <c r="E111" s="237" t="s">
        <v>19</v>
      </c>
      <c r="F111" s="238" t="s">
        <v>790</v>
      </c>
      <c r="G111" s="236"/>
      <c r="H111" s="239">
        <v>5.2800000000000002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142</v>
      </c>
      <c r="AU111" s="245" t="s">
        <v>83</v>
      </c>
      <c r="AV111" s="14" t="s">
        <v>83</v>
      </c>
      <c r="AW111" s="14" t="s">
        <v>34</v>
      </c>
      <c r="AX111" s="14" t="s">
        <v>81</v>
      </c>
      <c r="AY111" s="245" t="s">
        <v>129</v>
      </c>
    </row>
    <row r="112" s="2" customFormat="1" ht="16.5" customHeight="1">
      <c r="A112" s="39"/>
      <c r="B112" s="40"/>
      <c r="C112" s="205" t="s">
        <v>136</v>
      </c>
      <c r="D112" s="205" t="s">
        <v>131</v>
      </c>
      <c r="E112" s="206" t="s">
        <v>791</v>
      </c>
      <c r="F112" s="207" t="s">
        <v>792</v>
      </c>
      <c r="G112" s="208" t="s">
        <v>436</v>
      </c>
      <c r="H112" s="209">
        <v>60</v>
      </c>
      <c r="I112" s="210"/>
      <c r="J112" s="211">
        <f>ROUND(I112*H112,2)</f>
        <v>0</v>
      </c>
      <c r="K112" s="207" t="s">
        <v>135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0.019</v>
      </c>
      <c r="R112" s="214">
        <f>Q112*H112</f>
        <v>1.1399999999999999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136</v>
      </c>
      <c r="AT112" s="216" t="s">
        <v>131</v>
      </c>
      <c r="AU112" s="216" t="s">
        <v>83</v>
      </c>
      <c r="AY112" s="18" t="s">
        <v>129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136</v>
      </c>
      <c r="BM112" s="216" t="s">
        <v>793</v>
      </c>
    </row>
    <row r="113" s="2" customFormat="1">
      <c r="A113" s="39"/>
      <c r="B113" s="40"/>
      <c r="C113" s="41"/>
      <c r="D113" s="218" t="s">
        <v>138</v>
      </c>
      <c r="E113" s="41"/>
      <c r="F113" s="219" t="s">
        <v>794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138</v>
      </c>
      <c r="AU113" s="18" t="s">
        <v>83</v>
      </c>
    </row>
    <row r="114" s="2" customFormat="1">
      <c r="A114" s="39"/>
      <c r="B114" s="40"/>
      <c r="C114" s="41"/>
      <c r="D114" s="223" t="s">
        <v>140</v>
      </c>
      <c r="E114" s="41"/>
      <c r="F114" s="224" t="s">
        <v>795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140</v>
      </c>
      <c r="AU114" s="18" t="s">
        <v>83</v>
      </c>
    </row>
    <row r="115" s="13" customFormat="1">
      <c r="A115" s="13"/>
      <c r="B115" s="225"/>
      <c r="C115" s="226"/>
      <c r="D115" s="218" t="s">
        <v>142</v>
      </c>
      <c r="E115" s="227" t="s">
        <v>19</v>
      </c>
      <c r="F115" s="228" t="s">
        <v>796</v>
      </c>
      <c r="G115" s="226"/>
      <c r="H115" s="227" t="s">
        <v>19</v>
      </c>
      <c r="I115" s="229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142</v>
      </c>
      <c r="AU115" s="234" t="s">
        <v>83</v>
      </c>
      <c r="AV115" s="13" t="s">
        <v>81</v>
      </c>
      <c r="AW115" s="13" t="s">
        <v>34</v>
      </c>
      <c r="AX115" s="13" t="s">
        <v>73</v>
      </c>
      <c r="AY115" s="234" t="s">
        <v>129</v>
      </c>
    </row>
    <row r="116" s="14" customFormat="1">
      <c r="A116" s="14"/>
      <c r="B116" s="235"/>
      <c r="C116" s="236"/>
      <c r="D116" s="218" t="s">
        <v>142</v>
      </c>
      <c r="E116" s="237" t="s">
        <v>19</v>
      </c>
      <c r="F116" s="238" t="s">
        <v>574</v>
      </c>
      <c r="G116" s="236"/>
      <c r="H116" s="239">
        <v>60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142</v>
      </c>
      <c r="AU116" s="245" t="s">
        <v>83</v>
      </c>
      <c r="AV116" s="14" t="s">
        <v>83</v>
      </c>
      <c r="AW116" s="14" t="s">
        <v>34</v>
      </c>
      <c r="AX116" s="14" t="s">
        <v>81</v>
      </c>
      <c r="AY116" s="245" t="s">
        <v>129</v>
      </c>
    </row>
    <row r="117" s="2" customFormat="1" ht="21.75" customHeight="1">
      <c r="A117" s="39"/>
      <c r="B117" s="40"/>
      <c r="C117" s="205" t="s">
        <v>167</v>
      </c>
      <c r="D117" s="205" t="s">
        <v>131</v>
      </c>
      <c r="E117" s="206" t="s">
        <v>184</v>
      </c>
      <c r="F117" s="207" t="s">
        <v>185</v>
      </c>
      <c r="G117" s="208" t="s">
        <v>154</v>
      </c>
      <c r="H117" s="209">
        <v>98.280000000000001</v>
      </c>
      <c r="I117" s="210"/>
      <c r="J117" s="211">
        <f>ROUND(I117*H117,2)</f>
        <v>0</v>
      </c>
      <c r="K117" s="207" t="s">
        <v>135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136</v>
      </c>
      <c r="AT117" s="216" t="s">
        <v>131</v>
      </c>
      <c r="AU117" s="216" t="s">
        <v>83</v>
      </c>
      <c r="AY117" s="18" t="s">
        <v>129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136</v>
      </c>
      <c r="BM117" s="216" t="s">
        <v>797</v>
      </c>
    </row>
    <row r="118" s="2" customFormat="1">
      <c r="A118" s="39"/>
      <c r="B118" s="40"/>
      <c r="C118" s="41"/>
      <c r="D118" s="218" t="s">
        <v>138</v>
      </c>
      <c r="E118" s="41"/>
      <c r="F118" s="219" t="s">
        <v>187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138</v>
      </c>
      <c r="AU118" s="18" t="s">
        <v>83</v>
      </c>
    </row>
    <row r="119" s="2" customFormat="1">
      <c r="A119" s="39"/>
      <c r="B119" s="40"/>
      <c r="C119" s="41"/>
      <c r="D119" s="223" t="s">
        <v>140</v>
      </c>
      <c r="E119" s="41"/>
      <c r="F119" s="224" t="s">
        <v>188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140</v>
      </c>
      <c r="AU119" s="18" t="s">
        <v>83</v>
      </c>
    </row>
    <row r="120" s="14" customFormat="1">
      <c r="A120" s="14"/>
      <c r="B120" s="235"/>
      <c r="C120" s="236"/>
      <c r="D120" s="218" t="s">
        <v>142</v>
      </c>
      <c r="E120" s="237" t="s">
        <v>19</v>
      </c>
      <c r="F120" s="238" t="s">
        <v>798</v>
      </c>
      <c r="G120" s="236"/>
      <c r="H120" s="239">
        <v>98.280000000000001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142</v>
      </c>
      <c r="AU120" s="245" t="s">
        <v>83</v>
      </c>
      <c r="AV120" s="14" t="s">
        <v>83</v>
      </c>
      <c r="AW120" s="14" t="s">
        <v>34</v>
      </c>
      <c r="AX120" s="14" t="s">
        <v>81</v>
      </c>
      <c r="AY120" s="245" t="s">
        <v>129</v>
      </c>
    </row>
    <row r="121" s="2" customFormat="1" ht="24.15" customHeight="1">
      <c r="A121" s="39"/>
      <c r="B121" s="40"/>
      <c r="C121" s="205" t="s">
        <v>175</v>
      </c>
      <c r="D121" s="205" t="s">
        <v>131</v>
      </c>
      <c r="E121" s="206" t="s">
        <v>192</v>
      </c>
      <c r="F121" s="207" t="s">
        <v>193</v>
      </c>
      <c r="G121" s="208" t="s">
        <v>154</v>
      </c>
      <c r="H121" s="209">
        <v>491.39999999999998</v>
      </c>
      <c r="I121" s="210"/>
      <c r="J121" s="211">
        <f>ROUND(I121*H121,2)</f>
        <v>0</v>
      </c>
      <c r="K121" s="207" t="s">
        <v>135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136</v>
      </c>
      <c r="AT121" s="216" t="s">
        <v>131</v>
      </c>
      <c r="AU121" s="216" t="s">
        <v>83</v>
      </c>
      <c r="AY121" s="18" t="s">
        <v>129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136</v>
      </c>
      <c r="BM121" s="216" t="s">
        <v>799</v>
      </c>
    </row>
    <row r="122" s="2" customFormat="1">
      <c r="A122" s="39"/>
      <c r="B122" s="40"/>
      <c r="C122" s="41"/>
      <c r="D122" s="218" t="s">
        <v>138</v>
      </c>
      <c r="E122" s="41"/>
      <c r="F122" s="219" t="s">
        <v>195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138</v>
      </c>
      <c r="AU122" s="18" t="s">
        <v>83</v>
      </c>
    </row>
    <row r="123" s="2" customFormat="1">
      <c r="A123" s="39"/>
      <c r="B123" s="40"/>
      <c r="C123" s="41"/>
      <c r="D123" s="223" t="s">
        <v>140</v>
      </c>
      <c r="E123" s="41"/>
      <c r="F123" s="224" t="s">
        <v>196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140</v>
      </c>
      <c r="AU123" s="18" t="s">
        <v>83</v>
      </c>
    </row>
    <row r="124" s="14" customFormat="1">
      <c r="A124" s="14"/>
      <c r="B124" s="235"/>
      <c r="C124" s="236"/>
      <c r="D124" s="218" t="s">
        <v>142</v>
      </c>
      <c r="E124" s="237" t="s">
        <v>19</v>
      </c>
      <c r="F124" s="238" t="s">
        <v>800</v>
      </c>
      <c r="G124" s="236"/>
      <c r="H124" s="239">
        <v>98.280000000000001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142</v>
      </c>
      <c r="AU124" s="245" t="s">
        <v>83</v>
      </c>
      <c r="AV124" s="14" t="s">
        <v>83</v>
      </c>
      <c r="AW124" s="14" t="s">
        <v>34</v>
      </c>
      <c r="AX124" s="14" t="s">
        <v>81</v>
      </c>
      <c r="AY124" s="245" t="s">
        <v>129</v>
      </c>
    </row>
    <row r="125" s="14" customFormat="1">
      <c r="A125" s="14"/>
      <c r="B125" s="235"/>
      <c r="C125" s="236"/>
      <c r="D125" s="218" t="s">
        <v>142</v>
      </c>
      <c r="E125" s="236"/>
      <c r="F125" s="238" t="s">
        <v>801</v>
      </c>
      <c r="G125" s="236"/>
      <c r="H125" s="239">
        <v>491.39999999999998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142</v>
      </c>
      <c r="AU125" s="245" t="s">
        <v>83</v>
      </c>
      <c r="AV125" s="14" t="s">
        <v>83</v>
      </c>
      <c r="AW125" s="14" t="s">
        <v>4</v>
      </c>
      <c r="AX125" s="14" t="s">
        <v>81</v>
      </c>
      <c r="AY125" s="245" t="s">
        <v>129</v>
      </c>
    </row>
    <row r="126" s="2" customFormat="1" ht="16.5" customHeight="1">
      <c r="A126" s="39"/>
      <c r="B126" s="40"/>
      <c r="C126" s="205" t="s">
        <v>183</v>
      </c>
      <c r="D126" s="205" t="s">
        <v>131</v>
      </c>
      <c r="E126" s="206" t="s">
        <v>802</v>
      </c>
      <c r="F126" s="207" t="s">
        <v>803</v>
      </c>
      <c r="G126" s="208" t="s">
        <v>154</v>
      </c>
      <c r="H126" s="209">
        <v>98.280000000000001</v>
      </c>
      <c r="I126" s="210"/>
      <c r="J126" s="211">
        <f>ROUND(I126*H126,2)</f>
        <v>0</v>
      </c>
      <c r="K126" s="207" t="s">
        <v>135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136</v>
      </c>
      <c r="AT126" s="216" t="s">
        <v>131</v>
      </c>
      <c r="AU126" s="216" t="s">
        <v>83</v>
      </c>
      <c r="AY126" s="18" t="s">
        <v>129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136</v>
      </c>
      <c r="BM126" s="216" t="s">
        <v>804</v>
      </c>
    </row>
    <row r="127" s="2" customFormat="1">
      <c r="A127" s="39"/>
      <c r="B127" s="40"/>
      <c r="C127" s="41"/>
      <c r="D127" s="218" t="s">
        <v>138</v>
      </c>
      <c r="E127" s="41"/>
      <c r="F127" s="219" t="s">
        <v>805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138</v>
      </c>
      <c r="AU127" s="18" t="s">
        <v>83</v>
      </c>
    </row>
    <row r="128" s="2" customFormat="1">
      <c r="A128" s="39"/>
      <c r="B128" s="40"/>
      <c r="C128" s="41"/>
      <c r="D128" s="223" t="s">
        <v>140</v>
      </c>
      <c r="E128" s="41"/>
      <c r="F128" s="224" t="s">
        <v>806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140</v>
      </c>
      <c r="AU128" s="18" t="s">
        <v>83</v>
      </c>
    </row>
    <row r="129" s="2" customFormat="1" ht="16.5" customHeight="1">
      <c r="A129" s="39"/>
      <c r="B129" s="40"/>
      <c r="C129" s="205" t="s">
        <v>191</v>
      </c>
      <c r="D129" s="205" t="s">
        <v>131</v>
      </c>
      <c r="E129" s="206" t="s">
        <v>807</v>
      </c>
      <c r="F129" s="207" t="s">
        <v>602</v>
      </c>
      <c r="G129" s="208" t="s">
        <v>225</v>
      </c>
      <c r="H129" s="209">
        <v>186.732</v>
      </c>
      <c r="I129" s="210"/>
      <c r="J129" s="211">
        <f>ROUND(I129*H129,2)</f>
        <v>0</v>
      </c>
      <c r="K129" s="207" t="s">
        <v>135</v>
      </c>
      <c r="L129" s="45"/>
      <c r="M129" s="212" t="s">
        <v>19</v>
      </c>
      <c r="N129" s="213" t="s">
        <v>44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136</v>
      </c>
      <c r="AT129" s="216" t="s">
        <v>131</v>
      </c>
      <c r="AU129" s="216" t="s">
        <v>83</v>
      </c>
      <c r="AY129" s="18" t="s">
        <v>129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81</v>
      </c>
      <c r="BK129" s="217">
        <f>ROUND(I129*H129,2)</f>
        <v>0</v>
      </c>
      <c r="BL129" s="18" t="s">
        <v>136</v>
      </c>
      <c r="BM129" s="216" t="s">
        <v>808</v>
      </c>
    </row>
    <row r="130" s="2" customFormat="1">
      <c r="A130" s="39"/>
      <c r="B130" s="40"/>
      <c r="C130" s="41"/>
      <c r="D130" s="218" t="s">
        <v>138</v>
      </c>
      <c r="E130" s="41"/>
      <c r="F130" s="219" t="s">
        <v>604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138</v>
      </c>
      <c r="AU130" s="18" t="s">
        <v>83</v>
      </c>
    </row>
    <row r="131" s="2" customFormat="1">
      <c r="A131" s="39"/>
      <c r="B131" s="40"/>
      <c r="C131" s="41"/>
      <c r="D131" s="223" t="s">
        <v>140</v>
      </c>
      <c r="E131" s="41"/>
      <c r="F131" s="224" t="s">
        <v>809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140</v>
      </c>
      <c r="AU131" s="18" t="s">
        <v>83</v>
      </c>
    </row>
    <row r="132" s="14" customFormat="1">
      <c r="A132" s="14"/>
      <c r="B132" s="235"/>
      <c r="C132" s="236"/>
      <c r="D132" s="218" t="s">
        <v>142</v>
      </c>
      <c r="E132" s="237" t="s">
        <v>19</v>
      </c>
      <c r="F132" s="238" t="s">
        <v>810</v>
      </c>
      <c r="G132" s="236"/>
      <c r="H132" s="239">
        <v>186.732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142</v>
      </c>
      <c r="AU132" s="245" t="s">
        <v>83</v>
      </c>
      <c r="AV132" s="14" t="s">
        <v>83</v>
      </c>
      <c r="AW132" s="14" t="s">
        <v>34</v>
      </c>
      <c r="AX132" s="14" t="s">
        <v>81</v>
      </c>
      <c r="AY132" s="245" t="s">
        <v>129</v>
      </c>
    </row>
    <row r="133" s="2" customFormat="1" ht="16.5" customHeight="1">
      <c r="A133" s="39"/>
      <c r="B133" s="40"/>
      <c r="C133" s="205" t="s">
        <v>199</v>
      </c>
      <c r="D133" s="205" t="s">
        <v>131</v>
      </c>
      <c r="E133" s="206" t="s">
        <v>811</v>
      </c>
      <c r="F133" s="207" t="s">
        <v>812</v>
      </c>
      <c r="G133" s="208" t="s">
        <v>154</v>
      </c>
      <c r="H133" s="209">
        <v>98.280000000000001</v>
      </c>
      <c r="I133" s="210"/>
      <c r="J133" s="211">
        <f>ROUND(I133*H133,2)</f>
        <v>0</v>
      </c>
      <c r="K133" s="207" t="s">
        <v>135</v>
      </c>
      <c r="L133" s="45"/>
      <c r="M133" s="212" t="s">
        <v>19</v>
      </c>
      <c r="N133" s="213" t="s">
        <v>44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136</v>
      </c>
      <c r="AT133" s="216" t="s">
        <v>131</v>
      </c>
      <c r="AU133" s="216" t="s">
        <v>83</v>
      </c>
      <c r="AY133" s="18" t="s">
        <v>129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136</v>
      </c>
      <c r="BM133" s="216" t="s">
        <v>813</v>
      </c>
    </row>
    <row r="134" s="2" customFormat="1">
      <c r="A134" s="39"/>
      <c r="B134" s="40"/>
      <c r="C134" s="41"/>
      <c r="D134" s="218" t="s">
        <v>138</v>
      </c>
      <c r="E134" s="41"/>
      <c r="F134" s="219" t="s">
        <v>814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138</v>
      </c>
      <c r="AU134" s="18" t="s">
        <v>83</v>
      </c>
    </row>
    <row r="135" s="2" customFormat="1">
      <c r="A135" s="39"/>
      <c r="B135" s="40"/>
      <c r="C135" s="41"/>
      <c r="D135" s="223" t="s">
        <v>140</v>
      </c>
      <c r="E135" s="41"/>
      <c r="F135" s="224" t="s">
        <v>815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140</v>
      </c>
      <c r="AU135" s="18" t="s">
        <v>83</v>
      </c>
    </row>
    <row r="136" s="12" customFormat="1" ht="22.8" customHeight="1">
      <c r="A136" s="12"/>
      <c r="B136" s="189"/>
      <c r="C136" s="190"/>
      <c r="D136" s="191" t="s">
        <v>72</v>
      </c>
      <c r="E136" s="203" t="s">
        <v>83</v>
      </c>
      <c r="F136" s="203" t="s">
        <v>246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SUM(P137:P212)</f>
        <v>0</v>
      </c>
      <c r="Q136" s="197"/>
      <c r="R136" s="198">
        <f>SUM(R137:R212)</f>
        <v>96.736091109999975</v>
      </c>
      <c r="S136" s="197"/>
      <c r="T136" s="199">
        <f>SUM(T137:T212)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81</v>
      </c>
      <c r="AT136" s="201" t="s">
        <v>72</v>
      </c>
      <c r="AU136" s="201" t="s">
        <v>81</v>
      </c>
      <c r="AY136" s="200" t="s">
        <v>129</v>
      </c>
      <c r="BK136" s="202">
        <f>SUM(BK137:BK212)</f>
        <v>0</v>
      </c>
    </row>
    <row r="137" s="2" customFormat="1" ht="16.5" customHeight="1">
      <c r="A137" s="39"/>
      <c r="B137" s="40"/>
      <c r="C137" s="205" t="s">
        <v>205</v>
      </c>
      <c r="D137" s="205" t="s">
        <v>131</v>
      </c>
      <c r="E137" s="206" t="s">
        <v>816</v>
      </c>
      <c r="F137" s="207" t="s">
        <v>817</v>
      </c>
      <c r="G137" s="208" t="s">
        <v>134</v>
      </c>
      <c r="H137" s="209">
        <v>60</v>
      </c>
      <c r="I137" s="210"/>
      <c r="J137" s="211">
        <f>ROUND(I137*H137,2)</f>
        <v>0</v>
      </c>
      <c r="K137" s="207" t="s">
        <v>135</v>
      </c>
      <c r="L137" s="45"/>
      <c r="M137" s="212" t="s">
        <v>19</v>
      </c>
      <c r="N137" s="213" t="s">
        <v>44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136</v>
      </c>
      <c r="AT137" s="216" t="s">
        <v>131</v>
      </c>
      <c r="AU137" s="216" t="s">
        <v>83</v>
      </c>
      <c r="AY137" s="18" t="s">
        <v>129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81</v>
      </c>
      <c r="BK137" s="217">
        <f>ROUND(I137*H137,2)</f>
        <v>0</v>
      </c>
      <c r="BL137" s="18" t="s">
        <v>136</v>
      </c>
      <c r="BM137" s="216" t="s">
        <v>818</v>
      </c>
    </row>
    <row r="138" s="2" customFormat="1">
      <c r="A138" s="39"/>
      <c r="B138" s="40"/>
      <c r="C138" s="41"/>
      <c r="D138" s="218" t="s">
        <v>138</v>
      </c>
      <c r="E138" s="41"/>
      <c r="F138" s="219" t="s">
        <v>819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138</v>
      </c>
      <c r="AU138" s="18" t="s">
        <v>83</v>
      </c>
    </row>
    <row r="139" s="2" customFormat="1">
      <c r="A139" s="39"/>
      <c r="B139" s="40"/>
      <c r="C139" s="41"/>
      <c r="D139" s="223" t="s">
        <v>140</v>
      </c>
      <c r="E139" s="41"/>
      <c r="F139" s="224" t="s">
        <v>820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140</v>
      </c>
      <c r="AU139" s="18" t="s">
        <v>83</v>
      </c>
    </row>
    <row r="140" s="13" customFormat="1">
      <c r="A140" s="13"/>
      <c r="B140" s="225"/>
      <c r="C140" s="226"/>
      <c r="D140" s="218" t="s">
        <v>142</v>
      </c>
      <c r="E140" s="227" t="s">
        <v>19</v>
      </c>
      <c r="F140" s="228" t="s">
        <v>821</v>
      </c>
      <c r="G140" s="226"/>
      <c r="H140" s="227" t="s">
        <v>19</v>
      </c>
      <c r="I140" s="229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142</v>
      </c>
      <c r="AU140" s="234" t="s">
        <v>83</v>
      </c>
      <c r="AV140" s="13" t="s">
        <v>81</v>
      </c>
      <c r="AW140" s="13" t="s">
        <v>34</v>
      </c>
      <c r="AX140" s="13" t="s">
        <v>73</v>
      </c>
      <c r="AY140" s="234" t="s">
        <v>129</v>
      </c>
    </row>
    <row r="141" s="14" customFormat="1">
      <c r="A141" s="14"/>
      <c r="B141" s="235"/>
      <c r="C141" s="236"/>
      <c r="D141" s="218" t="s">
        <v>142</v>
      </c>
      <c r="E141" s="237" t="s">
        <v>19</v>
      </c>
      <c r="F141" s="238" t="s">
        <v>822</v>
      </c>
      <c r="G141" s="236"/>
      <c r="H141" s="239">
        <v>60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142</v>
      </c>
      <c r="AU141" s="245" t="s">
        <v>83</v>
      </c>
      <c r="AV141" s="14" t="s">
        <v>83</v>
      </c>
      <c r="AW141" s="14" t="s">
        <v>34</v>
      </c>
      <c r="AX141" s="14" t="s">
        <v>81</v>
      </c>
      <c r="AY141" s="245" t="s">
        <v>129</v>
      </c>
    </row>
    <row r="142" s="2" customFormat="1" ht="16.5" customHeight="1">
      <c r="A142" s="39"/>
      <c r="B142" s="40"/>
      <c r="C142" s="246" t="s">
        <v>213</v>
      </c>
      <c r="D142" s="246" t="s">
        <v>222</v>
      </c>
      <c r="E142" s="247" t="s">
        <v>823</v>
      </c>
      <c r="F142" s="248" t="s">
        <v>824</v>
      </c>
      <c r="G142" s="249" t="s">
        <v>154</v>
      </c>
      <c r="H142" s="250">
        <v>20.699999999999999</v>
      </c>
      <c r="I142" s="251"/>
      <c r="J142" s="252">
        <f>ROUND(I142*H142,2)</f>
        <v>0</v>
      </c>
      <c r="K142" s="248" t="s">
        <v>135</v>
      </c>
      <c r="L142" s="253"/>
      <c r="M142" s="254" t="s">
        <v>19</v>
      </c>
      <c r="N142" s="255" t="s">
        <v>44</v>
      </c>
      <c r="O142" s="85"/>
      <c r="P142" s="214">
        <f>O142*H142</f>
        <v>0</v>
      </c>
      <c r="Q142" s="214">
        <v>2.4289999999999998</v>
      </c>
      <c r="R142" s="214">
        <f>Q142*H142</f>
        <v>50.280299999999997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191</v>
      </c>
      <c r="AT142" s="216" t="s">
        <v>222</v>
      </c>
      <c r="AU142" s="216" t="s">
        <v>83</v>
      </c>
      <c r="AY142" s="18" t="s">
        <v>129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136</v>
      </c>
      <c r="BM142" s="216" t="s">
        <v>825</v>
      </c>
    </row>
    <row r="143" s="2" customFormat="1">
      <c r="A143" s="39"/>
      <c r="B143" s="40"/>
      <c r="C143" s="41"/>
      <c r="D143" s="218" t="s">
        <v>138</v>
      </c>
      <c r="E143" s="41"/>
      <c r="F143" s="219" t="s">
        <v>824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138</v>
      </c>
      <c r="AU143" s="18" t="s">
        <v>83</v>
      </c>
    </row>
    <row r="144" s="14" customFormat="1">
      <c r="A144" s="14"/>
      <c r="B144" s="235"/>
      <c r="C144" s="236"/>
      <c r="D144" s="218" t="s">
        <v>142</v>
      </c>
      <c r="E144" s="236"/>
      <c r="F144" s="238" t="s">
        <v>826</v>
      </c>
      <c r="G144" s="236"/>
      <c r="H144" s="239">
        <v>20.699999999999999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142</v>
      </c>
      <c r="AU144" s="245" t="s">
        <v>83</v>
      </c>
      <c r="AV144" s="14" t="s">
        <v>83</v>
      </c>
      <c r="AW144" s="14" t="s">
        <v>4</v>
      </c>
      <c r="AX144" s="14" t="s">
        <v>81</v>
      </c>
      <c r="AY144" s="245" t="s">
        <v>129</v>
      </c>
    </row>
    <row r="145" s="2" customFormat="1" ht="21.75" customHeight="1">
      <c r="A145" s="39"/>
      <c r="B145" s="40"/>
      <c r="C145" s="205" t="s">
        <v>221</v>
      </c>
      <c r="D145" s="205" t="s">
        <v>131</v>
      </c>
      <c r="E145" s="206" t="s">
        <v>827</v>
      </c>
      <c r="F145" s="207" t="s">
        <v>828</v>
      </c>
      <c r="G145" s="208" t="s">
        <v>134</v>
      </c>
      <c r="H145" s="209">
        <v>60</v>
      </c>
      <c r="I145" s="210"/>
      <c r="J145" s="211">
        <f>ROUND(I145*H145,2)</f>
        <v>0</v>
      </c>
      <c r="K145" s="207" t="s">
        <v>135</v>
      </c>
      <c r="L145" s="45"/>
      <c r="M145" s="212" t="s">
        <v>19</v>
      </c>
      <c r="N145" s="213" t="s">
        <v>44</v>
      </c>
      <c r="O145" s="85"/>
      <c r="P145" s="214">
        <f>O145*H145</f>
        <v>0</v>
      </c>
      <c r="Q145" s="214">
        <v>0.0094999999999999998</v>
      </c>
      <c r="R145" s="214">
        <f>Q145*H145</f>
        <v>0.56999999999999995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136</v>
      </c>
      <c r="AT145" s="216" t="s">
        <v>131</v>
      </c>
      <c r="AU145" s="216" t="s">
        <v>83</v>
      </c>
      <c r="AY145" s="18" t="s">
        <v>129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136</v>
      </c>
      <c r="BM145" s="216" t="s">
        <v>829</v>
      </c>
    </row>
    <row r="146" s="2" customFormat="1">
      <c r="A146" s="39"/>
      <c r="B146" s="40"/>
      <c r="C146" s="41"/>
      <c r="D146" s="218" t="s">
        <v>138</v>
      </c>
      <c r="E146" s="41"/>
      <c r="F146" s="219" t="s">
        <v>830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138</v>
      </c>
      <c r="AU146" s="18" t="s">
        <v>83</v>
      </c>
    </row>
    <row r="147" s="2" customFormat="1">
      <c r="A147" s="39"/>
      <c r="B147" s="40"/>
      <c r="C147" s="41"/>
      <c r="D147" s="223" t="s">
        <v>140</v>
      </c>
      <c r="E147" s="41"/>
      <c r="F147" s="224" t="s">
        <v>831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140</v>
      </c>
      <c r="AU147" s="18" t="s">
        <v>83</v>
      </c>
    </row>
    <row r="148" s="13" customFormat="1">
      <c r="A148" s="13"/>
      <c r="B148" s="225"/>
      <c r="C148" s="226"/>
      <c r="D148" s="218" t="s">
        <v>142</v>
      </c>
      <c r="E148" s="227" t="s">
        <v>19</v>
      </c>
      <c r="F148" s="228" t="s">
        <v>796</v>
      </c>
      <c r="G148" s="226"/>
      <c r="H148" s="227" t="s">
        <v>19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142</v>
      </c>
      <c r="AU148" s="234" t="s">
        <v>83</v>
      </c>
      <c r="AV148" s="13" t="s">
        <v>81</v>
      </c>
      <c r="AW148" s="13" t="s">
        <v>34</v>
      </c>
      <c r="AX148" s="13" t="s">
        <v>73</v>
      </c>
      <c r="AY148" s="234" t="s">
        <v>129</v>
      </c>
    </row>
    <row r="149" s="14" customFormat="1">
      <c r="A149" s="14"/>
      <c r="B149" s="235"/>
      <c r="C149" s="236"/>
      <c r="D149" s="218" t="s">
        <v>142</v>
      </c>
      <c r="E149" s="237" t="s">
        <v>19</v>
      </c>
      <c r="F149" s="238" t="s">
        <v>574</v>
      </c>
      <c r="G149" s="236"/>
      <c r="H149" s="239">
        <v>60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142</v>
      </c>
      <c r="AU149" s="245" t="s">
        <v>83</v>
      </c>
      <c r="AV149" s="14" t="s">
        <v>83</v>
      </c>
      <c r="AW149" s="14" t="s">
        <v>34</v>
      </c>
      <c r="AX149" s="14" t="s">
        <v>81</v>
      </c>
      <c r="AY149" s="245" t="s">
        <v>129</v>
      </c>
    </row>
    <row r="150" s="2" customFormat="1" ht="16.5" customHeight="1">
      <c r="A150" s="39"/>
      <c r="B150" s="40"/>
      <c r="C150" s="205" t="s">
        <v>228</v>
      </c>
      <c r="D150" s="205" t="s">
        <v>131</v>
      </c>
      <c r="E150" s="206" t="s">
        <v>832</v>
      </c>
      <c r="F150" s="207" t="s">
        <v>833</v>
      </c>
      <c r="G150" s="208" t="s">
        <v>154</v>
      </c>
      <c r="H150" s="209">
        <v>2.8599999999999999</v>
      </c>
      <c r="I150" s="210"/>
      <c r="J150" s="211">
        <f>ROUND(I150*H150,2)</f>
        <v>0</v>
      </c>
      <c r="K150" s="207" t="s">
        <v>135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1.665</v>
      </c>
      <c r="R150" s="214">
        <f>Q150*H150</f>
        <v>4.7618999999999998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136</v>
      </c>
      <c r="AT150" s="216" t="s">
        <v>131</v>
      </c>
      <c r="AU150" s="216" t="s">
        <v>83</v>
      </c>
      <c r="AY150" s="18" t="s">
        <v>129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136</v>
      </c>
      <c r="BM150" s="216" t="s">
        <v>834</v>
      </c>
    </row>
    <row r="151" s="2" customFormat="1">
      <c r="A151" s="39"/>
      <c r="B151" s="40"/>
      <c r="C151" s="41"/>
      <c r="D151" s="218" t="s">
        <v>138</v>
      </c>
      <c r="E151" s="41"/>
      <c r="F151" s="219" t="s">
        <v>835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138</v>
      </c>
      <c r="AU151" s="18" t="s">
        <v>83</v>
      </c>
    </row>
    <row r="152" s="2" customFormat="1">
      <c r="A152" s="39"/>
      <c r="B152" s="40"/>
      <c r="C152" s="41"/>
      <c r="D152" s="223" t="s">
        <v>140</v>
      </c>
      <c r="E152" s="41"/>
      <c r="F152" s="224" t="s">
        <v>836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140</v>
      </c>
      <c r="AU152" s="18" t="s">
        <v>83</v>
      </c>
    </row>
    <row r="153" s="13" customFormat="1">
      <c r="A153" s="13"/>
      <c r="B153" s="225"/>
      <c r="C153" s="226"/>
      <c r="D153" s="218" t="s">
        <v>142</v>
      </c>
      <c r="E153" s="227" t="s">
        <v>19</v>
      </c>
      <c r="F153" s="228" t="s">
        <v>837</v>
      </c>
      <c r="G153" s="226"/>
      <c r="H153" s="227" t="s">
        <v>19</v>
      </c>
      <c r="I153" s="229"/>
      <c r="J153" s="226"/>
      <c r="K153" s="226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142</v>
      </c>
      <c r="AU153" s="234" t="s">
        <v>83</v>
      </c>
      <c r="AV153" s="13" t="s">
        <v>81</v>
      </c>
      <c r="AW153" s="13" t="s">
        <v>34</v>
      </c>
      <c r="AX153" s="13" t="s">
        <v>73</v>
      </c>
      <c r="AY153" s="234" t="s">
        <v>129</v>
      </c>
    </row>
    <row r="154" s="14" customFormat="1">
      <c r="A154" s="14"/>
      <c r="B154" s="235"/>
      <c r="C154" s="236"/>
      <c r="D154" s="218" t="s">
        <v>142</v>
      </c>
      <c r="E154" s="237" t="s">
        <v>19</v>
      </c>
      <c r="F154" s="238" t="s">
        <v>838</v>
      </c>
      <c r="G154" s="236"/>
      <c r="H154" s="239">
        <v>2.8599999999999999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142</v>
      </c>
      <c r="AU154" s="245" t="s">
        <v>83</v>
      </c>
      <c r="AV154" s="14" t="s">
        <v>83</v>
      </c>
      <c r="AW154" s="14" t="s">
        <v>34</v>
      </c>
      <c r="AX154" s="14" t="s">
        <v>81</v>
      </c>
      <c r="AY154" s="245" t="s">
        <v>129</v>
      </c>
    </row>
    <row r="155" s="2" customFormat="1" ht="16.5" customHeight="1">
      <c r="A155" s="39"/>
      <c r="B155" s="40"/>
      <c r="C155" s="205" t="s">
        <v>239</v>
      </c>
      <c r="D155" s="205" t="s">
        <v>131</v>
      </c>
      <c r="E155" s="206" t="s">
        <v>839</v>
      </c>
      <c r="F155" s="207" t="s">
        <v>840</v>
      </c>
      <c r="G155" s="208" t="s">
        <v>134</v>
      </c>
      <c r="H155" s="209">
        <v>12.433999999999999</v>
      </c>
      <c r="I155" s="210"/>
      <c r="J155" s="211">
        <f>ROUND(I155*H155,2)</f>
        <v>0</v>
      </c>
      <c r="K155" s="207" t="s">
        <v>135</v>
      </c>
      <c r="L155" s="45"/>
      <c r="M155" s="212" t="s">
        <v>19</v>
      </c>
      <c r="N155" s="213" t="s">
        <v>44</v>
      </c>
      <c r="O155" s="85"/>
      <c r="P155" s="214">
        <f>O155*H155</f>
        <v>0</v>
      </c>
      <c r="Q155" s="214">
        <v>0.00031</v>
      </c>
      <c r="R155" s="214">
        <f>Q155*H155</f>
        <v>0.0038545399999999996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136</v>
      </c>
      <c r="AT155" s="216" t="s">
        <v>131</v>
      </c>
      <c r="AU155" s="216" t="s">
        <v>83</v>
      </c>
      <c r="AY155" s="18" t="s">
        <v>129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81</v>
      </c>
      <c r="BK155" s="217">
        <f>ROUND(I155*H155,2)</f>
        <v>0</v>
      </c>
      <c r="BL155" s="18" t="s">
        <v>136</v>
      </c>
      <c r="BM155" s="216" t="s">
        <v>841</v>
      </c>
    </row>
    <row r="156" s="2" customFormat="1">
      <c r="A156" s="39"/>
      <c r="B156" s="40"/>
      <c r="C156" s="41"/>
      <c r="D156" s="218" t="s">
        <v>138</v>
      </c>
      <c r="E156" s="41"/>
      <c r="F156" s="219" t="s">
        <v>842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138</v>
      </c>
      <c r="AU156" s="18" t="s">
        <v>83</v>
      </c>
    </row>
    <row r="157" s="2" customFormat="1">
      <c r="A157" s="39"/>
      <c r="B157" s="40"/>
      <c r="C157" s="41"/>
      <c r="D157" s="223" t="s">
        <v>140</v>
      </c>
      <c r="E157" s="41"/>
      <c r="F157" s="224" t="s">
        <v>843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140</v>
      </c>
      <c r="AU157" s="18" t="s">
        <v>83</v>
      </c>
    </row>
    <row r="158" s="13" customFormat="1">
      <c r="A158" s="13"/>
      <c r="B158" s="225"/>
      <c r="C158" s="226"/>
      <c r="D158" s="218" t="s">
        <v>142</v>
      </c>
      <c r="E158" s="227" t="s">
        <v>19</v>
      </c>
      <c r="F158" s="228" t="s">
        <v>837</v>
      </c>
      <c r="G158" s="226"/>
      <c r="H158" s="227" t="s">
        <v>19</v>
      </c>
      <c r="I158" s="229"/>
      <c r="J158" s="226"/>
      <c r="K158" s="226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142</v>
      </c>
      <c r="AU158" s="234" t="s">
        <v>83</v>
      </c>
      <c r="AV158" s="13" t="s">
        <v>81</v>
      </c>
      <c r="AW158" s="13" t="s">
        <v>34</v>
      </c>
      <c r="AX158" s="13" t="s">
        <v>73</v>
      </c>
      <c r="AY158" s="234" t="s">
        <v>129</v>
      </c>
    </row>
    <row r="159" s="14" customFormat="1">
      <c r="A159" s="14"/>
      <c r="B159" s="235"/>
      <c r="C159" s="236"/>
      <c r="D159" s="218" t="s">
        <v>142</v>
      </c>
      <c r="E159" s="237" t="s">
        <v>19</v>
      </c>
      <c r="F159" s="238" t="s">
        <v>844</v>
      </c>
      <c r="G159" s="236"/>
      <c r="H159" s="239">
        <v>12.433999999999999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142</v>
      </c>
      <c r="AU159" s="245" t="s">
        <v>83</v>
      </c>
      <c r="AV159" s="14" t="s">
        <v>83</v>
      </c>
      <c r="AW159" s="14" t="s">
        <v>34</v>
      </c>
      <c r="AX159" s="14" t="s">
        <v>81</v>
      </c>
      <c r="AY159" s="245" t="s">
        <v>129</v>
      </c>
    </row>
    <row r="160" s="2" customFormat="1" ht="16.5" customHeight="1">
      <c r="A160" s="39"/>
      <c r="B160" s="40"/>
      <c r="C160" s="246" t="s">
        <v>8</v>
      </c>
      <c r="D160" s="246" t="s">
        <v>222</v>
      </c>
      <c r="E160" s="247" t="s">
        <v>845</v>
      </c>
      <c r="F160" s="248" t="s">
        <v>846</v>
      </c>
      <c r="G160" s="249" t="s">
        <v>134</v>
      </c>
      <c r="H160" s="250">
        <v>14.728</v>
      </c>
      <c r="I160" s="251"/>
      <c r="J160" s="252">
        <f>ROUND(I160*H160,2)</f>
        <v>0</v>
      </c>
      <c r="K160" s="248" t="s">
        <v>135</v>
      </c>
      <c r="L160" s="253"/>
      <c r="M160" s="254" t="s">
        <v>19</v>
      </c>
      <c r="N160" s="255" t="s">
        <v>44</v>
      </c>
      <c r="O160" s="85"/>
      <c r="P160" s="214">
        <f>O160*H160</f>
        <v>0</v>
      </c>
      <c r="Q160" s="214">
        <v>0.00020000000000000001</v>
      </c>
      <c r="R160" s="214">
        <f>Q160*H160</f>
        <v>0.0029456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191</v>
      </c>
      <c r="AT160" s="216" t="s">
        <v>222</v>
      </c>
      <c r="AU160" s="216" t="s">
        <v>83</v>
      </c>
      <c r="AY160" s="18" t="s">
        <v>129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81</v>
      </c>
      <c r="BK160" s="217">
        <f>ROUND(I160*H160,2)</f>
        <v>0</v>
      </c>
      <c r="BL160" s="18" t="s">
        <v>136</v>
      </c>
      <c r="BM160" s="216" t="s">
        <v>847</v>
      </c>
    </row>
    <row r="161" s="2" customFormat="1">
      <c r="A161" s="39"/>
      <c r="B161" s="40"/>
      <c r="C161" s="41"/>
      <c r="D161" s="218" t="s">
        <v>138</v>
      </c>
      <c r="E161" s="41"/>
      <c r="F161" s="219" t="s">
        <v>846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138</v>
      </c>
      <c r="AU161" s="18" t="s">
        <v>83</v>
      </c>
    </row>
    <row r="162" s="14" customFormat="1">
      <c r="A162" s="14"/>
      <c r="B162" s="235"/>
      <c r="C162" s="236"/>
      <c r="D162" s="218" t="s">
        <v>142</v>
      </c>
      <c r="E162" s="236"/>
      <c r="F162" s="238" t="s">
        <v>848</v>
      </c>
      <c r="G162" s="236"/>
      <c r="H162" s="239">
        <v>14.728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142</v>
      </c>
      <c r="AU162" s="245" t="s">
        <v>83</v>
      </c>
      <c r="AV162" s="14" t="s">
        <v>83</v>
      </c>
      <c r="AW162" s="14" t="s">
        <v>4</v>
      </c>
      <c r="AX162" s="14" t="s">
        <v>81</v>
      </c>
      <c r="AY162" s="245" t="s">
        <v>129</v>
      </c>
    </row>
    <row r="163" s="2" customFormat="1" ht="16.5" customHeight="1">
      <c r="A163" s="39"/>
      <c r="B163" s="40"/>
      <c r="C163" s="205" t="s">
        <v>254</v>
      </c>
      <c r="D163" s="205" t="s">
        <v>131</v>
      </c>
      <c r="E163" s="206" t="s">
        <v>849</v>
      </c>
      <c r="F163" s="207" t="s">
        <v>850</v>
      </c>
      <c r="G163" s="208" t="s">
        <v>154</v>
      </c>
      <c r="H163" s="209">
        <v>2.6400000000000001</v>
      </c>
      <c r="I163" s="210"/>
      <c r="J163" s="211">
        <f>ROUND(I163*H163,2)</f>
        <v>0</v>
      </c>
      <c r="K163" s="207" t="s">
        <v>135</v>
      </c>
      <c r="L163" s="45"/>
      <c r="M163" s="212" t="s">
        <v>19</v>
      </c>
      <c r="N163" s="213" t="s">
        <v>44</v>
      </c>
      <c r="O163" s="85"/>
      <c r="P163" s="214">
        <f>O163*H163</f>
        <v>0</v>
      </c>
      <c r="Q163" s="214">
        <v>2.3010199999999998</v>
      </c>
      <c r="R163" s="214">
        <f>Q163*H163</f>
        <v>6.0746928000000002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136</v>
      </c>
      <c r="AT163" s="216" t="s">
        <v>131</v>
      </c>
      <c r="AU163" s="216" t="s">
        <v>83</v>
      </c>
      <c r="AY163" s="18" t="s">
        <v>129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81</v>
      </c>
      <c r="BK163" s="217">
        <f>ROUND(I163*H163,2)</f>
        <v>0</v>
      </c>
      <c r="BL163" s="18" t="s">
        <v>136</v>
      </c>
      <c r="BM163" s="216" t="s">
        <v>851</v>
      </c>
    </row>
    <row r="164" s="2" customFormat="1">
      <c r="A164" s="39"/>
      <c r="B164" s="40"/>
      <c r="C164" s="41"/>
      <c r="D164" s="218" t="s">
        <v>138</v>
      </c>
      <c r="E164" s="41"/>
      <c r="F164" s="219" t="s">
        <v>850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138</v>
      </c>
      <c r="AU164" s="18" t="s">
        <v>83</v>
      </c>
    </row>
    <row r="165" s="2" customFormat="1">
      <c r="A165" s="39"/>
      <c r="B165" s="40"/>
      <c r="C165" s="41"/>
      <c r="D165" s="223" t="s">
        <v>140</v>
      </c>
      <c r="E165" s="41"/>
      <c r="F165" s="224" t="s">
        <v>852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140</v>
      </c>
      <c r="AU165" s="18" t="s">
        <v>83</v>
      </c>
    </row>
    <row r="166" s="13" customFormat="1">
      <c r="A166" s="13"/>
      <c r="B166" s="225"/>
      <c r="C166" s="226"/>
      <c r="D166" s="218" t="s">
        <v>142</v>
      </c>
      <c r="E166" s="227" t="s">
        <v>19</v>
      </c>
      <c r="F166" s="228" t="s">
        <v>853</v>
      </c>
      <c r="G166" s="226"/>
      <c r="H166" s="227" t="s">
        <v>19</v>
      </c>
      <c r="I166" s="229"/>
      <c r="J166" s="226"/>
      <c r="K166" s="226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142</v>
      </c>
      <c r="AU166" s="234" t="s">
        <v>83</v>
      </c>
      <c r="AV166" s="13" t="s">
        <v>81</v>
      </c>
      <c r="AW166" s="13" t="s">
        <v>34</v>
      </c>
      <c r="AX166" s="13" t="s">
        <v>73</v>
      </c>
      <c r="AY166" s="234" t="s">
        <v>129</v>
      </c>
    </row>
    <row r="167" s="14" customFormat="1">
      <c r="A167" s="14"/>
      <c r="B167" s="235"/>
      <c r="C167" s="236"/>
      <c r="D167" s="218" t="s">
        <v>142</v>
      </c>
      <c r="E167" s="237" t="s">
        <v>19</v>
      </c>
      <c r="F167" s="238" t="s">
        <v>854</v>
      </c>
      <c r="G167" s="236"/>
      <c r="H167" s="239">
        <v>2.6400000000000001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142</v>
      </c>
      <c r="AU167" s="245" t="s">
        <v>83</v>
      </c>
      <c r="AV167" s="14" t="s">
        <v>83</v>
      </c>
      <c r="AW167" s="14" t="s">
        <v>34</v>
      </c>
      <c r="AX167" s="14" t="s">
        <v>81</v>
      </c>
      <c r="AY167" s="245" t="s">
        <v>129</v>
      </c>
    </row>
    <row r="168" s="2" customFormat="1" ht="16.5" customHeight="1">
      <c r="A168" s="39"/>
      <c r="B168" s="40"/>
      <c r="C168" s="205" t="s">
        <v>262</v>
      </c>
      <c r="D168" s="205" t="s">
        <v>131</v>
      </c>
      <c r="E168" s="206" t="s">
        <v>855</v>
      </c>
      <c r="F168" s="207" t="s">
        <v>856</v>
      </c>
      <c r="G168" s="208" t="s">
        <v>446</v>
      </c>
      <c r="H168" s="209">
        <v>6</v>
      </c>
      <c r="I168" s="210"/>
      <c r="J168" s="211">
        <f>ROUND(I168*H168,2)</f>
        <v>0</v>
      </c>
      <c r="K168" s="207" t="s">
        <v>135</v>
      </c>
      <c r="L168" s="45"/>
      <c r="M168" s="212" t="s">
        <v>19</v>
      </c>
      <c r="N168" s="213" t="s">
        <v>44</v>
      </c>
      <c r="O168" s="85"/>
      <c r="P168" s="214">
        <f>O168*H168</f>
        <v>0</v>
      </c>
      <c r="Q168" s="214">
        <v>0.00079000000000000001</v>
      </c>
      <c r="R168" s="214">
        <f>Q168*H168</f>
        <v>0.0047400000000000003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136</v>
      </c>
      <c r="AT168" s="216" t="s">
        <v>131</v>
      </c>
      <c r="AU168" s="216" t="s">
        <v>83</v>
      </c>
      <c r="AY168" s="18" t="s">
        <v>129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81</v>
      </c>
      <c r="BK168" s="217">
        <f>ROUND(I168*H168,2)</f>
        <v>0</v>
      </c>
      <c r="BL168" s="18" t="s">
        <v>136</v>
      </c>
      <c r="BM168" s="216" t="s">
        <v>857</v>
      </c>
    </row>
    <row r="169" s="2" customFormat="1">
      <c r="A169" s="39"/>
      <c r="B169" s="40"/>
      <c r="C169" s="41"/>
      <c r="D169" s="218" t="s">
        <v>138</v>
      </c>
      <c r="E169" s="41"/>
      <c r="F169" s="219" t="s">
        <v>858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138</v>
      </c>
      <c r="AU169" s="18" t="s">
        <v>83</v>
      </c>
    </row>
    <row r="170" s="2" customFormat="1">
      <c r="A170" s="39"/>
      <c r="B170" s="40"/>
      <c r="C170" s="41"/>
      <c r="D170" s="223" t="s">
        <v>140</v>
      </c>
      <c r="E170" s="41"/>
      <c r="F170" s="224" t="s">
        <v>859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140</v>
      </c>
      <c r="AU170" s="18" t="s">
        <v>83</v>
      </c>
    </row>
    <row r="171" s="13" customFormat="1">
      <c r="A171" s="13"/>
      <c r="B171" s="225"/>
      <c r="C171" s="226"/>
      <c r="D171" s="218" t="s">
        <v>142</v>
      </c>
      <c r="E171" s="227" t="s">
        <v>19</v>
      </c>
      <c r="F171" s="228" t="s">
        <v>860</v>
      </c>
      <c r="G171" s="226"/>
      <c r="H171" s="227" t="s">
        <v>19</v>
      </c>
      <c r="I171" s="229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142</v>
      </c>
      <c r="AU171" s="234" t="s">
        <v>83</v>
      </c>
      <c r="AV171" s="13" t="s">
        <v>81</v>
      </c>
      <c r="AW171" s="13" t="s">
        <v>34</v>
      </c>
      <c r="AX171" s="13" t="s">
        <v>73</v>
      </c>
      <c r="AY171" s="234" t="s">
        <v>129</v>
      </c>
    </row>
    <row r="172" s="14" customFormat="1">
      <c r="A172" s="14"/>
      <c r="B172" s="235"/>
      <c r="C172" s="236"/>
      <c r="D172" s="218" t="s">
        <v>142</v>
      </c>
      <c r="E172" s="237" t="s">
        <v>19</v>
      </c>
      <c r="F172" s="238" t="s">
        <v>861</v>
      </c>
      <c r="G172" s="236"/>
      <c r="H172" s="239">
        <v>6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142</v>
      </c>
      <c r="AU172" s="245" t="s">
        <v>83</v>
      </c>
      <c r="AV172" s="14" t="s">
        <v>83</v>
      </c>
      <c r="AW172" s="14" t="s">
        <v>34</v>
      </c>
      <c r="AX172" s="14" t="s">
        <v>81</v>
      </c>
      <c r="AY172" s="245" t="s">
        <v>129</v>
      </c>
    </row>
    <row r="173" s="2" customFormat="1" ht="16.5" customHeight="1">
      <c r="A173" s="39"/>
      <c r="B173" s="40"/>
      <c r="C173" s="205" t="s">
        <v>270</v>
      </c>
      <c r="D173" s="205" t="s">
        <v>131</v>
      </c>
      <c r="E173" s="206" t="s">
        <v>862</v>
      </c>
      <c r="F173" s="207" t="s">
        <v>863</v>
      </c>
      <c r="G173" s="208" t="s">
        <v>446</v>
      </c>
      <c r="H173" s="209">
        <v>22</v>
      </c>
      <c r="I173" s="210"/>
      <c r="J173" s="211">
        <f>ROUND(I173*H173,2)</f>
        <v>0</v>
      </c>
      <c r="K173" s="207" t="s">
        <v>135</v>
      </c>
      <c r="L173" s="45"/>
      <c r="M173" s="212" t="s">
        <v>19</v>
      </c>
      <c r="N173" s="213" t="s">
        <v>44</v>
      </c>
      <c r="O173" s="85"/>
      <c r="P173" s="214">
        <f>O173*H173</f>
        <v>0</v>
      </c>
      <c r="Q173" s="214">
        <v>0.00142</v>
      </c>
      <c r="R173" s="214">
        <f>Q173*H173</f>
        <v>0.03124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136</v>
      </c>
      <c r="AT173" s="216" t="s">
        <v>131</v>
      </c>
      <c r="AU173" s="216" t="s">
        <v>83</v>
      </c>
      <c r="AY173" s="18" t="s">
        <v>129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81</v>
      </c>
      <c r="BK173" s="217">
        <f>ROUND(I173*H173,2)</f>
        <v>0</v>
      </c>
      <c r="BL173" s="18" t="s">
        <v>136</v>
      </c>
      <c r="BM173" s="216" t="s">
        <v>864</v>
      </c>
    </row>
    <row r="174" s="2" customFormat="1">
      <c r="A174" s="39"/>
      <c r="B174" s="40"/>
      <c r="C174" s="41"/>
      <c r="D174" s="218" t="s">
        <v>138</v>
      </c>
      <c r="E174" s="41"/>
      <c r="F174" s="219" t="s">
        <v>865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138</v>
      </c>
      <c r="AU174" s="18" t="s">
        <v>83</v>
      </c>
    </row>
    <row r="175" s="2" customFormat="1">
      <c r="A175" s="39"/>
      <c r="B175" s="40"/>
      <c r="C175" s="41"/>
      <c r="D175" s="223" t="s">
        <v>140</v>
      </c>
      <c r="E175" s="41"/>
      <c r="F175" s="224" t="s">
        <v>866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140</v>
      </c>
      <c r="AU175" s="18" t="s">
        <v>83</v>
      </c>
    </row>
    <row r="176" s="13" customFormat="1">
      <c r="A176" s="13"/>
      <c r="B176" s="225"/>
      <c r="C176" s="226"/>
      <c r="D176" s="218" t="s">
        <v>142</v>
      </c>
      <c r="E176" s="227" t="s">
        <v>19</v>
      </c>
      <c r="F176" s="228" t="s">
        <v>837</v>
      </c>
      <c r="G176" s="226"/>
      <c r="H176" s="227" t="s">
        <v>19</v>
      </c>
      <c r="I176" s="229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142</v>
      </c>
      <c r="AU176" s="234" t="s">
        <v>83</v>
      </c>
      <c r="AV176" s="13" t="s">
        <v>81</v>
      </c>
      <c r="AW176" s="13" t="s">
        <v>34</v>
      </c>
      <c r="AX176" s="13" t="s">
        <v>73</v>
      </c>
      <c r="AY176" s="234" t="s">
        <v>129</v>
      </c>
    </row>
    <row r="177" s="14" customFormat="1">
      <c r="A177" s="14"/>
      <c r="B177" s="235"/>
      <c r="C177" s="236"/>
      <c r="D177" s="218" t="s">
        <v>142</v>
      </c>
      <c r="E177" s="237" t="s">
        <v>19</v>
      </c>
      <c r="F177" s="238" t="s">
        <v>299</v>
      </c>
      <c r="G177" s="236"/>
      <c r="H177" s="239">
        <v>22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142</v>
      </c>
      <c r="AU177" s="245" t="s">
        <v>83</v>
      </c>
      <c r="AV177" s="14" t="s">
        <v>83</v>
      </c>
      <c r="AW177" s="14" t="s">
        <v>34</v>
      </c>
      <c r="AX177" s="14" t="s">
        <v>81</v>
      </c>
      <c r="AY177" s="245" t="s">
        <v>129</v>
      </c>
    </row>
    <row r="178" s="2" customFormat="1" ht="16.5" customHeight="1">
      <c r="A178" s="39"/>
      <c r="B178" s="40"/>
      <c r="C178" s="205" t="s">
        <v>276</v>
      </c>
      <c r="D178" s="205" t="s">
        <v>131</v>
      </c>
      <c r="E178" s="206" t="s">
        <v>867</v>
      </c>
      <c r="F178" s="207" t="s">
        <v>868</v>
      </c>
      <c r="G178" s="208" t="s">
        <v>446</v>
      </c>
      <c r="H178" s="209">
        <v>30</v>
      </c>
      <c r="I178" s="210"/>
      <c r="J178" s="211">
        <f>ROUND(I178*H178,2)</f>
        <v>0</v>
      </c>
      <c r="K178" s="207" t="s">
        <v>135</v>
      </c>
      <c r="L178" s="45"/>
      <c r="M178" s="212" t="s">
        <v>19</v>
      </c>
      <c r="N178" s="213" t="s">
        <v>44</v>
      </c>
      <c r="O178" s="85"/>
      <c r="P178" s="214">
        <f>O178*H178</f>
        <v>0</v>
      </c>
      <c r="Q178" s="214">
        <v>0.00011</v>
      </c>
      <c r="R178" s="214">
        <f>Q178*H178</f>
        <v>0.0033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136</v>
      </c>
      <c r="AT178" s="216" t="s">
        <v>131</v>
      </c>
      <c r="AU178" s="216" t="s">
        <v>83</v>
      </c>
      <c r="AY178" s="18" t="s">
        <v>129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81</v>
      </c>
      <c r="BK178" s="217">
        <f>ROUND(I178*H178,2)</f>
        <v>0</v>
      </c>
      <c r="BL178" s="18" t="s">
        <v>136</v>
      </c>
      <c r="BM178" s="216" t="s">
        <v>869</v>
      </c>
    </row>
    <row r="179" s="2" customFormat="1">
      <c r="A179" s="39"/>
      <c r="B179" s="40"/>
      <c r="C179" s="41"/>
      <c r="D179" s="218" t="s">
        <v>138</v>
      </c>
      <c r="E179" s="41"/>
      <c r="F179" s="219" t="s">
        <v>870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138</v>
      </c>
      <c r="AU179" s="18" t="s">
        <v>83</v>
      </c>
    </row>
    <row r="180" s="2" customFormat="1">
      <c r="A180" s="39"/>
      <c r="B180" s="40"/>
      <c r="C180" s="41"/>
      <c r="D180" s="223" t="s">
        <v>140</v>
      </c>
      <c r="E180" s="41"/>
      <c r="F180" s="224" t="s">
        <v>871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140</v>
      </c>
      <c r="AU180" s="18" t="s">
        <v>83</v>
      </c>
    </row>
    <row r="181" s="13" customFormat="1">
      <c r="A181" s="13"/>
      <c r="B181" s="225"/>
      <c r="C181" s="226"/>
      <c r="D181" s="218" t="s">
        <v>142</v>
      </c>
      <c r="E181" s="227" t="s">
        <v>19</v>
      </c>
      <c r="F181" s="228" t="s">
        <v>872</v>
      </c>
      <c r="G181" s="226"/>
      <c r="H181" s="227" t="s">
        <v>19</v>
      </c>
      <c r="I181" s="229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142</v>
      </c>
      <c r="AU181" s="234" t="s">
        <v>83</v>
      </c>
      <c r="AV181" s="13" t="s">
        <v>81</v>
      </c>
      <c r="AW181" s="13" t="s">
        <v>34</v>
      </c>
      <c r="AX181" s="13" t="s">
        <v>73</v>
      </c>
      <c r="AY181" s="234" t="s">
        <v>129</v>
      </c>
    </row>
    <row r="182" s="14" customFormat="1">
      <c r="A182" s="14"/>
      <c r="B182" s="235"/>
      <c r="C182" s="236"/>
      <c r="D182" s="218" t="s">
        <v>142</v>
      </c>
      <c r="E182" s="237" t="s">
        <v>19</v>
      </c>
      <c r="F182" s="238" t="s">
        <v>873</v>
      </c>
      <c r="G182" s="236"/>
      <c r="H182" s="239">
        <v>30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142</v>
      </c>
      <c r="AU182" s="245" t="s">
        <v>83</v>
      </c>
      <c r="AV182" s="14" t="s">
        <v>83</v>
      </c>
      <c r="AW182" s="14" t="s">
        <v>34</v>
      </c>
      <c r="AX182" s="14" t="s">
        <v>81</v>
      </c>
      <c r="AY182" s="245" t="s">
        <v>129</v>
      </c>
    </row>
    <row r="183" s="2" customFormat="1" ht="16.5" customHeight="1">
      <c r="A183" s="39"/>
      <c r="B183" s="40"/>
      <c r="C183" s="205" t="s">
        <v>284</v>
      </c>
      <c r="D183" s="205" t="s">
        <v>131</v>
      </c>
      <c r="E183" s="206" t="s">
        <v>247</v>
      </c>
      <c r="F183" s="207" t="s">
        <v>248</v>
      </c>
      <c r="G183" s="208" t="s">
        <v>154</v>
      </c>
      <c r="H183" s="209">
        <v>3.2999999999999998</v>
      </c>
      <c r="I183" s="210"/>
      <c r="J183" s="211">
        <f>ROUND(I183*H183,2)</f>
        <v>0</v>
      </c>
      <c r="K183" s="207" t="s">
        <v>135</v>
      </c>
      <c r="L183" s="45"/>
      <c r="M183" s="212" t="s">
        <v>19</v>
      </c>
      <c r="N183" s="213" t="s">
        <v>44</v>
      </c>
      <c r="O183" s="85"/>
      <c r="P183" s="214">
        <f>O183*H183</f>
        <v>0</v>
      </c>
      <c r="Q183" s="214">
        <v>1.98</v>
      </c>
      <c r="R183" s="214">
        <f>Q183*H183</f>
        <v>6.5339999999999998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136</v>
      </c>
      <c r="AT183" s="216" t="s">
        <v>131</v>
      </c>
      <c r="AU183" s="216" t="s">
        <v>83</v>
      </c>
      <c r="AY183" s="18" t="s">
        <v>129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81</v>
      </c>
      <c r="BK183" s="217">
        <f>ROUND(I183*H183,2)</f>
        <v>0</v>
      </c>
      <c r="BL183" s="18" t="s">
        <v>136</v>
      </c>
      <c r="BM183" s="216" t="s">
        <v>874</v>
      </c>
    </row>
    <row r="184" s="2" customFormat="1">
      <c r="A184" s="39"/>
      <c r="B184" s="40"/>
      <c r="C184" s="41"/>
      <c r="D184" s="218" t="s">
        <v>138</v>
      </c>
      <c r="E184" s="41"/>
      <c r="F184" s="219" t="s">
        <v>250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138</v>
      </c>
      <c r="AU184" s="18" t="s">
        <v>83</v>
      </c>
    </row>
    <row r="185" s="2" customFormat="1">
      <c r="A185" s="39"/>
      <c r="B185" s="40"/>
      <c r="C185" s="41"/>
      <c r="D185" s="223" t="s">
        <v>140</v>
      </c>
      <c r="E185" s="41"/>
      <c r="F185" s="224" t="s">
        <v>251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140</v>
      </c>
      <c r="AU185" s="18" t="s">
        <v>83</v>
      </c>
    </row>
    <row r="186" s="13" customFormat="1">
      <c r="A186" s="13"/>
      <c r="B186" s="225"/>
      <c r="C186" s="226"/>
      <c r="D186" s="218" t="s">
        <v>142</v>
      </c>
      <c r="E186" s="227" t="s">
        <v>19</v>
      </c>
      <c r="F186" s="228" t="s">
        <v>875</v>
      </c>
      <c r="G186" s="226"/>
      <c r="H186" s="227" t="s">
        <v>19</v>
      </c>
      <c r="I186" s="229"/>
      <c r="J186" s="226"/>
      <c r="K186" s="226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142</v>
      </c>
      <c r="AU186" s="234" t="s">
        <v>83</v>
      </c>
      <c r="AV186" s="13" t="s">
        <v>81</v>
      </c>
      <c r="AW186" s="13" t="s">
        <v>34</v>
      </c>
      <c r="AX186" s="13" t="s">
        <v>73</v>
      </c>
      <c r="AY186" s="234" t="s">
        <v>129</v>
      </c>
    </row>
    <row r="187" s="14" customFormat="1">
      <c r="A187" s="14"/>
      <c r="B187" s="235"/>
      <c r="C187" s="236"/>
      <c r="D187" s="218" t="s">
        <v>142</v>
      </c>
      <c r="E187" s="237" t="s">
        <v>19</v>
      </c>
      <c r="F187" s="238" t="s">
        <v>876</v>
      </c>
      <c r="G187" s="236"/>
      <c r="H187" s="239">
        <v>3.2999999999999998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142</v>
      </c>
      <c r="AU187" s="245" t="s">
        <v>83</v>
      </c>
      <c r="AV187" s="14" t="s">
        <v>83</v>
      </c>
      <c r="AW187" s="14" t="s">
        <v>34</v>
      </c>
      <c r="AX187" s="14" t="s">
        <v>81</v>
      </c>
      <c r="AY187" s="245" t="s">
        <v>129</v>
      </c>
    </row>
    <row r="188" s="2" customFormat="1" ht="16.5" customHeight="1">
      <c r="A188" s="39"/>
      <c r="B188" s="40"/>
      <c r="C188" s="205" t="s">
        <v>7</v>
      </c>
      <c r="D188" s="205" t="s">
        <v>131</v>
      </c>
      <c r="E188" s="206" t="s">
        <v>877</v>
      </c>
      <c r="F188" s="207" t="s">
        <v>878</v>
      </c>
      <c r="G188" s="208" t="s">
        <v>154</v>
      </c>
      <c r="H188" s="209">
        <v>9.0749999999999993</v>
      </c>
      <c r="I188" s="210"/>
      <c r="J188" s="211">
        <f>ROUND(I188*H188,2)</f>
        <v>0</v>
      </c>
      <c r="K188" s="207" t="s">
        <v>135</v>
      </c>
      <c r="L188" s="45"/>
      <c r="M188" s="212" t="s">
        <v>19</v>
      </c>
      <c r="N188" s="213" t="s">
        <v>44</v>
      </c>
      <c r="O188" s="85"/>
      <c r="P188" s="214">
        <f>O188*H188</f>
        <v>0</v>
      </c>
      <c r="Q188" s="214">
        <v>2.55328</v>
      </c>
      <c r="R188" s="214">
        <f>Q188*H188</f>
        <v>23.171015999999998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136</v>
      </c>
      <c r="AT188" s="216" t="s">
        <v>131</v>
      </c>
      <c r="AU188" s="216" t="s">
        <v>83</v>
      </c>
      <c r="AY188" s="18" t="s">
        <v>129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81</v>
      </c>
      <c r="BK188" s="217">
        <f>ROUND(I188*H188,2)</f>
        <v>0</v>
      </c>
      <c r="BL188" s="18" t="s">
        <v>136</v>
      </c>
      <c r="BM188" s="216" t="s">
        <v>879</v>
      </c>
    </row>
    <row r="189" s="2" customFormat="1">
      <c r="A189" s="39"/>
      <c r="B189" s="40"/>
      <c r="C189" s="41"/>
      <c r="D189" s="218" t="s">
        <v>138</v>
      </c>
      <c r="E189" s="41"/>
      <c r="F189" s="219" t="s">
        <v>880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138</v>
      </c>
      <c r="AU189" s="18" t="s">
        <v>83</v>
      </c>
    </row>
    <row r="190" s="2" customFormat="1">
      <c r="A190" s="39"/>
      <c r="B190" s="40"/>
      <c r="C190" s="41"/>
      <c r="D190" s="223" t="s">
        <v>140</v>
      </c>
      <c r="E190" s="41"/>
      <c r="F190" s="224" t="s">
        <v>881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140</v>
      </c>
      <c r="AU190" s="18" t="s">
        <v>83</v>
      </c>
    </row>
    <row r="191" s="13" customFormat="1">
      <c r="A191" s="13"/>
      <c r="B191" s="225"/>
      <c r="C191" s="226"/>
      <c r="D191" s="218" t="s">
        <v>142</v>
      </c>
      <c r="E191" s="227" t="s">
        <v>19</v>
      </c>
      <c r="F191" s="228" t="s">
        <v>882</v>
      </c>
      <c r="G191" s="226"/>
      <c r="H191" s="227" t="s">
        <v>19</v>
      </c>
      <c r="I191" s="229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142</v>
      </c>
      <c r="AU191" s="234" t="s">
        <v>83</v>
      </c>
      <c r="AV191" s="13" t="s">
        <v>81</v>
      </c>
      <c r="AW191" s="13" t="s">
        <v>34</v>
      </c>
      <c r="AX191" s="13" t="s">
        <v>73</v>
      </c>
      <c r="AY191" s="234" t="s">
        <v>129</v>
      </c>
    </row>
    <row r="192" s="14" customFormat="1">
      <c r="A192" s="14"/>
      <c r="B192" s="235"/>
      <c r="C192" s="236"/>
      <c r="D192" s="218" t="s">
        <v>142</v>
      </c>
      <c r="E192" s="237" t="s">
        <v>19</v>
      </c>
      <c r="F192" s="238" t="s">
        <v>883</v>
      </c>
      <c r="G192" s="236"/>
      <c r="H192" s="239">
        <v>9.0749999999999993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142</v>
      </c>
      <c r="AU192" s="245" t="s">
        <v>83</v>
      </c>
      <c r="AV192" s="14" t="s">
        <v>83</v>
      </c>
      <c r="AW192" s="14" t="s">
        <v>34</v>
      </c>
      <c r="AX192" s="14" t="s">
        <v>81</v>
      </c>
      <c r="AY192" s="245" t="s">
        <v>129</v>
      </c>
    </row>
    <row r="193" s="2" customFormat="1" ht="16.5" customHeight="1">
      <c r="A193" s="39"/>
      <c r="B193" s="40"/>
      <c r="C193" s="205" t="s">
        <v>299</v>
      </c>
      <c r="D193" s="205" t="s">
        <v>131</v>
      </c>
      <c r="E193" s="206" t="s">
        <v>884</v>
      </c>
      <c r="F193" s="207" t="s">
        <v>885</v>
      </c>
      <c r="G193" s="208" t="s">
        <v>134</v>
      </c>
      <c r="H193" s="209">
        <v>17.16</v>
      </c>
      <c r="I193" s="210"/>
      <c r="J193" s="211">
        <f>ROUND(I193*H193,2)</f>
        <v>0</v>
      </c>
      <c r="K193" s="207" t="s">
        <v>135</v>
      </c>
      <c r="L193" s="45"/>
      <c r="M193" s="212" t="s">
        <v>19</v>
      </c>
      <c r="N193" s="213" t="s">
        <v>44</v>
      </c>
      <c r="O193" s="85"/>
      <c r="P193" s="214">
        <f>O193*H193</f>
        <v>0</v>
      </c>
      <c r="Q193" s="214">
        <v>0.0045799999999999999</v>
      </c>
      <c r="R193" s="214">
        <f>Q193*H193</f>
        <v>0.078592800000000004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136</v>
      </c>
      <c r="AT193" s="216" t="s">
        <v>131</v>
      </c>
      <c r="AU193" s="216" t="s">
        <v>83</v>
      </c>
      <c r="AY193" s="18" t="s">
        <v>129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136</v>
      </c>
      <c r="BM193" s="216" t="s">
        <v>886</v>
      </c>
    </row>
    <row r="194" s="2" customFormat="1">
      <c r="A194" s="39"/>
      <c r="B194" s="40"/>
      <c r="C194" s="41"/>
      <c r="D194" s="218" t="s">
        <v>138</v>
      </c>
      <c r="E194" s="41"/>
      <c r="F194" s="219" t="s">
        <v>887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138</v>
      </c>
      <c r="AU194" s="18" t="s">
        <v>83</v>
      </c>
    </row>
    <row r="195" s="2" customFormat="1">
      <c r="A195" s="39"/>
      <c r="B195" s="40"/>
      <c r="C195" s="41"/>
      <c r="D195" s="223" t="s">
        <v>140</v>
      </c>
      <c r="E195" s="41"/>
      <c r="F195" s="224" t="s">
        <v>888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140</v>
      </c>
      <c r="AU195" s="18" t="s">
        <v>83</v>
      </c>
    </row>
    <row r="196" s="13" customFormat="1">
      <c r="A196" s="13"/>
      <c r="B196" s="225"/>
      <c r="C196" s="226"/>
      <c r="D196" s="218" t="s">
        <v>142</v>
      </c>
      <c r="E196" s="227" t="s">
        <v>19</v>
      </c>
      <c r="F196" s="228" t="s">
        <v>889</v>
      </c>
      <c r="G196" s="226"/>
      <c r="H196" s="227" t="s">
        <v>19</v>
      </c>
      <c r="I196" s="229"/>
      <c r="J196" s="226"/>
      <c r="K196" s="226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142</v>
      </c>
      <c r="AU196" s="234" t="s">
        <v>83</v>
      </c>
      <c r="AV196" s="13" t="s">
        <v>81</v>
      </c>
      <c r="AW196" s="13" t="s">
        <v>34</v>
      </c>
      <c r="AX196" s="13" t="s">
        <v>73</v>
      </c>
      <c r="AY196" s="234" t="s">
        <v>129</v>
      </c>
    </row>
    <row r="197" s="14" customFormat="1">
      <c r="A197" s="14"/>
      <c r="B197" s="235"/>
      <c r="C197" s="236"/>
      <c r="D197" s="218" t="s">
        <v>142</v>
      </c>
      <c r="E197" s="237" t="s">
        <v>19</v>
      </c>
      <c r="F197" s="238" t="s">
        <v>890</v>
      </c>
      <c r="G197" s="236"/>
      <c r="H197" s="239">
        <v>17.16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142</v>
      </c>
      <c r="AU197" s="245" t="s">
        <v>83</v>
      </c>
      <c r="AV197" s="14" t="s">
        <v>83</v>
      </c>
      <c r="AW197" s="14" t="s">
        <v>34</v>
      </c>
      <c r="AX197" s="14" t="s">
        <v>81</v>
      </c>
      <c r="AY197" s="245" t="s">
        <v>129</v>
      </c>
    </row>
    <row r="198" s="2" customFormat="1" ht="16.5" customHeight="1">
      <c r="A198" s="39"/>
      <c r="B198" s="40"/>
      <c r="C198" s="205" t="s">
        <v>307</v>
      </c>
      <c r="D198" s="205" t="s">
        <v>131</v>
      </c>
      <c r="E198" s="206" t="s">
        <v>891</v>
      </c>
      <c r="F198" s="207" t="s">
        <v>892</v>
      </c>
      <c r="G198" s="208" t="s">
        <v>134</v>
      </c>
      <c r="H198" s="209">
        <v>17.16</v>
      </c>
      <c r="I198" s="210"/>
      <c r="J198" s="211">
        <f>ROUND(I198*H198,2)</f>
        <v>0</v>
      </c>
      <c r="K198" s="207" t="s">
        <v>135</v>
      </c>
      <c r="L198" s="45"/>
      <c r="M198" s="212" t="s">
        <v>19</v>
      </c>
      <c r="N198" s="213" t="s">
        <v>44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136</v>
      </c>
      <c r="AT198" s="216" t="s">
        <v>131</v>
      </c>
      <c r="AU198" s="216" t="s">
        <v>83</v>
      </c>
      <c r="AY198" s="18" t="s">
        <v>129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136</v>
      </c>
      <c r="BM198" s="216" t="s">
        <v>893</v>
      </c>
    </row>
    <row r="199" s="2" customFormat="1">
      <c r="A199" s="39"/>
      <c r="B199" s="40"/>
      <c r="C199" s="41"/>
      <c r="D199" s="218" t="s">
        <v>138</v>
      </c>
      <c r="E199" s="41"/>
      <c r="F199" s="219" t="s">
        <v>894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138</v>
      </c>
      <c r="AU199" s="18" t="s">
        <v>83</v>
      </c>
    </row>
    <row r="200" s="2" customFormat="1">
      <c r="A200" s="39"/>
      <c r="B200" s="40"/>
      <c r="C200" s="41"/>
      <c r="D200" s="223" t="s">
        <v>140</v>
      </c>
      <c r="E200" s="41"/>
      <c r="F200" s="224" t="s">
        <v>895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140</v>
      </c>
      <c r="AU200" s="18" t="s">
        <v>83</v>
      </c>
    </row>
    <row r="201" s="13" customFormat="1">
      <c r="A201" s="13"/>
      <c r="B201" s="225"/>
      <c r="C201" s="226"/>
      <c r="D201" s="218" t="s">
        <v>142</v>
      </c>
      <c r="E201" s="227" t="s">
        <v>19</v>
      </c>
      <c r="F201" s="228" t="s">
        <v>896</v>
      </c>
      <c r="G201" s="226"/>
      <c r="H201" s="227" t="s">
        <v>19</v>
      </c>
      <c r="I201" s="229"/>
      <c r="J201" s="226"/>
      <c r="K201" s="226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142</v>
      </c>
      <c r="AU201" s="234" t="s">
        <v>83</v>
      </c>
      <c r="AV201" s="13" t="s">
        <v>81</v>
      </c>
      <c r="AW201" s="13" t="s">
        <v>34</v>
      </c>
      <c r="AX201" s="13" t="s">
        <v>73</v>
      </c>
      <c r="AY201" s="234" t="s">
        <v>129</v>
      </c>
    </row>
    <row r="202" s="14" customFormat="1">
      <c r="A202" s="14"/>
      <c r="B202" s="235"/>
      <c r="C202" s="236"/>
      <c r="D202" s="218" t="s">
        <v>142</v>
      </c>
      <c r="E202" s="237" t="s">
        <v>19</v>
      </c>
      <c r="F202" s="238" t="s">
        <v>890</v>
      </c>
      <c r="G202" s="236"/>
      <c r="H202" s="239">
        <v>17.16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142</v>
      </c>
      <c r="AU202" s="245" t="s">
        <v>83</v>
      </c>
      <c r="AV202" s="14" t="s">
        <v>83</v>
      </c>
      <c r="AW202" s="14" t="s">
        <v>34</v>
      </c>
      <c r="AX202" s="14" t="s">
        <v>81</v>
      </c>
      <c r="AY202" s="245" t="s">
        <v>129</v>
      </c>
    </row>
    <row r="203" s="2" customFormat="1" ht="16.5" customHeight="1">
      <c r="A203" s="39"/>
      <c r="B203" s="40"/>
      <c r="C203" s="205" t="s">
        <v>315</v>
      </c>
      <c r="D203" s="205" t="s">
        <v>131</v>
      </c>
      <c r="E203" s="206" t="s">
        <v>897</v>
      </c>
      <c r="F203" s="207" t="s">
        <v>898</v>
      </c>
      <c r="G203" s="208" t="s">
        <v>225</v>
      </c>
      <c r="H203" s="209">
        <v>0.58099999999999996</v>
      </c>
      <c r="I203" s="210"/>
      <c r="J203" s="211">
        <f>ROUND(I203*H203,2)</f>
        <v>0</v>
      </c>
      <c r="K203" s="207" t="s">
        <v>135</v>
      </c>
      <c r="L203" s="45"/>
      <c r="M203" s="212" t="s">
        <v>19</v>
      </c>
      <c r="N203" s="213" t="s">
        <v>44</v>
      </c>
      <c r="O203" s="85"/>
      <c r="P203" s="214">
        <f>O203*H203</f>
        <v>0</v>
      </c>
      <c r="Q203" s="214">
        <v>1.06277</v>
      </c>
      <c r="R203" s="214">
        <f>Q203*H203</f>
        <v>0.61746936999999991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136</v>
      </c>
      <c r="AT203" s="216" t="s">
        <v>131</v>
      </c>
      <c r="AU203" s="216" t="s">
        <v>83</v>
      </c>
      <c r="AY203" s="18" t="s">
        <v>129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81</v>
      </c>
      <c r="BK203" s="217">
        <f>ROUND(I203*H203,2)</f>
        <v>0</v>
      </c>
      <c r="BL203" s="18" t="s">
        <v>136</v>
      </c>
      <c r="BM203" s="216" t="s">
        <v>899</v>
      </c>
    </row>
    <row r="204" s="2" customFormat="1">
      <c r="A204" s="39"/>
      <c r="B204" s="40"/>
      <c r="C204" s="41"/>
      <c r="D204" s="218" t="s">
        <v>138</v>
      </c>
      <c r="E204" s="41"/>
      <c r="F204" s="219" t="s">
        <v>900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138</v>
      </c>
      <c r="AU204" s="18" t="s">
        <v>83</v>
      </c>
    </row>
    <row r="205" s="2" customFormat="1">
      <c r="A205" s="39"/>
      <c r="B205" s="40"/>
      <c r="C205" s="41"/>
      <c r="D205" s="223" t="s">
        <v>140</v>
      </c>
      <c r="E205" s="41"/>
      <c r="F205" s="224" t="s">
        <v>901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140</v>
      </c>
      <c r="AU205" s="18" t="s">
        <v>83</v>
      </c>
    </row>
    <row r="206" s="13" customFormat="1">
      <c r="A206" s="13"/>
      <c r="B206" s="225"/>
      <c r="C206" s="226"/>
      <c r="D206" s="218" t="s">
        <v>142</v>
      </c>
      <c r="E206" s="227" t="s">
        <v>19</v>
      </c>
      <c r="F206" s="228" t="s">
        <v>902</v>
      </c>
      <c r="G206" s="226"/>
      <c r="H206" s="227" t="s">
        <v>19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142</v>
      </c>
      <c r="AU206" s="234" t="s">
        <v>83</v>
      </c>
      <c r="AV206" s="13" t="s">
        <v>81</v>
      </c>
      <c r="AW206" s="13" t="s">
        <v>34</v>
      </c>
      <c r="AX206" s="13" t="s">
        <v>73</v>
      </c>
      <c r="AY206" s="234" t="s">
        <v>129</v>
      </c>
    </row>
    <row r="207" s="14" customFormat="1">
      <c r="A207" s="14"/>
      <c r="B207" s="235"/>
      <c r="C207" s="236"/>
      <c r="D207" s="218" t="s">
        <v>142</v>
      </c>
      <c r="E207" s="237" t="s">
        <v>19</v>
      </c>
      <c r="F207" s="238" t="s">
        <v>903</v>
      </c>
      <c r="G207" s="236"/>
      <c r="H207" s="239">
        <v>0.58099999999999996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142</v>
      </c>
      <c r="AU207" s="245" t="s">
        <v>83</v>
      </c>
      <c r="AV207" s="14" t="s">
        <v>83</v>
      </c>
      <c r="AW207" s="14" t="s">
        <v>34</v>
      </c>
      <c r="AX207" s="14" t="s">
        <v>81</v>
      </c>
      <c r="AY207" s="245" t="s">
        <v>129</v>
      </c>
    </row>
    <row r="208" s="2" customFormat="1" ht="16.5" customHeight="1">
      <c r="A208" s="39"/>
      <c r="B208" s="40"/>
      <c r="C208" s="205" t="s">
        <v>323</v>
      </c>
      <c r="D208" s="205" t="s">
        <v>131</v>
      </c>
      <c r="E208" s="206" t="s">
        <v>904</v>
      </c>
      <c r="F208" s="207" t="s">
        <v>905</v>
      </c>
      <c r="G208" s="208" t="s">
        <v>154</v>
      </c>
      <c r="H208" s="209">
        <v>2</v>
      </c>
      <c r="I208" s="210"/>
      <c r="J208" s="211">
        <f>ROUND(I208*H208,2)</f>
        <v>0</v>
      </c>
      <c r="K208" s="207" t="s">
        <v>135</v>
      </c>
      <c r="L208" s="45"/>
      <c r="M208" s="212" t="s">
        <v>19</v>
      </c>
      <c r="N208" s="213" t="s">
        <v>44</v>
      </c>
      <c r="O208" s="85"/>
      <c r="P208" s="214">
        <f>O208*H208</f>
        <v>0</v>
      </c>
      <c r="Q208" s="214">
        <v>2.3010199999999998</v>
      </c>
      <c r="R208" s="214">
        <f>Q208*H208</f>
        <v>4.6020399999999997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136</v>
      </c>
      <c r="AT208" s="216" t="s">
        <v>131</v>
      </c>
      <c r="AU208" s="216" t="s">
        <v>83</v>
      </c>
      <c r="AY208" s="18" t="s">
        <v>129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81</v>
      </c>
      <c r="BK208" s="217">
        <f>ROUND(I208*H208,2)</f>
        <v>0</v>
      </c>
      <c r="BL208" s="18" t="s">
        <v>136</v>
      </c>
      <c r="BM208" s="216" t="s">
        <v>906</v>
      </c>
    </row>
    <row r="209" s="2" customFormat="1">
      <c r="A209" s="39"/>
      <c r="B209" s="40"/>
      <c r="C209" s="41"/>
      <c r="D209" s="218" t="s">
        <v>138</v>
      </c>
      <c r="E209" s="41"/>
      <c r="F209" s="219" t="s">
        <v>907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138</v>
      </c>
      <c r="AU209" s="18" t="s">
        <v>83</v>
      </c>
    </row>
    <row r="210" s="2" customFormat="1">
      <c r="A210" s="39"/>
      <c r="B210" s="40"/>
      <c r="C210" s="41"/>
      <c r="D210" s="223" t="s">
        <v>140</v>
      </c>
      <c r="E210" s="41"/>
      <c r="F210" s="224" t="s">
        <v>908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140</v>
      </c>
      <c r="AU210" s="18" t="s">
        <v>83</v>
      </c>
    </row>
    <row r="211" s="13" customFormat="1">
      <c r="A211" s="13"/>
      <c r="B211" s="225"/>
      <c r="C211" s="226"/>
      <c r="D211" s="218" t="s">
        <v>142</v>
      </c>
      <c r="E211" s="227" t="s">
        <v>19</v>
      </c>
      <c r="F211" s="228" t="s">
        <v>909</v>
      </c>
      <c r="G211" s="226"/>
      <c r="H211" s="227" t="s">
        <v>19</v>
      </c>
      <c r="I211" s="229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142</v>
      </c>
      <c r="AU211" s="234" t="s">
        <v>83</v>
      </c>
      <c r="AV211" s="13" t="s">
        <v>81</v>
      </c>
      <c r="AW211" s="13" t="s">
        <v>34</v>
      </c>
      <c r="AX211" s="13" t="s">
        <v>73</v>
      </c>
      <c r="AY211" s="234" t="s">
        <v>129</v>
      </c>
    </row>
    <row r="212" s="14" customFormat="1">
      <c r="A212" s="14"/>
      <c r="B212" s="235"/>
      <c r="C212" s="236"/>
      <c r="D212" s="218" t="s">
        <v>142</v>
      </c>
      <c r="E212" s="237" t="s">
        <v>19</v>
      </c>
      <c r="F212" s="238" t="s">
        <v>910</v>
      </c>
      <c r="G212" s="236"/>
      <c r="H212" s="239">
        <v>2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142</v>
      </c>
      <c r="AU212" s="245" t="s">
        <v>83</v>
      </c>
      <c r="AV212" s="14" t="s">
        <v>83</v>
      </c>
      <c r="AW212" s="14" t="s">
        <v>34</v>
      </c>
      <c r="AX212" s="14" t="s">
        <v>81</v>
      </c>
      <c r="AY212" s="245" t="s">
        <v>129</v>
      </c>
    </row>
    <row r="213" s="12" customFormat="1" ht="22.8" customHeight="1">
      <c r="A213" s="12"/>
      <c r="B213" s="189"/>
      <c r="C213" s="190"/>
      <c r="D213" s="191" t="s">
        <v>72</v>
      </c>
      <c r="E213" s="203" t="s">
        <v>151</v>
      </c>
      <c r="F213" s="203" t="s">
        <v>911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SUM(P214:P247)</f>
        <v>0</v>
      </c>
      <c r="Q213" s="197"/>
      <c r="R213" s="198">
        <f>SUM(R214:R247)</f>
        <v>134.11346570000001</v>
      </c>
      <c r="S213" s="197"/>
      <c r="T213" s="199">
        <f>SUM(T214:T247)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81</v>
      </c>
      <c r="AT213" s="201" t="s">
        <v>72</v>
      </c>
      <c r="AU213" s="201" t="s">
        <v>81</v>
      </c>
      <c r="AY213" s="200" t="s">
        <v>129</v>
      </c>
      <c r="BK213" s="202">
        <f>SUM(BK214:BK247)</f>
        <v>0</v>
      </c>
    </row>
    <row r="214" s="2" customFormat="1" ht="21.75" customHeight="1">
      <c r="A214" s="39"/>
      <c r="B214" s="40"/>
      <c r="C214" s="205" t="s">
        <v>330</v>
      </c>
      <c r="D214" s="205" t="s">
        <v>131</v>
      </c>
      <c r="E214" s="206" t="s">
        <v>912</v>
      </c>
      <c r="F214" s="207" t="s">
        <v>913</v>
      </c>
      <c r="G214" s="208" t="s">
        <v>134</v>
      </c>
      <c r="H214" s="209">
        <v>51.299999999999997</v>
      </c>
      <c r="I214" s="210"/>
      <c r="J214" s="211">
        <f>ROUND(I214*H214,2)</f>
        <v>0</v>
      </c>
      <c r="K214" s="207" t="s">
        <v>135</v>
      </c>
      <c r="L214" s="45"/>
      <c r="M214" s="212" t="s">
        <v>19</v>
      </c>
      <c r="N214" s="213" t="s">
        <v>44</v>
      </c>
      <c r="O214" s="85"/>
      <c r="P214" s="214">
        <f>O214*H214</f>
        <v>0</v>
      </c>
      <c r="Q214" s="214">
        <v>1.0203599999999999</v>
      </c>
      <c r="R214" s="214">
        <f>Q214*H214</f>
        <v>52.344467999999992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136</v>
      </c>
      <c r="AT214" s="216" t="s">
        <v>131</v>
      </c>
      <c r="AU214" s="216" t="s">
        <v>83</v>
      </c>
      <c r="AY214" s="18" t="s">
        <v>129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136</v>
      </c>
      <c r="BM214" s="216" t="s">
        <v>914</v>
      </c>
    </row>
    <row r="215" s="2" customFormat="1">
      <c r="A215" s="39"/>
      <c r="B215" s="40"/>
      <c r="C215" s="41"/>
      <c r="D215" s="218" t="s">
        <v>138</v>
      </c>
      <c r="E215" s="41"/>
      <c r="F215" s="219" t="s">
        <v>915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138</v>
      </c>
      <c r="AU215" s="18" t="s">
        <v>83</v>
      </c>
    </row>
    <row r="216" s="2" customFormat="1">
      <c r="A216" s="39"/>
      <c r="B216" s="40"/>
      <c r="C216" s="41"/>
      <c r="D216" s="223" t="s">
        <v>140</v>
      </c>
      <c r="E216" s="41"/>
      <c r="F216" s="224" t="s">
        <v>916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140</v>
      </c>
      <c r="AU216" s="18" t="s">
        <v>83</v>
      </c>
    </row>
    <row r="217" s="13" customFormat="1">
      <c r="A217" s="13"/>
      <c r="B217" s="225"/>
      <c r="C217" s="226"/>
      <c r="D217" s="218" t="s">
        <v>142</v>
      </c>
      <c r="E217" s="227" t="s">
        <v>19</v>
      </c>
      <c r="F217" s="228" t="s">
        <v>917</v>
      </c>
      <c r="G217" s="226"/>
      <c r="H217" s="227" t="s">
        <v>19</v>
      </c>
      <c r="I217" s="229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142</v>
      </c>
      <c r="AU217" s="234" t="s">
        <v>83</v>
      </c>
      <c r="AV217" s="13" t="s">
        <v>81</v>
      </c>
      <c r="AW217" s="13" t="s">
        <v>34</v>
      </c>
      <c r="AX217" s="13" t="s">
        <v>73</v>
      </c>
      <c r="AY217" s="234" t="s">
        <v>129</v>
      </c>
    </row>
    <row r="218" s="14" customFormat="1">
      <c r="A218" s="14"/>
      <c r="B218" s="235"/>
      <c r="C218" s="236"/>
      <c r="D218" s="218" t="s">
        <v>142</v>
      </c>
      <c r="E218" s="237" t="s">
        <v>19</v>
      </c>
      <c r="F218" s="238" t="s">
        <v>918</v>
      </c>
      <c r="G218" s="236"/>
      <c r="H218" s="239">
        <v>51.299999999999997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142</v>
      </c>
      <c r="AU218" s="245" t="s">
        <v>83</v>
      </c>
      <c r="AV218" s="14" t="s">
        <v>83</v>
      </c>
      <c r="AW218" s="14" t="s">
        <v>34</v>
      </c>
      <c r="AX218" s="14" t="s">
        <v>81</v>
      </c>
      <c r="AY218" s="245" t="s">
        <v>129</v>
      </c>
    </row>
    <row r="219" s="2" customFormat="1" ht="16.5" customHeight="1">
      <c r="A219" s="39"/>
      <c r="B219" s="40"/>
      <c r="C219" s="205" t="s">
        <v>336</v>
      </c>
      <c r="D219" s="205" t="s">
        <v>131</v>
      </c>
      <c r="E219" s="206" t="s">
        <v>919</v>
      </c>
      <c r="F219" s="207" t="s">
        <v>920</v>
      </c>
      <c r="G219" s="208" t="s">
        <v>225</v>
      </c>
      <c r="H219" s="209">
        <v>1.1659999999999999</v>
      </c>
      <c r="I219" s="210"/>
      <c r="J219" s="211">
        <f>ROUND(I219*H219,2)</f>
        <v>0</v>
      </c>
      <c r="K219" s="207" t="s">
        <v>135</v>
      </c>
      <c r="L219" s="45"/>
      <c r="M219" s="212" t="s">
        <v>19</v>
      </c>
      <c r="N219" s="213" t="s">
        <v>44</v>
      </c>
      <c r="O219" s="85"/>
      <c r="P219" s="214">
        <f>O219*H219</f>
        <v>0</v>
      </c>
      <c r="Q219" s="214">
        <v>1.04922</v>
      </c>
      <c r="R219" s="214">
        <f>Q219*H219</f>
        <v>1.2233905199999999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136</v>
      </c>
      <c r="AT219" s="216" t="s">
        <v>131</v>
      </c>
      <c r="AU219" s="216" t="s">
        <v>83</v>
      </c>
      <c r="AY219" s="18" t="s">
        <v>129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81</v>
      </c>
      <c r="BK219" s="217">
        <f>ROUND(I219*H219,2)</f>
        <v>0</v>
      </c>
      <c r="BL219" s="18" t="s">
        <v>136</v>
      </c>
      <c r="BM219" s="216" t="s">
        <v>921</v>
      </c>
    </row>
    <row r="220" s="2" customFormat="1">
      <c r="A220" s="39"/>
      <c r="B220" s="40"/>
      <c r="C220" s="41"/>
      <c r="D220" s="218" t="s">
        <v>138</v>
      </c>
      <c r="E220" s="41"/>
      <c r="F220" s="219" t="s">
        <v>922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138</v>
      </c>
      <c r="AU220" s="18" t="s">
        <v>83</v>
      </c>
    </row>
    <row r="221" s="2" customFormat="1">
      <c r="A221" s="39"/>
      <c r="B221" s="40"/>
      <c r="C221" s="41"/>
      <c r="D221" s="223" t="s">
        <v>140</v>
      </c>
      <c r="E221" s="41"/>
      <c r="F221" s="224" t="s">
        <v>923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140</v>
      </c>
      <c r="AU221" s="18" t="s">
        <v>83</v>
      </c>
    </row>
    <row r="222" s="13" customFormat="1">
      <c r="A222" s="13"/>
      <c r="B222" s="225"/>
      <c r="C222" s="226"/>
      <c r="D222" s="218" t="s">
        <v>142</v>
      </c>
      <c r="E222" s="227" t="s">
        <v>19</v>
      </c>
      <c r="F222" s="228" t="s">
        <v>924</v>
      </c>
      <c r="G222" s="226"/>
      <c r="H222" s="227" t="s">
        <v>19</v>
      </c>
      <c r="I222" s="229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142</v>
      </c>
      <c r="AU222" s="234" t="s">
        <v>83</v>
      </c>
      <c r="AV222" s="13" t="s">
        <v>81</v>
      </c>
      <c r="AW222" s="13" t="s">
        <v>34</v>
      </c>
      <c r="AX222" s="13" t="s">
        <v>73</v>
      </c>
      <c r="AY222" s="234" t="s">
        <v>129</v>
      </c>
    </row>
    <row r="223" s="14" customFormat="1">
      <c r="A223" s="14"/>
      <c r="B223" s="235"/>
      <c r="C223" s="236"/>
      <c r="D223" s="218" t="s">
        <v>142</v>
      </c>
      <c r="E223" s="237" t="s">
        <v>19</v>
      </c>
      <c r="F223" s="238" t="s">
        <v>925</v>
      </c>
      <c r="G223" s="236"/>
      <c r="H223" s="239">
        <v>0.51800000000000002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142</v>
      </c>
      <c r="AU223" s="245" t="s">
        <v>83</v>
      </c>
      <c r="AV223" s="14" t="s">
        <v>83</v>
      </c>
      <c r="AW223" s="14" t="s">
        <v>34</v>
      </c>
      <c r="AX223" s="14" t="s">
        <v>73</v>
      </c>
      <c r="AY223" s="245" t="s">
        <v>129</v>
      </c>
    </row>
    <row r="224" s="14" customFormat="1">
      <c r="A224" s="14"/>
      <c r="B224" s="235"/>
      <c r="C224" s="236"/>
      <c r="D224" s="218" t="s">
        <v>142</v>
      </c>
      <c r="E224" s="237" t="s">
        <v>19</v>
      </c>
      <c r="F224" s="238" t="s">
        <v>926</v>
      </c>
      <c r="G224" s="236"/>
      <c r="H224" s="239">
        <v>0.64800000000000002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142</v>
      </c>
      <c r="AU224" s="245" t="s">
        <v>83</v>
      </c>
      <c r="AV224" s="14" t="s">
        <v>83</v>
      </c>
      <c r="AW224" s="14" t="s">
        <v>34</v>
      </c>
      <c r="AX224" s="14" t="s">
        <v>73</v>
      </c>
      <c r="AY224" s="245" t="s">
        <v>129</v>
      </c>
    </row>
    <row r="225" s="15" customFormat="1">
      <c r="A225" s="15"/>
      <c r="B225" s="256"/>
      <c r="C225" s="257"/>
      <c r="D225" s="218" t="s">
        <v>142</v>
      </c>
      <c r="E225" s="258" t="s">
        <v>19</v>
      </c>
      <c r="F225" s="259" t="s">
        <v>238</v>
      </c>
      <c r="G225" s="257"/>
      <c r="H225" s="260">
        <v>1.1659999999999999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142</v>
      </c>
      <c r="AU225" s="266" t="s">
        <v>83</v>
      </c>
      <c r="AV225" s="15" t="s">
        <v>136</v>
      </c>
      <c r="AW225" s="15" t="s">
        <v>34</v>
      </c>
      <c r="AX225" s="15" t="s">
        <v>81</v>
      </c>
      <c r="AY225" s="266" t="s">
        <v>129</v>
      </c>
    </row>
    <row r="226" s="2" customFormat="1" ht="16.5" customHeight="1">
      <c r="A226" s="39"/>
      <c r="B226" s="40"/>
      <c r="C226" s="205" t="s">
        <v>344</v>
      </c>
      <c r="D226" s="205" t="s">
        <v>131</v>
      </c>
      <c r="E226" s="206" t="s">
        <v>927</v>
      </c>
      <c r="F226" s="207" t="s">
        <v>928</v>
      </c>
      <c r="G226" s="208" t="s">
        <v>154</v>
      </c>
      <c r="H226" s="209">
        <v>5.9400000000000004</v>
      </c>
      <c r="I226" s="210"/>
      <c r="J226" s="211">
        <f>ROUND(I226*H226,2)</f>
        <v>0</v>
      </c>
      <c r="K226" s="207" t="s">
        <v>135</v>
      </c>
      <c r="L226" s="45"/>
      <c r="M226" s="212" t="s">
        <v>19</v>
      </c>
      <c r="N226" s="213" t="s">
        <v>44</v>
      </c>
      <c r="O226" s="85"/>
      <c r="P226" s="214">
        <f>O226*H226</f>
        <v>0</v>
      </c>
      <c r="Q226" s="214">
        <v>2.5021499999999999</v>
      </c>
      <c r="R226" s="214">
        <f>Q226*H226</f>
        <v>14.862771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136</v>
      </c>
      <c r="AT226" s="216" t="s">
        <v>131</v>
      </c>
      <c r="AU226" s="216" t="s">
        <v>83</v>
      </c>
      <c r="AY226" s="18" t="s">
        <v>129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81</v>
      </c>
      <c r="BK226" s="217">
        <f>ROUND(I226*H226,2)</f>
        <v>0</v>
      </c>
      <c r="BL226" s="18" t="s">
        <v>136</v>
      </c>
      <c r="BM226" s="216" t="s">
        <v>929</v>
      </c>
    </row>
    <row r="227" s="2" customFormat="1">
      <c r="A227" s="39"/>
      <c r="B227" s="40"/>
      <c r="C227" s="41"/>
      <c r="D227" s="218" t="s">
        <v>138</v>
      </c>
      <c r="E227" s="41"/>
      <c r="F227" s="219" t="s">
        <v>930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138</v>
      </c>
      <c r="AU227" s="18" t="s">
        <v>83</v>
      </c>
    </row>
    <row r="228" s="2" customFormat="1">
      <c r="A228" s="39"/>
      <c r="B228" s="40"/>
      <c r="C228" s="41"/>
      <c r="D228" s="223" t="s">
        <v>140</v>
      </c>
      <c r="E228" s="41"/>
      <c r="F228" s="224" t="s">
        <v>931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140</v>
      </c>
      <c r="AU228" s="18" t="s">
        <v>83</v>
      </c>
    </row>
    <row r="229" s="14" customFormat="1">
      <c r="A229" s="14"/>
      <c r="B229" s="235"/>
      <c r="C229" s="236"/>
      <c r="D229" s="218" t="s">
        <v>142</v>
      </c>
      <c r="E229" s="237" t="s">
        <v>19</v>
      </c>
      <c r="F229" s="238" t="s">
        <v>932</v>
      </c>
      <c r="G229" s="236"/>
      <c r="H229" s="239">
        <v>5.9400000000000004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142</v>
      </c>
      <c r="AU229" s="245" t="s">
        <v>83</v>
      </c>
      <c r="AV229" s="14" t="s">
        <v>83</v>
      </c>
      <c r="AW229" s="14" t="s">
        <v>34</v>
      </c>
      <c r="AX229" s="14" t="s">
        <v>81</v>
      </c>
      <c r="AY229" s="245" t="s">
        <v>129</v>
      </c>
    </row>
    <row r="230" s="2" customFormat="1" ht="16.5" customHeight="1">
      <c r="A230" s="39"/>
      <c r="B230" s="40"/>
      <c r="C230" s="205" t="s">
        <v>351</v>
      </c>
      <c r="D230" s="205" t="s">
        <v>131</v>
      </c>
      <c r="E230" s="206" t="s">
        <v>933</v>
      </c>
      <c r="F230" s="207" t="s">
        <v>934</v>
      </c>
      <c r="G230" s="208" t="s">
        <v>134</v>
      </c>
      <c r="H230" s="209">
        <v>25.649999999999999</v>
      </c>
      <c r="I230" s="210"/>
      <c r="J230" s="211">
        <f>ROUND(I230*H230,2)</f>
        <v>0</v>
      </c>
      <c r="K230" s="207" t="s">
        <v>135</v>
      </c>
      <c r="L230" s="45"/>
      <c r="M230" s="212" t="s">
        <v>19</v>
      </c>
      <c r="N230" s="213" t="s">
        <v>44</v>
      </c>
      <c r="O230" s="85"/>
      <c r="P230" s="214">
        <f>O230*H230</f>
        <v>0</v>
      </c>
      <c r="Q230" s="214">
        <v>0.025190000000000001</v>
      </c>
      <c r="R230" s="214">
        <f>Q230*H230</f>
        <v>0.64612349999999996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136</v>
      </c>
      <c r="AT230" s="216" t="s">
        <v>131</v>
      </c>
      <c r="AU230" s="216" t="s">
        <v>83</v>
      </c>
      <c r="AY230" s="18" t="s">
        <v>129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81</v>
      </c>
      <c r="BK230" s="217">
        <f>ROUND(I230*H230,2)</f>
        <v>0</v>
      </c>
      <c r="BL230" s="18" t="s">
        <v>136</v>
      </c>
      <c r="BM230" s="216" t="s">
        <v>935</v>
      </c>
    </row>
    <row r="231" s="2" customFormat="1">
      <c r="A231" s="39"/>
      <c r="B231" s="40"/>
      <c r="C231" s="41"/>
      <c r="D231" s="218" t="s">
        <v>138</v>
      </c>
      <c r="E231" s="41"/>
      <c r="F231" s="219" t="s">
        <v>936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138</v>
      </c>
      <c r="AU231" s="18" t="s">
        <v>83</v>
      </c>
    </row>
    <row r="232" s="2" customFormat="1">
      <c r="A232" s="39"/>
      <c r="B232" s="40"/>
      <c r="C232" s="41"/>
      <c r="D232" s="223" t="s">
        <v>140</v>
      </c>
      <c r="E232" s="41"/>
      <c r="F232" s="224" t="s">
        <v>937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140</v>
      </c>
      <c r="AU232" s="18" t="s">
        <v>83</v>
      </c>
    </row>
    <row r="233" s="13" customFormat="1">
      <c r="A233" s="13"/>
      <c r="B233" s="225"/>
      <c r="C233" s="226"/>
      <c r="D233" s="218" t="s">
        <v>142</v>
      </c>
      <c r="E233" s="227" t="s">
        <v>19</v>
      </c>
      <c r="F233" s="228" t="s">
        <v>938</v>
      </c>
      <c r="G233" s="226"/>
      <c r="H233" s="227" t="s">
        <v>19</v>
      </c>
      <c r="I233" s="229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142</v>
      </c>
      <c r="AU233" s="234" t="s">
        <v>83</v>
      </c>
      <c r="AV233" s="13" t="s">
        <v>81</v>
      </c>
      <c r="AW233" s="13" t="s">
        <v>34</v>
      </c>
      <c r="AX233" s="13" t="s">
        <v>73</v>
      </c>
      <c r="AY233" s="234" t="s">
        <v>129</v>
      </c>
    </row>
    <row r="234" s="14" customFormat="1">
      <c r="A234" s="14"/>
      <c r="B234" s="235"/>
      <c r="C234" s="236"/>
      <c r="D234" s="218" t="s">
        <v>142</v>
      </c>
      <c r="E234" s="237" t="s">
        <v>19</v>
      </c>
      <c r="F234" s="238" t="s">
        <v>939</v>
      </c>
      <c r="G234" s="236"/>
      <c r="H234" s="239">
        <v>25.649999999999999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142</v>
      </c>
      <c r="AU234" s="245" t="s">
        <v>83</v>
      </c>
      <c r="AV234" s="14" t="s">
        <v>83</v>
      </c>
      <c r="AW234" s="14" t="s">
        <v>34</v>
      </c>
      <c r="AX234" s="14" t="s">
        <v>81</v>
      </c>
      <c r="AY234" s="245" t="s">
        <v>129</v>
      </c>
    </row>
    <row r="235" s="2" customFormat="1" ht="16.5" customHeight="1">
      <c r="A235" s="39"/>
      <c r="B235" s="40"/>
      <c r="C235" s="205" t="s">
        <v>358</v>
      </c>
      <c r="D235" s="205" t="s">
        <v>131</v>
      </c>
      <c r="E235" s="206" t="s">
        <v>940</v>
      </c>
      <c r="F235" s="207" t="s">
        <v>941</v>
      </c>
      <c r="G235" s="208" t="s">
        <v>134</v>
      </c>
      <c r="H235" s="209">
        <v>25.649999999999999</v>
      </c>
      <c r="I235" s="210"/>
      <c r="J235" s="211">
        <f>ROUND(I235*H235,2)</f>
        <v>0</v>
      </c>
      <c r="K235" s="207" t="s">
        <v>135</v>
      </c>
      <c r="L235" s="45"/>
      <c r="M235" s="212" t="s">
        <v>19</v>
      </c>
      <c r="N235" s="213" t="s">
        <v>44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136</v>
      </c>
      <c r="AT235" s="216" t="s">
        <v>131</v>
      </c>
      <c r="AU235" s="216" t="s">
        <v>83</v>
      </c>
      <c r="AY235" s="18" t="s">
        <v>129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81</v>
      </c>
      <c r="BK235" s="217">
        <f>ROUND(I235*H235,2)</f>
        <v>0</v>
      </c>
      <c r="BL235" s="18" t="s">
        <v>136</v>
      </c>
      <c r="BM235" s="216" t="s">
        <v>942</v>
      </c>
    </row>
    <row r="236" s="2" customFormat="1">
      <c r="A236" s="39"/>
      <c r="B236" s="40"/>
      <c r="C236" s="41"/>
      <c r="D236" s="218" t="s">
        <v>138</v>
      </c>
      <c r="E236" s="41"/>
      <c r="F236" s="219" t="s">
        <v>943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138</v>
      </c>
      <c r="AU236" s="18" t="s">
        <v>83</v>
      </c>
    </row>
    <row r="237" s="2" customFormat="1">
      <c r="A237" s="39"/>
      <c r="B237" s="40"/>
      <c r="C237" s="41"/>
      <c r="D237" s="223" t="s">
        <v>140</v>
      </c>
      <c r="E237" s="41"/>
      <c r="F237" s="224" t="s">
        <v>944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140</v>
      </c>
      <c r="AU237" s="18" t="s">
        <v>83</v>
      </c>
    </row>
    <row r="238" s="2" customFormat="1" ht="16.5" customHeight="1">
      <c r="A238" s="39"/>
      <c r="B238" s="40"/>
      <c r="C238" s="205" t="s">
        <v>365</v>
      </c>
      <c r="D238" s="205" t="s">
        <v>131</v>
      </c>
      <c r="E238" s="206" t="s">
        <v>945</v>
      </c>
      <c r="F238" s="207" t="s">
        <v>946</v>
      </c>
      <c r="G238" s="208" t="s">
        <v>225</v>
      </c>
      <c r="H238" s="209">
        <v>0.748</v>
      </c>
      <c r="I238" s="210"/>
      <c r="J238" s="211">
        <f>ROUND(I238*H238,2)</f>
        <v>0</v>
      </c>
      <c r="K238" s="207" t="s">
        <v>135</v>
      </c>
      <c r="L238" s="45"/>
      <c r="M238" s="212" t="s">
        <v>19</v>
      </c>
      <c r="N238" s="213" t="s">
        <v>44</v>
      </c>
      <c r="O238" s="85"/>
      <c r="P238" s="214">
        <f>O238*H238</f>
        <v>0</v>
      </c>
      <c r="Q238" s="214">
        <v>1.04741</v>
      </c>
      <c r="R238" s="214">
        <f>Q238*H238</f>
        <v>0.78346267999999997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136</v>
      </c>
      <c r="AT238" s="216" t="s">
        <v>131</v>
      </c>
      <c r="AU238" s="216" t="s">
        <v>83</v>
      </c>
      <c r="AY238" s="18" t="s">
        <v>129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81</v>
      </c>
      <c r="BK238" s="217">
        <f>ROUND(I238*H238,2)</f>
        <v>0</v>
      </c>
      <c r="BL238" s="18" t="s">
        <v>136</v>
      </c>
      <c r="BM238" s="216" t="s">
        <v>947</v>
      </c>
    </row>
    <row r="239" s="2" customFormat="1">
      <c r="A239" s="39"/>
      <c r="B239" s="40"/>
      <c r="C239" s="41"/>
      <c r="D239" s="218" t="s">
        <v>138</v>
      </c>
      <c r="E239" s="41"/>
      <c r="F239" s="219" t="s">
        <v>948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138</v>
      </c>
      <c r="AU239" s="18" t="s">
        <v>83</v>
      </c>
    </row>
    <row r="240" s="2" customFormat="1">
      <c r="A240" s="39"/>
      <c r="B240" s="40"/>
      <c r="C240" s="41"/>
      <c r="D240" s="223" t="s">
        <v>140</v>
      </c>
      <c r="E240" s="41"/>
      <c r="F240" s="224" t="s">
        <v>949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140</v>
      </c>
      <c r="AU240" s="18" t="s">
        <v>83</v>
      </c>
    </row>
    <row r="241" s="13" customFormat="1">
      <c r="A241" s="13"/>
      <c r="B241" s="225"/>
      <c r="C241" s="226"/>
      <c r="D241" s="218" t="s">
        <v>142</v>
      </c>
      <c r="E241" s="227" t="s">
        <v>19</v>
      </c>
      <c r="F241" s="228" t="s">
        <v>950</v>
      </c>
      <c r="G241" s="226"/>
      <c r="H241" s="227" t="s">
        <v>19</v>
      </c>
      <c r="I241" s="229"/>
      <c r="J241" s="226"/>
      <c r="K241" s="226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142</v>
      </c>
      <c r="AU241" s="234" t="s">
        <v>83</v>
      </c>
      <c r="AV241" s="13" t="s">
        <v>81</v>
      </c>
      <c r="AW241" s="13" t="s">
        <v>34</v>
      </c>
      <c r="AX241" s="13" t="s">
        <v>73</v>
      </c>
      <c r="AY241" s="234" t="s">
        <v>129</v>
      </c>
    </row>
    <row r="242" s="14" customFormat="1">
      <c r="A242" s="14"/>
      <c r="B242" s="235"/>
      <c r="C242" s="236"/>
      <c r="D242" s="218" t="s">
        <v>142</v>
      </c>
      <c r="E242" s="237" t="s">
        <v>19</v>
      </c>
      <c r="F242" s="238" t="s">
        <v>951</v>
      </c>
      <c r="G242" s="236"/>
      <c r="H242" s="239">
        <v>0.748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142</v>
      </c>
      <c r="AU242" s="245" t="s">
        <v>83</v>
      </c>
      <c r="AV242" s="14" t="s">
        <v>83</v>
      </c>
      <c r="AW242" s="14" t="s">
        <v>34</v>
      </c>
      <c r="AX242" s="14" t="s">
        <v>81</v>
      </c>
      <c r="AY242" s="245" t="s">
        <v>129</v>
      </c>
    </row>
    <row r="243" s="2" customFormat="1" ht="16.5" customHeight="1">
      <c r="A243" s="39"/>
      <c r="B243" s="40"/>
      <c r="C243" s="205" t="s">
        <v>375</v>
      </c>
      <c r="D243" s="205" t="s">
        <v>131</v>
      </c>
      <c r="E243" s="206" t="s">
        <v>952</v>
      </c>
      <c r="F243" s="207" t="s">
        <v>953</v>
      </c>
      <c r="G243" s="208" t="s">
        <v>154</v>
      </c>
      <c r="H243" s="209">
        <v>30.780000000000001</v>
      </c>
      <c r="I243" s="210"/>
      <c r="J243" s="211">
        <f>ROUND(I243*H243,2)</f>
        <v>0</v>
      </c>
      <c r="K243" s="207" t="s">
        <v>135</v>
      </c>
      <c r="L243" s="45"/>
      <c r="M243" s="212" t="s">
        <v>19</v>
      </c>
      <c r="N243" s="213" t="s">
        <v>44</v>
      </c>
      <c r="O243" s="85"/>
      <c r="P243" s="214">
        <f>O243*H243</f>
        <v>0</v>
      </c>
      <c r="Q243" s="214">
        <v>2.0874999999999999</v>
      </c>
      <c r="R243" s="214">
        <f>Q243*H243</f>
        <v>64.253249999999994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136</v>
      </c>
      <c r="AT243" s="216" t="s">
        <v>131</v>
      </c>
      <c r="AU243" s="216" t="s">
        <v>83</v>
      </c>
      <c r="AY243" s="18" t="s">
        <v>129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81</v>
      </c>
      <c r="BK243" s="217">
        <f>ROUND(I243*H243,2)</f>
        <v>0</v>
      </c>
      <c r="BL243" s="18" t="s">
        <v>136</v>
      </c>
      <c r="BM243" s="216" t="s">
        <v>954</v>
      </c>
    </row>
    <row r="244" s="2" customFormat="1">
      <c r="A244" s="39"/>
      <c r="B244" s="40"/>
      <c r="C244" s="41"/>
      <c r="D244" s="218" t="s">
        <v>138</v>
      </c>
      <c r="E244" s="41"/>
      <c r="F244" s="219" t="s">
        <v>955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138</v>
      </c>
      <c r="AU244" s="18" t="s">
        <v>83</v>
      </c>
    </row>
    <row r="245" s="2" customFormat="1">
      <c r="A245" s="39"/>
      <c r="B245" s="40"/>
      <c r="C245" s="41"/>
      <c r="D245" s="223" t="s">
        <v>140</v>
      </c>
      <c r="E245" s="41"/>
      <c r="F245" s="224" t="s">
        <v>956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140</v>
      </c>
      <c r="AU245" s="18" t="s">
        <v>83</v>
      </c>
    </row>
    <row r="246" s="13" customFormat="1">
      <c r="A246" s="13"/>
      <c r="B246" s="225"/>
      <c r="C246" s="226"/>
      <c r="D246" s="218" t="s">
        <v>142</v>
      </c>
      <c r="E246" s="227" t="s">
        <v>19</v>
      </c>
      <c r="F246" s="228" t="s">
        <v>957</v>
      </c>
      <c r="G246" s="226"/>
      <c r="H246" s="227" t="s">
        <v>19</v>
      </c>
      <c r="I246" s="229"/>
      <c r="J246" s="226"/>
      <c r="K246" s="226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142</v>
      </c>
      <c r="AU246" s="234" t="s">
        <v>83</v>
      </c>
      <c r="AV246" s="13" t="s">
        <v>81</v>
      </c>
      <c r="AW246" s="13" t="s">
        <v>34</v>
      </c>
      <c r="AX246" s="13" t="s">
        <v>73</v>
      </c>
      <c r="AY246" s="234" t="s">
        <v>129</v>
      </c>
    </row>
    <row r="247" s="14" customFormat="1">
      <c r="A247" s="14"/>
      <c r="B247" s="235"/>
      <c r="C247" s="236"/>
      <c r="D247" s="218" t="s">
        <v>142</v>
      </c>
      <c r="E247" s="237" t="s">
        <v>19</v>
      </c>
      <c r="F247" s="238" t="s">
        <v>958</v>
      </c>
      <c r="G247" s="236"/>
      <c r="H247" s="239">
        <v>30.780000000000001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142</v>
      </c>
      <c r="AU247" s="245" t="s">
        <v>83</v>
      </c>
      <c r="AV247" s="14" t="s">
        <v>83</v>
      </c>
      <c r="AW247" s="14" t="s">
        <v>34</v>
      </c>
      <c r="AX247" s="14" t="s">
        <v>81</v>
      </c>
      <c r="AY247" s="245" t="s">
        <v>129</v>
      </c>
    </row>
    <row r="248" s="12" customFormat="1" ht="22.8" customHeight="1">
      <c r="A248" s="12"/>
      <c r="B248" s="189"/>
      <c r="C248" s="190"/>
      <c r="D248" s="191" t="s">
        <v>72</v>
      </c>
      <c r="E248" s="203" t="s">
        <v>136</v>
      </c>
      <c r="F248" s="203" t="s">
        <v>283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SUM(P249:P253)</f>
        <v>0</v>
      </c>
      <c r="Q248" s="197"/>
      <c r="R248" s="198">
        <f>SUM(R249:R253)</f>
        <v>33.264000000000003</v>
      </c>
      <c r="S248" s="197"/>
      <c r="T248" s="199">
        <f>SUM(T249:T253)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81</v>
      </c>
      <c r="AT248" s="201" t="s">
        <v>72</v>
      </c>
      <c r="AU248" s="201" t="s">
        <v>81</v>
      </c>
      <c r="AY248" s="200" t="s">
        <v>129</v>
      </c>
      <c r="BK248" s="202">
        <f>SUM(BK249:BK253)</f>
        <v>0</v>
      </c>
    </row>
    <row r="249" s="2" customFormat="1" ht="21.75" customHeight="1">
      <c r="A249" s="39"/>
      <c r="B249" s="40"/>
      <c r="C249" s="205" t="s">
        <v>383</v>
      </c>
      <c r="D249" s="205" t="s">
        <v>131</v>
      </c>
      <c r="E249" s="206" t="s">
        <v>959</v>
      </c>
      <c r="F249" s="207" t="s">
        <v>960</v>
      </c>
      <c r="G249" s="208" t="s">
        <v>154</v>
      </c>
      <c r="H249" s="209">
        <v>18</v>
      </c>
      <c r="I249" s="210"/>
      <c r="J249" s="211">
        <f>ROUND(I249*H249,2)</f>
        <v>0</v>
      </c>
      <c r="K249" s="207" t="s">
        <v>135</v>
      </c>
      <c r="L249" s="45"/>
      <c r="M249" s="212" t="s">
        <v>19</v>
      </c>
      <c r="N249" s="213" t="s">
        <v>44</v>
      </c>
      <c r="O249" s="85"/>
      <c r="P249" s="214">
        <f>O249*H249</f>
        <v>0</v>
      </c>
      <c r="Q249" s="214">
        <v>1.8480000000000001</v>
      </c>
      <c r="R249" s="214">
        <f>Q249*H249</f>
        <v>33.264000000000003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136</v>
      </c>
      <c r="AT249" s="216" t="s">
        <v>131</v>
      </c>
      <c r="AU249" s="216" t="s">
        <v>83</v>
      </c>
      <c r="AY249" s="18" t="s">
        <v>129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81</v>
      </c>
      <c r="BK249" s="217">
        <f>ROUND(I249*H249,2)</f>
        <v>0</v>
      </c>
      <c r="BL249" s="18" t="s">
        <v>136</v>
      </c>
      <c r="BM249" s="216" t="s">
        <v>961</v>
      </c>
    </row>
    <row r="250" s="2" customFormat="1">
      <c r="A250" s="39"/>
      <c r="B250" s="40"/>
      <c r="C250" s="41"/>
      <c r="D250" s="218" t="s">
        <v>138</v>
      </c>
      <c r="E250" s="41"/>
      <c r="F250" s="219" t="s">
        <v>962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138</v>
      </c>
      <c r="AU250" s="18" t="s">
        <v>83</v>
      </c>
    </row>
    <row r="251" s="2" customFormat="1">
      <c r="A251" s="39"/>
      <c r="B251" s="40"/>
      <c r="C251" s="41"/>
      <c r="D251" s="223" t="s">
        <v>140</v>
      </c>
      <c r="E251" s="41"/>
      <c r="F251" s="224" t="s">
        <v>963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140</v>
      </c>
      <c r="AU251" s="18" t="s">
        <v>83</v>
      </c>
    </row>
    <row r="252" s="13" customFormat="1">
      <c r="A252" s="13"/>
      <c r="B252" s="225"/>
      <c r="C252" s="226"/>
      <c r="D252" s="218" t="s">
        <v>142</v>
      </c>
      <c r="E252" s="227" t="s">
        <v>19</v>
      </c>
      <c r="F252" s="228" t="s">
        <v>964</v>
      </c>
      <c r="G252" s="226"/>
      <c r="H252" s="227" t="s">
        <v>19</v>
      </c>
      <c r="I252" s="229"/>
      <c r="J252" s="226"/>
      <c r="K252" s="226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142</v>
      </c>
      <c r="AU252" s="234" t="s">
        <v>83</v>
      </c>
      <c r="AV252" s="13" t="s">
        <v>81</v>
      </c>
      <c r="AW252" s="13" t="s">
        <v>34</v>
      </c>
      <c r="AX252" s="13" t="s">
        <v>73</v>
      </c>
      <c r="AY252" s="234" t="s">
        <v>129</v>
      </c>
    </row>
    <row r="253" s="14" customFormat="1">
      <c r="A253" s="14"/>
      <c r="B253" s="235"/>
      <c r="C253" s="236"/>
      <c r="D253" s="218" t="s">
        <v>142</v>
      </c>
      <c r="E253" s="237" t="s">
        <v>19</v>
      </c>
      <c r="F253" s="238" t="s">
        <v>965</v>
      </c>
      <c r="G253" s="236"/>
      <c r="H253" s="239">
        <v>18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142</v>
      </c>
      <c r="AU253" s="245" t="s">
        <v>83</v>
      </c>
      <c r="AV253" s="14" t="s">
        <v>83</v>
      </c>
      <c r="AW253" s="14" t="s">
        <v>34</v>
      </c>
      <c r="AX253" s="14" t="s">
        <v>81</v>
      </c>
      <c r="AY253" s="245" t="s">
        <v>129</v>
      </c>
    </row>
    <row r="254" s="12" customFormat="1" ht="22.8" customHeight="1">
      <c r="A254" s="12"/>
      <c r="B254" s="189"/>
      <c r="C254" s="190"/>
      <c r="D254" s="191" t="s">
        <v>72</v>
      </c>
      <c r="E254" s="203" t="s">
        <v>167</v>
      </c>
      <c r="F254" s="203" t="s">
        <v>306</v>
      </c>
      <c r="G254" s="190"/>
      <c r="H254" s="190"/>
      <c r="I254" s="193"/>
      <c r="J254" s="204">
        <f>BK254</f>
        <v>0</v>
      </c>
      <c r="K254" s="190"/>
      <c r="L254" s="195"/>
      <c r="M254" s="196"/>
      <c r="N254" s="197"/>
      <c r="O254" s="197"/>
      <c r="P254" s="198">
        <f>SUM(P255:P259)</f>
        <v>0</v>
      </c>
      <c r="Q254" s="197"/>
      <c r="R254" s="198">
        <f>SUM(R255:R259)</f>
        <v>59.400000000000006</v>
      </c>
      <c r="S254" s="197"/>
      <c r="T254" s="199">
        <f>SUM(T255:T259)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0" t="s">
        <v>81</v>
      </c>
      <c r="AT254" s="201" t="s">
        <v>72</v>
      </c>
      <c r="AU254" s="201" t="s">
        <v>81</v>
      </c>
      <c r="AY254" s="200" t="s">
        <v>129</v>
      </c>
      <c r="BK254" s="202">
        <f>SUM(BK255:BK259)</f>
        <v>0</v>
      </c>
    </row>
    <row r="255" s="2" customFormat="1" ht="16.5" customHeight="1">
      <c r="A255" s="39"/>
      <c r="B255" s="40"/>
      <c r="C255" s="205" t="s">
        <v>391</v>
      </c>
      <c r="D255" s="205" t="s">
        <v>131</v>
      </c>
      <c r="E255" s="206" t="s">
        <v>966</v>
      </c>
      <c r="F255" s="207" t="s">
        <v>967</v>
      </c>
      <c r="G255" s="208" t="s">
        <v>134</v>
      </c>
      <c r="H255" s="209">
        <v>150</v>
      </c>
      <c r="I255" s="210"/>
      <c r="J255" s="211">
        <f>ROUND(I255*H255,2)</f>
        <v>0</v>
      </c>
      <c r="K255" s="207" t="s">
        <v>135</v>
      </c>
      <c r="L255" s="45"/>
      <c r="M255" s="212" t="s">
        <v>19</v>
      </c>
      <c r="N255" s="213" t="s">
        <v>44</v>
      </c>
      <c r="O255" s="85"/>
      <c r="P255" s="214">
        <f>O255*H255</f>
        <v>0</v>
      </c>
      <c r="Q255" s="214">
        <v>0.39600000000000002</v>
      </c>
      <c r="R255" s="214">
        <f>Q255*H255</f>
        <v>59.400000000000006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136</v>
      </c>
      <c r="AT255" s="216" t="s">
        <v>131</v>
      </c>
      <c r="AU255" s="216" t="s">
        <v>83</v>
      </c>
      <c r="AY255" s="18" t="s">
        <v>129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81</v>
      </c>
      <c r="BK255" s="217">
        <f>ROUND(I255*H255,2)</f>
        <v>0</v>
      </c>
      <c r="BL255" s="18" t="s">
        <v>136</v>
      </c>
      <c r="BM255" s="216" t="s">
        <v>968</v>
      </c>
    </row>
    <row r="256" s="2" customFormat="1">
      <c r="A256" s="39"/>
      <c r="B256" s="40"/>
      <c r="C256" s="41"/>
      <c r="D256" s="218" t="s">
        <v>138</v>
      </c>
      <c r="E256" s="41"/>
      <c r="F256" s="219" t="s">
        <v>969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138</v>
      </c>
      <c r="AU256" s="18" t="s">
        <v>83</v>
      </c>
    </row>
    <row r="257" s="2" customFormat="1">
      <c r="A257" s="39"/>
      <c r="B257" s="40"/>
      <c r="C257" s="41"/>
      <c r="D257" s="223" t="s">
        <v>140</v>
      </c>
      <c r="E257" s="41"/>
      <c r="F257" s="224" t="s">
        <v>970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140</v>
      </c>
      <c r="AU257" s="18" t="s">
        <v>83</v>
      </c>
    </row>
    <row r="258" s="13" customFormat="1">
      <c r="A258" s="13"/>
      <c r="B258" s="225"/>
      <c r="C258" s="226"/>
      <c r="D258" s="218" t="s">
        <v>142</v>
      </c>
      <c r="E258" s="227" t="s">
        <v>19</v>
      </c>
      <c r="F258" s="228" t="s">
        <v>971</v>
      </c>
      <c r="G258" s="226"/>
      <c r="H258" s="227" t="s">
        <v>19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142</v>
      </c>
      <c r="AU258" s="234" t="s">
        <v>83</v>
      </c>
      <c r="AV258" s="13" t="s">
        <v>81</v>
      </c>
      <c r="AW258" s="13" t="s">
        <v>34</v>
      </c>
      <c r="AX258" s="13" t="s">
        <v>73</v>
      </c>
      <c r="AY258" s="234" t="s">
        <v>129</v>
      </c>
    </row>
    <row r="259" s="14" customFormat="1">
      <c r="A259" s="14"/>
      <c r="B259" s="235"/>
      <c r="C259" s="236"/>
      <c r="D259" s="218" t="s">
        <v>142</v>
      </c>
      <c r="E259" s="237" t="s">
        <v>19</v>
      </c>
      <c r="F259" s="238" t="s">
        <v>972</v>
      </c>
      <c r="G259" s="236"/>
      <c r="H259" s="239">
        <v>150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142</v>
      </c>
      <c r="AU259" s="245" t="s">
        <v>83</v>
      </c>
      <c r="AV259" s="14" t="s">
        <v>83</v>
      </c>
      <c r="AW259" s="14" t="s">
        <v>34</v>
      </c>
      <c r="AX259" s="14" t="s">
        <v>81</v>
      </c>
      <c r="AY259" s="245" t="s">
        <v>129</v>
      </c>
    </row>
    <row r="260" s="12" customFormat="1" ht="22.8" customHeight="1">
      <c r="A260" s="12"/>
      <c r="B260" s="189"/>
      <c r="C260" s="190"/>
      <c r="D260" s="191" t="s">
        <v>72</v>
      </c>
      <c r="E260" s="203" t="s">
        <v>175</v>
      </c>
      <c r="F260" s="203" t="s">
        <v>973</v>
      </c>
      <c r="G260" s="190"/>
      <c r="H260" s="190"/>
      <c r="I260" s="193"/>
      <c r="J260" s="204">
        <f>BK260</f>
        <v>0</v>
      </c>
      <c r="K260" s="190"/>
      <c r="L260" s="195"/>
      <c r="M260" s="196"/>
      <c r="N260" s="197"/>
      <c r="O260" s="197"/>
      <c r="P260" s="198">
        <f>SUM(P261:P270)</f>
        <v>0</v>
      </c>
      <c r="Q260" s="197"/>
      <c r="R260" s="198">
        <f>SUM(R261:R270)</f>
        <v>0.012007260000000001</v>
      </c>
      <c r="S260" s="197"/>
      <c r="T260" s="199">
        <f>SUM(T261:T270)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81</v>
      </c>
      <c r="AT260" s="201" t="s">
        <v>72</v>
      </c>
      <c r="AU260" s="201" t="s">
        <v>81</v>
      </c>
      <c r="AY260" s="200" t="s">
        <v>129</v>
      </c>
      <c r="BK260" s="202">
        <f>SUM(BK261:BK270)</f>
        <v>0</v>
      </c>
    </row>
    <row r="261" s="2" customFormat="1" ht="16.5" customHeight="1">
      <c r="A261" s="39"/>
      <c r="B261" s="40"/>
      <c r="C261" s="205" t="s">
        <v>399</v>
      </c>
      <c r="D261" s="205" t="s">
        <v>131</v>
      </c>
      <c r="E261" s="206" t="s">
        <v>974</v>
      </c>
      <c r="F261" s="207" t="s">
        <v>975</v>
      </c>
      <c r="G261" s="208" t="s">
        <v>134</v>
      </c>
      <c r="H261" s="209">
        <v>1.764</v>
      </c>
      <c r="I261" s="210"/>
      <c r="J261" s="211">
        <f>ROUND(I261*H261,2)</f>
        <v>0</v>
      </c>
      <c r="K261" s="207" t="s">
        <v>135</v>
      </c>
      <c r="L261" s="45"/>
      <c r="M261" s="212" t="s">
        <v>19</v>
      </c>
      <c r="N261" s="213" t="s">
        <v>44</v>
      </c>
      <c r="O261" s="85"/>
      <c r="P261" s="214">
        <f>O261*H261</f>
        <v>0</v>
      </c>
      <c r="Q261" s="214">
        <v>0.00051999999999999995</v>
      </c>
      <c r="R261" s="214">
        <f>Q261*H261</f>
        <v>0.00091727999999999992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136</v>
      </c>
      <c r="AT261" s="216" t="s">
        <v>131</v>
      </c>
      <c r="AU261" s="216" t="s">
        <v>83</v>
      </c>
      <c r="AY261" s="18" t="s">
        <v>129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81</v>
      </c>
      <c r="BK261" s="217">
        <f>ROUND(I261*H261,2)</f>
        <v>0</v>
      </c>
      <c r="BL261" s="18" t="s">
        <v>136</v>
      </c>
      <c r="BM261" s="216" t="s">
        <v>976</v>
      </c>
    </row>
    <row r="262" s="2" customFormat="1">
      <c r="A262" s="39"/>
      <c r="B262" s="40"/>
      <c r="C262" s="41"/>
      <c r="D262" s="218" t="s">
        <v>138</v>
      </c>
      <c r="E262" s="41"/>
      <c r="F262" s="219" t="s">
        <v>977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138</v>
      </c>
      <c r="AU262" s="18" t="s">
        <v>83</v>
      </c>
    </row>
    <row r="263" s="2" customFormat="1">
      <c r="A263" s="39"/>
      <c r="B263" s="40"/>
      <c r="C263" s="41"/>
      <c r="D263" s="223" t="s">
        <v>140</v>
      </c>
      <c r="E263" s="41"/>
      <c r="F263" s="224" t="s">
        <v>978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140</v>
      </c>
      <c r="AU263" s="18" t="s">
        <v>83</v>
      </c>
    </row>
    <row r="264" s="13" customFormat="1">
      <c r="A264" s="13"/>
      <c r="B264" s="225"/>
      <c r="C264" s="226"/>
      <c r="D264" s="218" t="s">
        <v>142</v>
      </c>
      <c r="E264" s="227" t="s">
        <v>19</v>
      </c>
      <c r="F264" s="228" t="s">
        <v>979</v>
      </c>
      <c r="G264" s="226"/>
      <c r="H264" s="227" t="s">
        <v>19</v>
      </c>
      <c r="I264" s="229"/>
      <c r="J264" s="226"/>
      <c r="K264" s="226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142</v>
      </c>
      <c r="AU264" s="234" t="s">
        <v>83</v>
      </c>
      <c r="AV264" s="13" t="s">
        <v>81</v>
      </c>
      <c r="AW264" s="13" t="s">
        <v>34</v>
      </c>
      <c r="AX264" s="13" t="s">
        <v>73</v>
      </c>
      <c r="AY264" s="234" t="s">
        <v>129</v>
      </c>
    </row>
    <row r="265" s="14" customFormat="1">
      <c r="A265" s="14"/>
      <c r="B265" s="235"/>
      <c r="C265" s="236"/>
      <c r="D265" s="218" t="s">
        <v>142</v>
      </c>
      <c r="E265" s="237" t="s">
        <v>19</v>
      </c>
      <c r="F265" s="238" t="s">
        <v>980</v>
      </c>
      <c r="G265" s="236"/>
      <c r="H265" s="239">
        <v>1.764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142</v>
      </c>
      <c r="AU265" s="245" t="s">
        <v>83</v>
      </c>
      <c r="AV265" s="14" t="s">
        <v>83</v>
      </c>
      <c r="AW265" s="14" t="s">
        <v>34</v>
      </c>
      <c r="AX265" s="14" t="s">
        <v>81</v>
      </c>
      <c r="AY265" s="245" t="s">
        <v>129</v>
      </c>
    </row>
    <row r="266" s="2" customFormat="1" ht="16.5" customHeight="1">
      <c r="A266" s="39"/>
      <c r="B266" s="40"/>
      <c r="C266" s="205" t="s">
        <v>407</v>
      </c>
      <c r="D266" s="205" t="s">
        <v>131</v>
      </c>
      <c r="E266" s="206" t="s">
        <v>981</v>
      </c>
      <c r="F266" s="207" t="s">
        <v>982</v>
      </c>
      <c r="G266" s="208" t="s">
        <v>134</v>
      </c>
      <c r="H266" s="209">
        <v>33.606000000000002</v>
      </c>
      <c r="I266" s="210"/>
      <c r="J266" s="211">
        <f>ROUND(I266*H266,2)</f>
        <v>0</v>
      </c>
      <c r="K266" s="207" t="s">
        <v>135</v>
      </c>
      <c r="L266" s="45"/>
      <c r="M266" s="212" t="s">
        <v>19</v>
      </c>
      <c r="N266" s="213" t="s">
        <v>44</v>
      </c>
      <c r="O266" s="85"/>
      <c r="P266" s="214">
        <f>O266*H266</f>
        <v>0</v>
      </c>
      <c r="Q266" s="214">
        <v>0.00033</v>
      </c>
      <c r="R266" s="214">
        <f>Q266*H266</f>
        <v>0.011089980000000001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136</v>
      </c>
      <c r="AT266" s="216" t="s">
        <v>131</v>
      </c>
      <c r="AU266" s="216" t="s">
        <v>83</v>
      </c>
      <c r="AY266" s="18" t="s">
        <v>129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81</v>
      </c>
      <c r="BK266" s="217">
        <f>ROUND(I266*H266,2)</f>
        <v>0</v>
      </c>
      <c r="BL266" s="18" t="s">
        <v>136</v>
      </c>
      <c r="BM266" s="216" t="s">
        <v>983</v>
      </c>
    </row>
    <row r="267" s="2" customFormat="1">
      <c r="A267" s="39"/>
      <c r="B267" s="40"/>
      <c r="C267" s="41"/>
      <c r="D267" s="218" t="s">
        <v>138</v>
      </c>
      <c r="E267" s="41"/>
      <c r="F267" s="219" t="s">
        <v>984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138</v>
      </c>
      <c r="AU267" s="18" t="s">
        <v>83</v>
      </c>
    </row>
    <row r="268" s="2" customFormat="1">
      <c r="A268" s="39"/>
      <c r="B268" s="40"/>
      <c r="C268" s="41"/>
      <c r="D268" s="223" t="s">
        <v>140</v>
      </c>
      <c r="E268" s="41"/>
      <c r="F268" s="224" t="s">
        <v>985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140</v>
      </c>
      <c r="AU268" s="18" t="s">
        <v>83</v>
      </c>
    </row>
    <row r="269" s="13" customFormat="1">
      <c r="A269" s="13"/>
      <c r="B269" s="225"/>
      <c r="C269" s="226"/>
      <c r="D269" s="218" t="s">
        <v>142</v>
      </c>
      <c r="E269" s="227" t="s">
        <v>19</v>
      </c>
      <c r="F269" s="228" t="s">
        <v>986</v>
      </c>
      <c r="G269" s="226"/>
      <c r="H269" s="227" t="s">
        <v>19</v>
      </c>
      <c r="I269" s="229"/>
      <c r="J269" s="226"/>
      <c r="K269" s="226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142</v>
      </c>
      <c r="AU269" s="234" t="s">
        <v>83</v>
      </c>
      <c r="AV269" s="13" t="s">
        <v>81</v>
      </c>
      <c r="AW269" s="13" t="s">
        <v>34</v>
      </c>
      <c r="AX269" s="13" t="s">
        <v>73</v>
      </c>
      <c r="AY269" s="234" t="s">
        <v>129</v>
      </c>
    </row>
    <row r="270" s="14" customFormat="1">
      <c r="A270" s="14"/>
      <c r="B270" s="235"/>
      <c r="C270" s="236"/>
      <c r="D270" s="218" t="s">
        <v>142</v>
      </c>
      <c r="E270" s="237" t="s">
        <v>19</v>
      </c>
      <c r="F270" s="238" t="s">
        <v>987</v>
      </c>
      <c r="G270" s="236"/>
      <c r="H270" s="239">
        <v>33.606000000000002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142</v>
      </c>
      <c r="AU270" s="245" t="s">
        <v>83</v>
      </c>
      <c r="AV270" s="14" t="s">
        <v>83</v>
      </c>
      <c r="AW270" s="14" t="s">
        <v>34</v>
      </c>
      <c r="AX270" s="14" t="s">
        <v>81</v>
      </c>
      <c r="AY270" s="245" t="s">
        <v>129</v>
      </c>
    </row>
    <row r="271" s="12" customFormat="1" ht="22.8" customHeight="1">
      <c r="A271" s="12"/>
      <c r="B271" s="189"/>
      <c r="C271" s="190"/>
      <c r="D271" s="191" t="s">
        <v>72</v>
      </c>
      <c r="E271" s="203" t="s">
        <v>191</v>
      </c>
      <c r="F271" s="203" t="s">
        <v>382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SUM(P272:P276)</f>
        <v>0</v>
      </c>
      <c r="Q271" s="197"/>
      <c r="R271" s="198">
        <f>SUM(R272:R276)</f>
        <v>31.639024999999997</v>
      </c>
      <c r="S271" s="197"/>
      <c r="T271" s="199">
        <f>SUM(T272:T276)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81</v>
      </c>
      <c r="AT271" s="201" t="s">
        <v>72</v>
      </c>
      <c r="AU271" s="201" t="s">
        <v>81</v>
      </c>
      <c r="AY271" s="200" t="s">
        <v>129</v>
      </c>
      <c r="BK271" s="202">
        <f>SUM(BK272:BK276)</f>
        <v>0</v>
      </c>
    </row>
    <row r="272" s="2" customFormat="1" ht="16.5" customHeight="1">
      <c r="A272" s="39"/>
      <c r="B272" s="40"/>
      <c r="C272" s="205" t="s">
        <v>415</v>
      </c>
      <c r="D272" s="205" t="s">
        <v>131</v>
      </c>
      <c r="E272" s="206" t="s">
        <v>988</v>
      </c>
      <c r="F272" s="207" t="s">
        <v>989</v>
      </c>
      <c r="G272" s="208" t="s">
        <v>154</v>
      </c>
      <c r="H272" s="209">
        <v>13.75</v>
      </c>
      <c r="I272" s="210"/>
      <c r="J272" s="211">
        <f>ROUND(I272*H272,2)</f>
        <v>0</v>
      </c>
      <c r="K272" s="207" t="s">
        <v>135</v>
      </c>
      <c r="L272" s="45"/>
      <c r="M272" s="212" t="s">
        <v>19</v>
      </c>
      <c r="N272" s="213" t="s">
        <v>44</v>
      </c>
      <c r="O272" s="85"/>
      <c r="P272" s="214">
        <f>O272*H272</f>
        <v>0</v>
      </c>
      <c r="Q272" s="214">
        <v>2.3010199999999998</v>
      </c>
      <c r="R272" s="214">
        <f>Q272*H272</f>
        <v>31.639024999999997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136</v>
      </c>
      <c r="AT272" s="216" t="s">
        <v>131</v>
      </c>
      <c r="AU272" s="216" t="s">
        <v>83</v>
      </c>
      <c r="AY272" s="18" t="s">
        <v>129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81</v>
      </c>
      <c r="BK272" s="217">
        <f>ROUND(I272*H272,2)</f>
        <v>0</v>
      </c>
      <c r="BL272" s="18" t="s">
        <v>136</v>
      </c>
      <c r="BM272" s="216" t="s">
        <v>990</v>
      </c>
    </row>
    <row r="273" s="2" customFormat="1">
      <c r="A273" s="39"/>
      <c r="B273" s="40"/>
      <c r="C273" s="41"/>
      <c r="D273" s="218" t="s">
        <v>138</v>
      </c>
      <c r="E273" s="41"/>
      <c r="F273" s="219" t="s">
        <v>991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138</v>
      </c>
      <c r="AU273" s="18" t="s">
        <v>83</v>
      </c>
    </row>
    <row r="274" s="2" customFormat="1">
      <c r="A274" s="39"/>
      <c r="B274" s="40"/>
      <c r="C274" s="41"/>
      <c r="D274" s="223" t="s">
        <v>140</v>
      </c>
      <c r="E274" s="41"/>
      <c r="F274" s="224" t="s">
        <v>992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140</v>
      </c>
      <c r="AU274" s="18" t="s">
        <v>83</v>
      </c>
    </row>
    <row r="275" s="13" customFormat="1">
      <c r="A275" s="13"/>
      <c r="B275" s="225"/>
      <c r="C275" s="226"/>
      <c r="D275" s="218" t="s">
        <v>142</v>
      </c>
      <c r="E275" s="227" t="s">
        <v>19</v>
      </c>
      <c r="F275" s="228" t="s">
        <v>993</v>
      </c>
      <c r="G275" s="226"/>
      <c r="H275" s="227" t="s">
        <v>19</v>
      </c>
      <c r="I275" s="229"/>
      <c r="J275" s="226"/>
      <c r="K275" s="226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142</v>
      </c>
      <c r="AU275" s="234" t="s">
        <v>83</v>
      </c>
      <c r="AV275" s="13" t="s">
        <v>81</v>
      </c>
      <c r="AW275" s="13" t="s">
        <v>34</v>
      </c>
      <c r="AX275" s="13" t="s">
        <v>73</v>
      </c>
      <c r="AY275" s="234" t="s">
        <v>129</v>
      </c>
    </row>
    <row r="276" s="14" customFormat="1">
      <c r="A276" s="14"/>
      <c r="B276" s="235"/>
      <c r="C276" s="236"/>
      <c r="D276" s="218" t="s">
        <v>142</v>
      </c>
      <c r="E276" s="237" t="s">
        <v>19</v>
      </c>
      <c r="F276" s="238" t="s">
        <v>994</v>
      </c>
      <c r="G276" s="236"/>
      <c r="H276" s="239">
        <v>13.75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142</v>
      </c>
      <c r="AU276" s="245" t="s">
        <v>83</v>
      </c>
      <c r="AV276" s="14" t="s">
        <v>83</v>
      </c>
      <c r="AW276" s="14" t="s">
        <v>34</v>
      </c>
      <c r="AX276" s="14" t="s">
        <v>81</v>
      </c>
      <c r="AY276" s="245" t="s">
        <v>129</v>
      </c>
    </row>
    <row r="277" s="12" customFormat="1" ht="22.8" customHeight="1">
      <c r="A277" s="12"/>
      <c r="B277" s="189"/>
      <c r="C277" s="190"/>
      <c r="D277" s="191" t="s">
        <v>72</v>
      </c>
      <c r="E277" s="203" t="s">
        <v>199</v>
      </c>
      <c r="F277" s="203" t="s">
        <v>442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SUM(P278:P337)</f>
        <v>0</v>
      </c>
      <c r="Q277" s="197"/>
      <c r="R277" s="198">
        <f>SUM(R278:R337)</f>
        <v>3.3780736000000005</v>
      </c>
      <c r="S277" s="197"/>
      <c r="T277" s="199">
        <f>SUM(T278:T337)</f>
        <v>13.4054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0" t="s">
        <v>81</v>
      </c>
      <c r="AT277" s="201" t="s">
        <v>72</v>
      </c>
      <c r="AU277" s="201" t="s">
        <v>81</v>
      </c>
      <c r="AY277" s="200" t="s">
        <v>129</v>
      </c>
      <c r="BK277" s="202">
        <f>SUM(BK278:BK337)</f>
        <v>0</v>
      </c>
    </row>
    <row r="278" s="2" customFormat="1" ht="16.5" customHeight="1">
      <c r="A278" s="39"/>
      <c r="B278" s="40"/>
      <c r="C278" s="205" t="s">
        <v>425</v>
      </c>
      <c r="D278" s="205" t="s">
        <v>131</v>
      </c>
      <c r="E278" s="206" t="s">
        <v>995</v>
      </c>
      <c r="F278" s="207" t="s">
        <v>996</v>
      </c>
      <c r="G278" s="208" t="s">
        <v>446</v>
      </c>
      <c r="H278" s="209">
        <v>13</v>
      </c>
      <c r="I278" s="210"/>
      <c r="J278" s="211">
        <f>ROUND(I278*H278,2)</f>
        <v>0</v>
      </c>
      <c r="K278" s="207" t="s">
        <v>135</v>
      </c>
      <c r="L278" s="45"/>
      <c r="M278" s="212" t="s">
        <v>19</v>
      </c>
      <c r="N278" s="213" t="s">
        <v>44</v>
      </c>
      <c r="O278" s="85"/>
      <c r="P278" s="214">
        <f>O278*H278</f>
        <v>0</v>
      </c>
      <c r="Q278" s="214">
        <v>0.029999999999999999</v>
      </c>
      <c r="R278" s="214">
        <f>Q278*H278</f>
        <v>0.39000000000000001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136</v>
      </c>
      <c r="AT278" s="216" t="s">
        <v>131</v>
      </c>
      <c r="AU278" s="216" t="s">
        <v>83</v>
      </c>
      <c r="AY278" s="18" t="s">
        <v>129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136</v>
      </c>
      <c r="BM278" s="216" t="s">
        <v>997</v>
      </c>
    </row>
    <row r="279" s="2" customFormat="1">
      <c r="A279" s="39"/>
      <c r="B279" s="40"/>
      <c r="C279" s="41"/>
      <c r="D279" s="218" t="s">
        <v>138</v>
      </c>
      <c r="E279" s="41"/>
      <c r="F279" s="219" t="s">
        <v>998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138</v>
      </c>
      <c r="AU279" s="18" t="s">
        <v>83</v>
      </c>
    </row>
    <row r="280" s="2" customFormat="1">
      <c r="A280" s="39"/>
      <c r="B280" s="40"/>
      <c r="C280" s="41"/>
      <c r="D280" s="223" t="s">
        <v>140</v>
      </c>
      <c r="E280" s="41"/>
      <c r="F280" s="224" t="s">
        <v>999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140</v>
      </c>
      <c r="AU280" s="18" t="s">
        <v>83</v>
      </c>
    </row>
    <row r="281" s="13" customFormat="1">
      <c r="A281" s="13"/>
      <c r="B281" s="225"/>
      <c r="C281" s="226"/>
      <c r="D281" s="218" t="s">
        <v>142</v>
      </c>
      <c r="E281" s="227" t="s">
        <v>19</v>
      </c>
      <c r="F281" s="228" t="s">
        <v>1000</v>
      </c>
      <c r="G281" s="226"/>
      <c r="H281" s="227" t="s">
        <v>19</v>
      </c>
      <c r="I281" s="229"/>
      <c r="J281" s="226"/>
      <c r="K281" s="226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142</v>
      </c>
      <c r="AU281" s="234" t="s">
        <v>83</v>
      </c>
      <c r="AV281" s="13" t="s">
        <v>81</v>
      </c>
      <c r="AW281" s="13" t="s">
        <v>34</v>
      </c>
      <c r="AX281" s="13" t="s">
        <v>73</v>
      </c>
      <c r="AY281" s="234" t="s">
        <v>129</v>
      </c>
    </row>
    <row r="282" s="14" customFormat="1">
      <c r="A282" s="14"/>
      <c r="B282" s="235"/>
      <c r="C282" s="236"/>
      <c r="D282" s="218" t="s">
        <v>142</v>
      </c>
      <c r="E282" s="237" t="s">
        <v>19</v>
      </c>
      <c r="F282" s="238" t="s">
        <v>1001</v>
      </c>
      <c r="G282" s="236"/>
      <c r="H282" s="239">
        <v>13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142</v>
      </c>
      <c r="AU282" s="245" t="s">
        <v>83</v>
      </c>
      <c r="AV282" s="14" t="s">
        <v>83</v>
      </c>
      <c r="AW282" s="14" t="s">
        <v>34</v>
      </c>
      <c r="AX282" s="14" t="s">
        <v>81</v>
      </c>
      <c r="AY282" s="245" t="s">
        <v>129</v>
      </c>
    </row>
    <row r="283" s="2" customFormat="1" ht="21.75" customHeight="1">
      <c r="A283" s="39"/>
      <c r="B283" s="40"/>
      <c r="C283" s="205" t="s">
        <v>433</v>
      </c>
      <c r="D283" s="205" t="s">
        <v>131</v>
      </c>
      <c r="E283" s="206" t="s">
        <v>1002</v>
      </c>
      <c r="F283" s="207" t="s">
        <v>1003</v>
      </c>
      <c r="G283" s="208" t="s">
        <v>446</v>
      </c>
      <c r="H283" s="209">
        <v>2</v>
      </c>
      <c r="I283" s="210"/>
      <c r="J283" s="211">
        <f>ROUND(I283*H283,2)</f>
        <v>0</v>
      </c>
      <c r="K283" s="207" t="s">
        <v>771</v>
      </c>
      <c r="L283" s="45"/>
      <c r="M283" s="212" t="s">
        <v>19</v>
      </c>
      <c r="N283" s="213" t="s">
        <v>44</v>
      </c>
      <c r="O283" s="85"/>
      <c r="P283" s="214">
        <f>O283*H283</f>
        <v>0</v>
      </c>
      <c r="Q283" s="214">
        <v>0.039600000000000003</v>
      </c>
      <c r="R283" s="214">
        <f>Q283*H283</f>
        <v>0.079200000000000007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136</v>
      </c>
      <c r="AT283" s="216" t="s">
        <v>131</v>
      </c>
      <c r="AU283" s="216" t="s">
        <v>83</v>
      </c>
      <c r="AY283" s="18" t="s">
        <v>129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81</v>
      </c>
      <c r="BK283" s="217">
        <f>ROUND(I283*H283,2)</f>
        <v>0</v>
      </c>
      <c r="BL283" s="18" t="s">
        <v>136</v>
      </c>
      <c r="BM283" s="216" t="s">
        <v>1004</v>
      </c>
    </row>
    <row r="284" s="2" customFormat="1">
      <c r="A284" s="39"/>
      <c r="B284" s="40"/>
      <c r="C284" s="41"/>
      <c r="D284" s="218" t="s">
        <v>138</v>
      </c>
      <c r="E284" s="41"/>
      <c r="F284" s="219" t="s">
        <v>1005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138</v>
      </c>
      <c r="AU284" s="18" t="s">
        <v>83</v>
      </c>
    </row>
    <row r="285" s="2" customFormat="1">
      <c r="A285" s="39"/>
      <c r="B285" s="40"/>
      <c r="C285" s="41"/>
      <c r="D285" s="223" t="s">
        <v>140</v>
      </c>
      <c r="E285" s="41"/>
      <c r="F285" s="224" t="s">
        <v>1006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140</v>
      </c>
      <c r="AU285" s="18" t="s">
        <v>83</v>
      </c>
    </row>
    <row r="286" s="13" customFormat="1">
      <c r="A286" s="13"/>
      <c r="B286" s="225"/>
      <c r="C286" s="226"/>
      <c r="D286" s="218" t="s">
        <v>142</v>
      </c>
      <c r="E286" s="227" t="s">
        <v>19</v>
      </c>
      <c r="F286" s="228" t="s">
        <v>1007</v>
      </c>
      <c r="G286" s="226"/>
      <c r="H286" s="227" t="s">
        <v>19</v>
      </c>
      <c r="I286" s="229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142</v>
      </c>
      <c r="AU286" s="234" t="s">
        <v>83</v>
      </c>
      <c r="AV286" s="13" t="s">
        <v>81</v>
      </c>
      <c r="AW286" s="13" t="s">
        <v>34</v>
      </c>
      <c r="AX286" s="13" t="s">
        <v>73</v>
      </c>
      <c r="AY286" s="234" t="s">
        <v>129</v>
      </c>
    </row>
    <row r="287" s="14" customFormat="1">
      <c r="A287" s="14"/>
      <c r="B287" s="235"/>
      <c r="C287" s="236"/>
      <c r="D287" s="218" t="s">
        <v>142</v>
      </c>
      <c r="E287" s="237" t="s">
        <v>19</v>
      </c>
      <c r="F287" s="238" t="s">
        <v>83</v>
      </c>
      <c r="G287" s="236"/>
      <c r="H287" s="239">
        <v>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142</v>
      </c>
      <c r="AU287" s="245" t="s">
        <v>83</v>
      </c>
      <c r="AV287" s="14" t="s">
        <v>83</v>
      </c>
      <c r="AW287" s="14" t="s">
        <v>34</v>
      </c>
      <c r="AX287" s="14" t="s">
        <v>81</v>
      </c>
      <c r="AY287" s="245" t="s">
        <v>129</v>
      </c>
    </row>
    <row r="288" s="2" customFormat="1" ht="16.5" customHeight="1">
      <c r="A288" s="39"/>
      <c r="B288" s="40"/>
      <c r="C288" s="205" t="s">
        <v>443</v>
      </c>
      <c r="D288" s="205" t="s">
        <v>131</v>
      </c>
      <c r="E288" s="206" t="s">
        <v>1008</v>
      </c>
      <c r="F288" s="207" t="s">
        <v>1009</v>
      </c>
      <c r="G288" s="208" t="s">
        <v>446</v>
      </c>
      <c r="H288" s="209">
        <v>27</v>
      </c>
      <c r="I288" s="210"/>
      <c r="J288" s="211">
        <f>ROUND(I288*H288,2)</f>
        <v>0</v>
      </c>
      <c r="K288" s="207" t="s">
        <v>135</v>
      </c>
      <c r="L288" s="45"/>
      <c r="M288" s="212" t="s">
        <v>19</v>
      </c>
      <c r="N288" s="213" t="s">
        <v>44</v>
      </c>
      <c r="O288" s="85"/>
      <c r="P288" s="214">
        <f>O288*H288</f>
        <v>0</v>
      </c>
      <c r="Q288" s="214">
        <v>0.072109999999999994</v>
      </c>
      <c r="R288" s="214">
        <f>Q288*H288</f>
        <v>1.9469699999999999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136</v>
      </c>
      <c r="AT288" s="216" t="s">
        <v>131</v>
      </c>
      <c r="AU288" s="216" t="s">
        <v>83</v>
      </c>
      <c r="AY288" s="18" t="s">
        <v>129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81</v>
      </c>
      <c r="BK288" s="217">
        <f>ROUND(I288*H288,2)</f>
        <v>0</v>
      </c>
      <c r="BL288" s="18" t="s">
        <v>136</v>
      </c>
      <c r="BM288" s="216" t="s">
        <v>1010</v>
      </c>
    </row>
    <row r="289" s="2" customFormat="1">
      <c r="A289" s="39"/>
      <c r="B289" s="40"/>
      <c r="C289" s="41"/>
      <c r="D289" s="218" t="s">
        <v>138</v>
      </c>
      <c r="E289" s="41"/>
      <c r="F289" s="219" t="s">
        <v>1011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138</v>
      </c>
      <c r="AU289" s="18" t="s">
        <v>83</v>
      </c>
    </row>
    <row r="290" s="2" customFormat="1">
      <c r="A290" s="39"/>
      <c r="B290" s="40"/>
      <c r="C290" s="41"/>
      <c r="D290" s="223" t="s">
        <v>140</v>
      </c>
      <c r="E290" s="41"/>
      <c r="F290" s="224" t="s">
        <v>1012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140</v>
      </c>
      <c r="AU290" s="18" t="s">
        <v>83</v>
      </c>
    </row>
    <row r="291" s="13" customFormat="1">
      <c r="A291" s="13"/>
      <c r="B291" s="225"/>
      <c r="C291" s="226"/>
      <c r="D291" s="218" t="s">
        <v>142</v>
      </c>
      <c r="E291" s="227" t="s">
        <v>19</v>
      </c>
      <c r="F291" s="228" t="s">
        <v>1013</v>
      </c>
      <c r="G291" s="226"/>
      <c r="H291" s="227" t="s">
        <v>19</v>
      </c>
      <c r="I291" s="229"/>
      <c r="J291" s="226"/>
      <c r="K291" s="226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142</v>
      </c>
      <c r="AU291" s="234" t="s">
        <v>83</v>
      </c>
      <c r="AV291" s="13" t="s">
        <v>81</v>
      </c>
      <c r="AW291" s="13" t="s">
        <v>34</v>
      </c>
      <c r="AX291" s="13" t="s">
        <v>73</v>
      </c>
      <c r="AY291" s="234" t="s">
        <v>129</v>
      </c>
    </row>
    <row r="292" s="14" customFormat="1">
      <c r="A292" s="14"/>
      <c r="B292" s="235"/>
      <c r="C292" s="236"/>
      <c r="D292" s="218" t="s">
        <v>142</v>
      </c>
      <c r="E292" s="237" t="s">
        <v>19</v>
      </c>
      <c r="F292" s="238" t="s">
        <v>336</v>
      </c>
      <c r="G292" s="236"/>
      <c r="H292" s="239">
        <v>27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142</v>
      </c>
      <c r="AU292" s="245" t="s">
        <v>83</v>
      </c>
      <c r="AV292" s="14" t="s">
        <v>83</v>
      </c>
      <c r="AW292" s="14" t="s">
        <v>34</v>
      </c>
      <c r="AX292" s="14" t="s">
        <v>81</v>
      </c>
      <c r="AY292" s="245" t="s">
        <v>129</v>
      </c>
    </row>
    <row r="293" s="2" customFormat="1" ht="16.5" customHeight="1">
      <c r="A293" s="39"/>
      <c r="B293" s="40"/>
      <c r="C293" s="205" t="s">
        <v>452</v>
      </c>
      <c r="D293" s="205" t="s">
        <v>131</v>
      </c>
      <c r="E293" s="206" t="s">
        <v>1014</v>
      </c>
      <c r="F293" s="207" t="s">
        <v>1015</v>
      </c>
      <c r="G293" s="208" t="s">
        <v>436</v>
      </c>
      <c r="H293" s="209">
        <v>10</v>
      </c>
      <c r="I293" s="210"/>
      <c r="J293" s="211">
        <f>ROUND(I293*H293,2)</f>
        <v>0</v>
      </c>
      <c r="K293" s="207" t="s">
        <v>135</v>
      </c>
      <c r="L293" s="45"/>
      <c r="M293" s="212" t="s">
        <v>19</v>
      </c>
      <c r="N293" s="213" t="s">
        <v>44</v>
      </c>
      <c r="O293" s="85"/>
      <c r="P293" s="214">
        <f>O293*H293</f>
        <v>0</v>
      </c>
      <c r="Q293" s="214">
        <v>0.00018000000000000001</v>
      </c>
      <c r="R293" s="214">
        <f>Q293*H293</f>
        <v>0.0018000000000000002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136</v>
      </c>
      <c r="AT293" s="216" t="s">
        <v>131</v>
      </c>
      <c r="AU293" s="216" t="s">
        <v>83</v>
      </c>
      <c r="AY293" s="18" t="s">
        <v>129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81</v>
      </c>
      <c r="BK293" s="217">
        <f>ROUND(I293*H293,2)</f>
        <v>0</v>
      </c>
      <c r="BL293" s="18" t="s">
        <v>136</v>
      </c>
      <c r="BM293" s="216" t="s">
        <v>1016</v>
      </c>
    </row>
    <row r="294" s="2" customFormat="1">
      <c r="A294" s="39"/>
      <c r="B294" s="40"/>
      <c r="C294" s="41"/>
      <c r="D294" s="218" t="s">
        <v>138</v>
      </c>
      <c r="E294" s="41"/>
      <c r="F294" s="219" t="s">
        <v>1017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138</v>
      </c>
      <c r="AU294" s="18" t="s">
        <v>83</v>
      </c>
    </row>
    <row r="295" s="2" customFormat="1">
      <c r="A295" s="39"/>
      <c r="B295" s="40"/>
      <c r="C295" s="41"/>
      <c r="D295" s="223" t="s">
        <v>140</v>
      </c>
      <c r="E295" s="41"/>
      <c r="F295" s="224" t="s">
        <v>1018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140</v>
      </c>
      <c r="AU295" s="18" t="s">
        <v>83</v>
      </c>
    </row>
    <row r="296" s="2" customFormat="1" ht="16.5" customHeight="1">
      <c r="A296" s="39"/>
      <c r="B296" s="40"/>
      <c r="C296" s="246" t="s">
        <v>459</v>
      </c>
      <c r="D296" s="246" t="s">
        <v>222</v>
      </c>
      <c r="E296" s="247" t="s">
        <v>1019</v>
      </c>
      <c r="F296" s="248" t="s">
        <v>1020</v>
      </c>
      <c r="G296" s="249" t="s">
        <v>436</v>
      </c>
      <c r="H296" s="250">
        <v>10</v>
      </c>
      <c r="I296" s="251"/>
      <c r="J296" s="252">
        <f>ROUND(I296*H296,2)</f>
        <v>0</v>
      </c>
      <c r="K296" s="248" t="s">
        <v>135</v>
      </c>
      <c r="L296" s="253"/>
      <c r="M296" s="254" t="s">
        <v>19</v>
      </c>
      <c r="N296" s="255" t="s">
        <v>44</v>
      </c>
      <c r="O296" s="85"/>
      <c r="P296" s="214">
        <f>O296*H296</f>
        <v>0</v>
      </c>
      <c r="Q296" s="214">
        <v>0.00040000000000000002</v>
      </c>
      <c r="R296" s="214">
        <f>Q296*H296</f>
        <v>0.0040000000000000001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191</v>
      </c>
      <c r="AT296" s="216" t="s">
        <v>222</v>
      </c>
      <c r="AU296" s="216" t="s">
        <v>83</v>
      </c>
      <c r="AY296" s="18" t="s">
        <v>129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81</v>
      </c>
      <c r="BK296" s="217">
        <f>ROUND(I296*H296,2)</f>
        <v>0</v>
      </c>
      <c r="BL296" s="18" t="s">
        <v>136</v>
      </c>
      <c r="BM296" s="216" t="s">
        <v>1021</v>
      </c>
    </row>
    <row r="297" s="2" customFormat="1">
      <c r="A297" s="39"/>
      <c r="B297" s="40"/>
      <c r="C297" s="41"/>
      <c r="D297" s="218" t="s">
        <v>138</v>
      </c>
      <c r="E297" s="41"/>
      <c r="F297" s="219" t="s">
        <v>1020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138</v>
      </c>
      <c r="AU297" s="18" t="s">
        <v>83</v>
      </c>
    </row>
    <row r="298" s="2" customFormat="1" ht="16.5" customHeight="1">
      <c r="A298" s="39"/>
      <c r="B298" s="40"/>
      <c r="C298" s="205" t="s">
        <v>463</v>
      </c>
      <c r="D298" s="205" t="s">
        <v>131</v>
      </c>
      <c r="E298" s="206" t="s">
        <v>1022</v>
      </c>
      <c r="F298" s="207" t="s">
        <v>1023</v>
      </c>
      <c r="G298" s="208" t="s">
        <v>134</v>
      </c>
      <c r="H298" s="209">
        <v>150</v>
      </c>
      <c r="I298" s="210"/>
      <c r="J298" s="211">
        <f>ROUND(I298*H298,2)</f>
        <v>0</v>
      </c>
      <c r="K298" s="207" t="s">
        <v>135</v>
      </c>
      <c r="L298" s="45"/>
      <c r="M298" s="212" t="s">
        <v>19</v>
      </c>
      <c r="N298" s="213" t="s">
        <v>44</v>
      </c>
      <c r="O298" s="85"/>
      <c r="P298" s="214">
        <f>O298*H298</f>
        <v>0</v>
      </c>
      <c r="Q298" s="214">
        <v>0.0038800000000000002</v>
      </c>
      <c r="R298" s="214">
        <f>Q298*H298</f>
        <v>0.58200000000000007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136</v>
      </c>
      <c r="AT298" s="216" t="s">
        <v>131</v>
      </c>
      <c r="AU298" s="216" t="s">
        <v>83</v>
      </c>
      <c r="AY298" s="18" t="s">
        <v>129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81</v>
      </c>
      <c r="BK298" s="217">
        <f>ROUND(I298*H298,2)</f>
        <v>0</v>
      </c>
      <c r="BL298" s="18" t="s">
        <v>136</v>
      </c>
      <c r="BM298" s="216" t="s">
        <v>1024</v>
      </c>
    </row>
    <row r="299" s="2" customFormat="1">
      <c r="A299" s="39"/>
      <c r="B299" s="40"/>
      <c r="C299" s="41"/>
      <c r="D299" s="218" t="s">
        <v>138</v>
      </c>
      <c r="E299" s="41"/>
      <c r="F299" s="219" t="s">
        <v>1025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138</v>
      </c>
      <c r="AU299" s="18" t="s">
        <v>83</v>
      </c>
    </row>
    <row r="300" s="2" customFormat="1">
      <c r="A300" s="39"/>
      <c r="B300" s="40"/>
      <c r="C300" s="41"/>
      <c r="D300" s="223" t="s">
        <v>140</v>
      </c>
      <c r="E300" s="41"/>
      <c r="F300" s="224" t="s">
        <v>1026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140</v>
      </c>
      <c r="AU300" s="18" t="s">
        <v>83</v>
      </c>
    </row>
    <row r="301" s="13" customFormat="1">
      <c r="A301" s="13"/>
      <c r="B301" s="225"/>
      <c r="C301" s="226"/>
      <c r="D301" s="218" t="s">
        <v>142</v>
      </c>
      <c r="E301" s="227" t="s">
        <v>19</v>
      </c>
      <c r="F301" s="228" t="s">
        <v>1027</v>
      </c>
      <c r="G301" s="226"/>
      <c r="H301" s="227" t="s">
        <v>19</v>
      </c>
      <c r="I301" s="229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142</v>
      </c>
      <c r="AU301" s="234" t="s">
        <v>83</v>
      </c>
      <c r="AV301" s="13" t="s">
        <v>81</v>
      </c>
      <c r="AW301" s="13" t="s">
        <v>34</v>
      </c>
      <c r="AX301" s="13" t="s">
        <v>73</v>
      </c>
      <c r="AY301" s="234" t="s">
        <v>129</v>
      </c>
    </row>
    <row r="302" s="14" customFormat="1">
      <c r="A302" s="14"/>
      <c r="B302" s="235"/>
      <c r="C302" s="236"/>
      <c r="D302" s="218" t="s">
        <v>142</v>
      </c>
      <c r="E302" s="237" t="s">
        <v>19</v>
      </c>
      <c r="F302" s="238" t="s">
        <v>972</v>
      </c>
      <c r="G302" s="236"/>
      <c r="H302" s="239">
        <v>150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142</v>
      </c>
      <c r="AU302" s="245" t="s">
        <v>83</v>
      </c>
      <c r="AV302" s="14" t="s">
        <v>83</v>
      </c>
      <c r="AW302" s="14" t="s">
        <v>34</v>
      </c>
      <c r="AX302" s="14" t="s">
        <v>81</v>
      </c>
      <c r="AY302" s="245" t="s">
        <v>129</v>
      </c>
    </row>
    <row r="303" s="2" customFormat="1" ht="16.5" customHeight="1">
      <c r="A303" s="39"/>
      <c r="B303" s="40"/>
      <c r="C303" s="205" t="s">
        <v>467</v>
      </c>
      <c r="D303" s="205" t="s">
        <v>131</v>
      </c>
      <c r="E303" s="206" t="s">
        <v>1028</v>
      </c>
      <c r="F303" s="207" t="s">
        <v>1029</v>
      </c>
      <c r="G303" s="208" t="s">
        <v>134</v>
      </c>
      <c r="H303" s="209">
        <v>0.92000000000000004</v>
      </c>
      <c r="I303" s="210"/>
      <c r="J303" s="211">
        <f>ROUND(I303*H303,2)</f>
        <v>0</v>
      </c>
      <c r="K303" s="207" t="s">
        <v>135</v>
      </c>
      <c r="L303" s="45"/>
      <c r="M303" s="212" t="s">
        <v>19</v>
      </c>
      <c r="N303" s="213" t="s">
        <v>44</v>
      </c>
      <c r="O303" s="85"/>
      <c r="P303" s="214">
        <f>O303*H303</f>
        <v>0</v>
      </c>
      <c r="Q303" s="214">
        <v>0.00063000000000000003</v>
      </c>
      <c r="R303" s="214">
        <f>Q303*H303</f>
        <v>0.0005796000000000001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136</v>
      </c>
      <c r="AT303" s="216" t="s">
        <v>131</v>
      </c>
      <c r="AU303" s="216" t="s">
        <v>83</v>
      </c>
      <c r="AY303" s="18" t="s">
        <v>129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81</v>
      </c>
      <c r="BK303" s="217">
        <f>ROUND(I303*H303,2)</f>
        <v>0</v>
      </c>
      <c r="BL303" s="18" t="s">
        <v>136</v>
      </c>
      <c r="BM303" s="216" t="s">
        <v>1030</v>
      </c>
    </row>
    <row r="304" s="2" customFormat="1">
      <c r="A304" s="39"/>
      <c r="B304" s="40"/>
      <c r="C304" s="41"/>
      <c r="D304" s="218" t="s">
        <v>138</v>
      </c>
      <c r="E304" s="41"/>
      <c r="F304" s="219" t="s">
        <v>1031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138</v>
      </c>
      <c r="AU304" s="18" t="s">
        <v>83</v>
      </c>
    </row>
    <row r="305" s="2" customFormat="1">
      <c r="A305" s="39"/>
      <c r="B305" s="40"/>
      <c r="C305" s="41"/>
      <c r="D305" s="223" t="s">
        <v>140</v>
      </c>
      <c r="E305" s="41"/>
      <c r="F305" s="224" t="s">
        <v>1032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140</v>
      </c>
      <c r="AU305" s="18" t="s">
        <v>83</v>
      </c>
    </row>
    <row r="306" s="13" customFormat="1">
      <c r="A306" s="13"/>
      <c r="B306" s="225"/>
      <c r="C306" s="226"/>
      <c r="D306" s="218" t="s">
        <v>142</v>
      </c>
      <c r="E306" s="227" t="s">
        <v>19</v>
      </c>
      <c r="F306" s="228" t="s">
        <v>1033</v>
      </c>
      <c r="G306" s="226"/>
      <c r="H306" s="227" t="s">
        <v>19</v>
      </c>
      <c r="I306" s="229"/>
      <c r="J306" s="226"/>
      <c r="K306" s="226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142</v>
      </c>
      <c r="AU306" s="234" t="s">
        <v>83</v>
      </c>
      <c r="AV306" s="13" t="s">
        <v>81</v>
      </c>
      <c r="AW306" s="13" t="s">
        <v>34</v>
      </c>
      <c r="AX306" s="13" t="s">
        <v>73</v>
      </c>
      <c r="AY306" s="234" t="s">
        <v>129</v>
      </c>
    </row>
    <row r="307" s="14" customFormat="1">
      <c r="A307" s="14"/>
      <c r="B307" s="235"/>
      <c r="C307" s="236"/>
      <c r="D307" s="218" t="s">
        <v>142</v>
      </c>
      <c r="E307" s="237" t="s">
        <v>19</v>
      </c>
      <c r="F307" s="238" t="s">
        <v>1034</v>
      </c>
      <c r="G307" s="236"/>
      <c r="H307" s="239">
        <v>0.92000000000000004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142</v>
      </c>
      <c r="AU307" s="245" t="s">
        <v>83</v>
      </c>
      <c r="AV307" s="14" t="s">
        <v>83</v>
      </c>
      <c r="AW307" s="14" t="s">
        <v>34</v>
      </c>
      <c r="AX307" s="14" t="s">
        <v>81</v>
      </c>
      <c r="AY307" s="245" t="s">
        <v>129</v>
      </c>
    </row>
    <row r="308" s="2" customFormat="1" ht="16.5" customHeight="1">
      <c r="A308" s="39"/>
      <c r="B308" s="40"/>
      <c r="C308" s="205" t="s">
        <v>474</v>
      </c>
      <c r="D308" s="205" t="s">
        <v>131</v>
      </c>
      <c r="E308" s="206" t="s">
        <v>1035</v>
      </c>
      <c r="F308" s="207" t="s">
        <v>1036</v>
      </c>
      <c r="G308" s="208" t="s">
        <v>446</v>
      </c>
      <c r="H308" s="209">
        <v>9.1999999999999993</v>
      </c>
      <c r="I308" s="210"/>
      <c r="J308" s="211">
        <f>ROUND(I308*H308,2)</f>
        <v>0</v>
      </c>
      <c r="K308" s="207" t="s">
        <v>135</v>
      </c>
      <c r="L308" s="45"/>
      <c r="M308" s="212" t="s">
        <v>19</v>
      </c>
      <c r="N308" s="213" t="s">
        <v>44</v>
      </c>
      <c r="O308" s="85"/>
      <c r="P308" s="214">
        <f>O308*H308</f>
        <v>0</v>
      </c>
      <c r="Q308" s="214">
        <v>0.00017000000000000001</v>
      </c>
      <c r="R308" s="214">
        <f>Q308*H308</f>
        <v>0.0015640000000000001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136</v>
      </c>
      <c r="AT308" s="216" t="s">
        <v>131</v>
      </c>
      <c r="AU308" s="216" t="s">
        <v>83</v>
      </c>
      <c r="AY308" s="18" t="s">
        <v>129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81</v>
      </c>
      <c r="BK308" s="217">
        <f>ROUND(I308*H308,2)</f>
        <v>0</v>
      </c>
      <c r="BL308" s="18" t="s">
        <v>136</v>
      </c>
      <c r="BM308" s="216" t="s">
        <v>1037</v>
      </c>
    </row>
    <row r="309" s="2" customFormat="1">
      <c r="A309" s="39"/>
      <c r="B309" s="40"/>
      <c r="C309" s="41"/>
      <c r="D309" s="218" t="s">
        <v>138</v>
      </c>
      <c r="E309" s="41"/>
      <c r="F309" s="219" t="s">
        <v>1038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138</v>
      </c>
      <c r="AU309" s="18" t="s">
        <v>83</v>
      </c>
    </row>
    <row r="310" s="2" customFormat="1">
      <c r="A310" s="39"/>
      <c r="B310" s="40"/>
      <c r="C310" s="41"/>
      <c r="D310" s="223" t="s">
        <v>140</v>
      </c>
      <c r="E310" s="41"/>
      <c r="F310" s="224" t="s">
        <v>1039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140</v>
      </c>
      <c r="AU310" s="18" t="s">
        <v>83</v>
      </c>
    </row>
    <row r="311" s="14" customFormat="1">
      <c r="A311" s="14"/>
      <c r="B311" s="235"/>
      <c r="C311" s="236"/>
      <c r="D311" s="218" t="s">
        <v>142</v>
      </c>
      <c r="E311" s="237" t="s">
        <v>19</v>
      </c>
      <c r="F311" s="238" t="s">
        <v>1040</v>
      </c>
      <c r="G311" s="236"/>
      <c r="H311" s="239">
        <v>9.1999999999999993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142</v>
      </c>
      <c r="AU311" s="245" t="s">
        <v>83</v>
      </c>
      <c r="AV311" s="14" t="s">
        <v>83</v>
      </c>
      <c r="AW311" s="14" t="s">
        <v>34</v>
      </c>
      <c r="AX311" s="14" t="s">
        <v>81</v>
      </c>
      <c r="AY311" s="245" t="s">
        <v>129</v>
      </c>
    </row>
    <row r="312" s="2" customFormat="1" ht="21.75" customHeight="1">
      <c r="A312" s="39"/>
      <c r="B312" s="40"/>
      <c r="C312" s="205" t="s">
        <v>478</v>
      </c>
      <c r="D312" s="205" t="s">
        <v>131</v>
      </c>
      <c r="E312" s="206" t="s">
        <v>1041</v>
      </c>
      <c r="F312" s="207" t="s">
        <v>1042</v>
      </c>
      <c r="G312" s="208" t="s">
        <v>134</v>
      </c>
      <c r="H312" s="209">
        <v>54</v>
      </c>
      <c r="I312" s="210"/>
      <c r="J312" s="211">
        <f>ROUND(I312*H312,2)</f>
        <v>0</v>
      </c>
      <c r="K312" s="207" t="s">
        <v>135</v>
      </c>
      <c r="L312" s="45"/>
      <c r="M312" s="212" t="s">
        <v>19</v>
      </c>
      <c r="N312" s="213" t="s">
        <v>44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136</v>
      </c>
      <c r="AT312" s="216" t="s">
        <v>131</v>
      </c>
      <c r="AU312" s="216" t="s">
        <v>83</v>
      </c>
      <c r="AY312" s="18" t="s">
        <v>129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81</v>
      </c>
      <c r="BK312" s="217">
        <f>ROUND(I312*H312,2)</f>
        <v>0</v>
      </c>
      <c r="BL312" s="18" t="s">
        <v>136</v>
      </c>
      <c r="BM312" s="216" t="s">
        <v>1043</v>
      </c>
    </row>
    <row r="313" s="2" customFormat="1">
      <c r="A313" s="39"/>
      <c r="B313" s="40"/>
      <c r="C313" s="41"/>
      <c r="D313" s="218" t="s">
        <v>138</v>
      </c>
      <c r="E313" s="41"/>
      <c r="F313" s="219" t="s">
        <v>1044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138</v>
      </c>
      <c r="AU313" s="18" t="s">
        <v>83</v>
      </c>
    </row>
    <row r="314" s="2" customFormat="1">
      <c r="A314" s="39"/>
      <c r="B314" s="40"/>
      <c r="C314" s="41"/>
      <c r="D314" s="223" t="s">
        <v>140</v>
      </c>
      <c r="E314" s="41"/>
      <c r="F314" s="224" t="s">
        <v>1045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140</v>
      </c>
      <c r="AU314" s="18" t="s">
        <v>83</v>
      </c>
    </row>
    <row r="315" s="14" customFormat="1">
      <c r="A315" s="14"/>
      <c r="B315" s="235"/>
      <c r="C315" s="236"/>
      <c r="D315" s="218" t="s">
        <v>142</v>
      </c>
      <c r="E315" s="237" t="s">
        <v>19</v>
      </c>
      <c r="F315" s="238" t="s">
        <v>1046</v>
      </c>
      <c r="G315" s="236"/>
      <c r="H315" s="239">
        <v>54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142</v>
      </c>
      <c r="AU315" s="245" t="s">
        <v>83</v>
      </c>
      <c r="AV315" s="14" t="s">
        <v>83</v>
      </c>
      <c r="AW315" s="14" t="s">
        <v>34</v>
      </c>
      <c r="AX315" s="14" t="s">
        <v>81</v>
      </c>
      <c r="AY315" s="245" t="s">
        <v>129</v>
      </c>
    </row>
    <row r="316" s="2" customFormat="1" ht="21.75" customHeight="1">
      <c r="A316" s="39"/>
      <c r="B316" s="40"/>
      <c r="C316" s="205" t="s">
        <v>485</v>
      </c>
      <c r="D316" s="205" t="s">
        <v>131</v>
      </c>
      <c r="E316" s="206" t="s">
        <v>1047</v>
      </c>
      <c r="F316" s="207" t="s">
        <v>1048</v>
      </c>
      <c r="G316" s="208" t="s">
        <v>134</v>
      </c>
      <c r="H316" s="209">
        <v>3600</v>
      </c>
      <c r="I316" s="210"/>
      <c r="J316" s="211">
        <f>ROUND(I316*H316,2)</f>
        <v>0</v>
      </c>
      <c r="K316" s="207" t="s">
        <v>135</v>
      </c>
      <c r="L316" s="45"/>
      <c r="M316" s="212" t="s">
        <v>19</v>
      </c>
      <c r="N316" s="213" t="s">
        <v>44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136</v>
      </c>
      <c r="AT316" s="216" t="s">
        <v>131</v>
      </c>
      <c r="AU316" s="216" t="s">
        <v>83</v>
      </c>
      <c r="AY316" s="18" t="s">
        <v>129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81</v>
      </c>
      <c r="BK316" s="217">
        <f>ROUND(I316*H316,2)</f>
        <v>0</v>
      </c>
      <c r="BL316" s="18" t="s">
        <v>136</v>
      </c>
      <c r="BM316" s="216" t="s">
        <v>1049</v>
      </c>
    </row>
    <row r="317" s="2" customFormat="1">
      <c r="A317" s="39"/>
      <c r="B317" s="40"/>
      <c r="C317" s="41"/>
      <c r="D317" s="218" t="s">
        <v>138</v>
      </c>
      <c r="E317" s="41"/>
      <c r="F317" s="219" t="s">
        <v>1050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138</v>
      </c>
      <c r="AU317" s="18" t="s">
        <v>83</v>
      </c>
    </row>
    <row r="318" s="2" customFormat="1">
      <c r="A318" s="39"/>
      <c r="B318" s="40"/>
      <c r="C318" s="41"/>
      <c r="D318" s="223" t="s">
        <v>140</v>
      </c>
      <c r="E318" s="41"/>
      <c r="F318" s="224" t="s">
        <v>1051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140</v>
      </c>
      <c r="AU318" s="18" t="s">
        <v>83</v>
      </c>
    </row>
    <row r="319" s="14" customFormat="1">
      <c r="A319" s="14"/>
      <c r="B319" s="235"/>
      <c r="C319" s="236"/>
      <c r="D319" s="218" t="s">
        <v>142</v>
      </c>
      <c r="E319" s="236"/>
      <c r="F319" s="238" t="s">
        <v>1052</v>
      </c>
      <c r="G319" s="236"/>
      <c r="H319" s="239">
        <v>3600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142</v>
      </c>
      <c r="AU319" s="245" t="s">
        <v>83</v>
      </c>
      <c r="AV319" s="14" t="s">
        <v>83</v>
      </c>
      <c r="AW319" s="14" t="s">
        <v>4</v>
      </c>
      <c r="AX319" s="14" t="s">
        <v>81</v>
      </c>
      <c r="AY319" s="245" t="s">
        <v>129</v>
      </c>
    </row>
    <row r="320" s="2" customFormat="1" ht="21.75" customHeight="1">
      <c r="A320" s="39"/>
      <c r="B320" s="40"/>
      <c r="C320" s="205" t="s">
        <v>490</v>
      </c>
      <c r="D320" s="205" t="s">
        <v>131</v>
      </c>
      <c r="E320" s="206" t="s">
        <v>1053</v>
      </c>
      <c r="F320" s="207" t="s">
        <v>1054</v>
      </c>
      <c r="G320" s="208" t="s">
        <v>134</v>
      </c>
      <c r="H320" s="209">
        <v>54</v>
      </c>
      <c r="I320" s="210"/>
      <c r="J320" s="211">
        <f>ROUND(I320*H320,2)</f>
        <v>0</v>
      </c>
      <c r="K320" s="207" t="s">
        <v>135</v>
      </c>
      <c r="L320" s="45"/>
      <c r="M320" s="212" t="s">
        <v>19</v>
      </c>
      <c r="N320" s="213" t="s">
        <v>44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136</v>
      </c>
      <c r="AT320" s="216" t="s">
        <v>131</v>
      </c>
      <c r="AU320" s="216" t="s">
        <v>83</v>
      </c>
      <c r="AY320" s="18" t="s">
        <v>129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81</v>
      </c>
      <c r="BK320" s="217">
        <f>ROUND(I320*H320,2)</f>
        <v>0</v>
      </c>
      <c r="BL320" s="18" t="s">
        <v>136</v>
      </c>
      <c r="BM320" s="216" t="s">
        <v>1055</v>
      </c>
    </row>
    <row r="321" s="2" customFormat="1">
      <c r="A321" s="39"/>
      <c r="B321" s="40"/>
      <c r="C321" s="41"/>
      <c r="D321" s="218" t="s">
        <v>138</v>
      </c>
      <c r="E321" s="41"/>
      <c r="F321" s="219" t="s">
        <v>1056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138</v>
      </c>
      <c r="AU321" s="18" t="s">
        <v>83</v>
      </c>
    </row>
    <row r="322" s="2" customFormat="1">
      <c r="A322" s="39"/>
      <c r="B322" s="40"/>
      <c r="C322" s="41"/>
      <c r="D322" s="223" t="s">
        <v>140</v>
      </c>
      <c r="E322" s="41"/>
      <c r="F322" s="224" t="s">
        <v>1057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140</v>
      </c>
      <c r="AU322" s="18" t="s">
        <v>83</v>
      </c>
    </row>
    <row r="323" s="14" customFormat="1">
      <c r="A323" s="14"/>
      <c r="B323" s="235"/>
      <c r="C323" s="236"/>
      <c r="D323" s="218" t="s">
        <v>142</v>
      </c>
      <c r="E323" s="237" t="s">
        <v>19</v>
      </c>
      <c r="F323" s="238" t="s">
        <v>1046</v>
      </c>
      <c r="G323" s="236"/>
      <c r="H323" s="239">
        <v>54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142</v>
      </c>
      <c r="AU323" s="245" t="s">
        <v>83</v>
      </c>
      <c r="AV323" s="14" t="s">
        <v>83</v>
      </c>
      <c r="AW323" s="14" t="s">
        <v>34</v>
      </c>
      <c r="AX323" s="14" t="s">
        <v>81</v>
      </c>
      <c r="AY323" s="245" t="s">
        <v>129</v>
      </c>
    </row>
    <row r="324" s="2" customFormat="1" ht="16.5" customHeight="1">
      <c r="A324" s="39"/>
      <c r="B324" s="40"/>
      <c r="C324" s="205" t="s">
        <v>498</v>
      </c>
      <c r="D324" s="205" t="s">
        <v>131</v>
      </c>
      <c r="E324" s="206" t="s">
        <v>1058</v>
      </c>
      <c r="F324" s="207" t="s">
        <v>1059</v>
      </c>
      <c r="G324" s="208" t="s">
        <v>446</v>
      </c>
      <c r="H324" s="209">
        <v>28</v>
      </c>
      <c r="I324" s="210"/>
      <c r="J324" s="211">
        <f>ROUND(I324*H324,2)</f>
        <v>0</v>
      </c>
      <c r="K324" s="207" t="s">
        <v>135</v>
      </c>
      <c r="L324" s="45"/>
      <c r="M324" s="212" t="s">
        <v>19</v>
      </c>
      <c r="N324" s="213" t="s">
        <v>44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0.47405000000000003</v>
      </c>
      <c r="T324" s="215">
        <f>S324*H324</f>
        <v>13.273400000000001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136</v>
      </c>
      <c r="AT324" s="216" t="s">
        <v>131</v>
      </c>
      <c r="AU324" s="216" t="s">
        <v>83</v>
      </c>
      <c r="AY324" s="18" t="s">
        <v>129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81</v>
      </c>
      <c r="BK324" s="217">
        <f>ROUND(I324*H324,2)</f>
        <v>0</v>
      </c>
      <c r="BL324" s="18" t="s">
        <v>136</v>
      </c>
      <c r="BM324" s="216" t="s">
        <v>1060</v>
      </c>
    </row>
    <row r="325" s="2" customFormat="1">
      <c r="A325" s="39"/>
      <c r="B325" s="40"/>
      <c r="C325" s="41"/>
      <c r="D325" s="218" t="s">
        <v>138</v>
      </c>
      <c r="E325" s="41"/>
      <c r="F325" s="219" t="s">
        <v>1061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138</v>
      </c>
      <c r="AU325" s="18" t="s">
        <v>83</v>
      </c>
    </row>
    <row r="326" s="2" customFormat="1">
      <c r="A326" s="39"/>
      <c r="B326" s="40"/>
      <c r="C326" s="41"/>
      <c r="D326" s="223" t="s">
        <v>140</v>
      </c>
      <c r="E326" s="41"/>
      <c r="F326" s="224" t="s">
        <v>1062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140</v>
      </c>
      <c r="AU326" s="18" t="s">
        <v>83</v>
      </c>
    </row>
    <row r="327" s="13" customFormat="1">
      <c r="A327" s="13"/>
      <c r="B327" s="225"/>
      <c r="C327" s="226"/>
      <c r="D327" s="218" t="s">
        <v>142</v>
      </c>
      <c r="E327" s="227" t="s">
        <v>19</v>
      </c>
      <c r="F327" s="228" t="s">
        <v>1063</v>
      </c>
      <c r="G327" s="226"/>
      <c r="H327" s="227" t="s">
        <v>19</v>
      </c>
      <c r="I327" s="229"/>
      <c r="J327" s="226"/>
      <c r="K327" s="226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142</v>
      </c>
      <c r="AU327" s="234" t="s">
        <v>83</v>
      </c>
      <c r="AV327" s="13" t="s">
        <v>81</v>
      </c>
      <c r="AW327" s="13" t="s">
        <v>34</v>
      </c>
      <c r="AX327" s="13" t="s">
        <v>73</v>
      </c>
      <c r="AY327" s="234" t="s">
        <v>129</v>
      </c>
    </row>
    <row r="328" s="14" customFormat="1">
      <c r="A328" s="14"/>
      <c r="B328" s="235"/>
      <c r="C328" s="236"/>
      <c r="D328" s="218" t="s">
        <v>142</v>
      </c>
      <c r="E328" s="237" t="s">
        <v>19</v>
      </c>
      <c r="F328" s="238" t="s">
        <v>1064</v>
      </c>
      <c r="G328" s="236"/>
      <c r="H328" s="239">
        <v>28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142</v>
      </c>
      <c r="AU328" s="245" t="s">
        <v>83</v>
      </c>
      <c r="AV328" s="14" t="s">
        <v>83</v>
      </c>
      <c r="AW328" s="14" t="s">
        <v>34</v>
      </c>
      <c r="AX328" s="14" t="s">
        <v>81</v>
      </c>
      <c r="AY328" s="245" t="s">
        <v>129</v>
      </c>
    </row>
    <row r="329" s="2" customFormat="1" ht="21.75" customHeight="1">
      <c r="A329" s="39"/>
      <c r="B329" s="40"/>
      <c r="C329" s="205" t="s">
        <v>503</v>
      </c>
      <c r="D329" s="205" t="s">
        <v>131</v>
      </c>
      <c r="E329" s="206" t="s">
        <v>1065</v>
      </c>
      <c r="F329" s="207" t="s">
        <v>1066</v>
      </c>
      <c r="G329" s="208" t="s">
        <v>446</v>
      </c>
      <c r="H329" s="209">
        <v>132</v>
      </c>
      <c r="I329" s="210"/>
      <c r="J329" s="211">
        <f>ROUND(I329*H329,2)</f>
        <v>0</v>
      </c>
      <c r="K329" s="207" t="s">
        <v>135</v>
      </c>
      <c r="L329" s="45"/>
      <c r="M329" s="212" t="s">
        <v>19</v>
      </c>
      <c r="N329" s="213" t="s">
        <v>44</v>
      </c>
      <c r="O329" s="85"/>
      <c r="P329" s="214">
        <f>O329*H329</f>
        <v>0</v>
      </c>
      <c r="Q329" s="214">
        <v>0.00077999999999999999</v>
      </c>
      <c r="R329" s="214">
        <f>Q329*H329</f>
        <v>0.10296</v>
      </c>
      <c r="S329" s="214">
        <v>0.001</v>
      </c>
      <c r="T329" s="215">
        <f>S329*H329</f>
        <v>0.13200000000000001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136</v>
      </c>
      <c r="AT329" s="216" t="s">
        <v>131</v>
      </c>
      <c r="AU329" s="216" t="s">
        <v>83</v>
      </c>
      <c r="AY329" s="18" t="s">
        <v>129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81</v>
      </c>
      <c r="BK329" s="217">
        <f>ROUND(I329*H329,2)</f>
        <v>0</v>
      </c>
      <c r="BL329" s="18" t="s">
        <v>136</v>
      </c>
      <c r="BM329" s="216" t="s">
        <v>1067</v>
      </c>
    </row>
    <row r="330" s="2" customFormat="1">
      <c r="A330" s="39"/>
      <c r="B330" s="40"/>
      <c r="C330" s="41"/>
      <c r="D330" s="218" t="s">
        <v>138</v>
      </c>
      <c r="E330" s="41"/>
      <c r="F330" s="219" t="s">
        <v>1068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138</v>
      </c>
      <c r="AU330" s="18" t="s">
        <v>83</v>
      </c>
    </row>
    <row r="331" s="2" customFormat="1">
      <c r="A331" s="39"/>
      <c r="B331" s="40"/>
      <c r="C331" s="41"/>
      <c r="D331" s="223" t="s">
        <v>140</v>
      </c>
      <c r="E331" s="41"/>
      <c r="F331" s="224" t="s">
        <v>1069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140</v>
      </c>
      <c r="AU331" s="18" t="s">
        <v>83</v>
      </c>
    </row>
    <row r="332" s="13" customFormat="1">
      <c r="A332" s="13"/>
      <c r="B332" s="225"/>
      <c r="C332" s="226"/>
      <c r="D332" s="218" t="s">
        <v>142</v>
      </c>
      <c r="E332" s="227" t="s">
        <v>19</v>
      </c>
      <c r="F332" s="228" t="s">
        <v>1070</v>
      </c>
      <c r="G332" s="226"/>
      <c r="H332" s="227" t="s">
        <v>19</v>
      </c>
      <c r="I332" s="229"/>
      <c r="J332" s="226"/>
      <c r="K332" s="226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142</v>
      </c>
      <c r="AU332" s="234" t="s">
        <v>83</v>
      </c>
      <c r="AV332" s="13" t="s">
        <v>81</v>
      </c>
      <c r="AW332" s="13" t="s">
        <v>34</v>
      </c>
      <c r="AX332" s="13" t="s">
        <v>73</v>
      </c>
      <c r="AY332" s="234" t="s">
        <v>129</v>
      </c>
    </row>
    <row r="333" s="14" customFormat="1">
      <c r="A333" s="14"/>
      <c r="B333" s="235"/>
      <c r="C333" s="236"/>
      <c r="D333" s="218" t="s">
        <v>142</v>
      </c>
      <c r="E333" s="237" t="s">
        <v>19</v>
      </c>
      <c r="F333" s="238" t="s">
        <v>1071</v>
      </c>
      <c r="G333" s="236"/>
      <c r="H333" s="239">
        <v>132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142</v>
      </c>
      <c r="AU333" s="245" t="s">
        <v>83</v>
      </c>
      <c r="AV333" s="14" t="s">
        <v>83</v>
      </c>
      <c r="AW333" s="14" t="s">
        <v>34</v>
      </c>
      <c r="AX333" s="14" t="s">
        <v>81</v>
      </c>
      <c r="AY333" s="245" t="s">
        <v>129</v>
      </c>
    </row>
    <row r="334" s="2" customFormat="1" ht="16.5" customHeight="1">
      <c r="A334" s="39"/>
      <c r="B334" s="40"/>
      <c r="C334" s="246" t="s">
        <v>511</v>
      </c>
      <c r="D334" s="246" t="s">
        <v>222</v>
      </c>
      <c r="E334" s="247" t="s">
        <v>1072</v>
      </c>
      <c r="F334" s="248" t="s">
        <v>1073</v>
      </c>
      <c r="G334" s="249" t="s">
        <v>225</v>
      </c>
      <c r="H334" s="250">
        <v>0.26900000000000002</v>
      </c>
      <c r="I334" s="251"/>
      <c r="J334" s="252">
        <f>ROUND(I334*H334,2)</f>
        <v>0</v>
      </c>
      <c r="K334" s="248" t="s">
        <v>135</v>
      </c>
      <c r="L334" s="253"/>
      <c r="M334" s="254" t="s">
        <v>19</v>
      </c>
      <c r="N334" s="255" t="s">
        <v>44</v>
      </c>
      <c r="O334" s="85"/>
      <c r="P334" s="214">
        <f>O334*H334</f>
        <v>0</v>
      </c>
      <c r="Q334" s="214">
        <v>1</v>
      </c>
      <c r="R334" s="214">
        <f>Q334*H334</f>
        <v>0.26900000000000002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191</v>
      </c>
      <c r="AT334" s="216" t="s">
        <v>222</v>
      </c>
      <c r="AU334" s="216" t="s">
        <v>83</v>
      </c>
      <c r="AY334" s="18" t="s">
        <v>129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81</v>
      </c>
      <c r="BK334" s="217">
        <f>ROUND(I334*H334,2)</f>
        <v>0</v>
      </c>
      <c r="BL334" s="18" t="s">
        <v>136</v>
      </c>
      <c r="BM334" s="216" t="s">
        <v>1074</v>
      </c>
    </row>
    <row r="335" s="2" customFormat="1">
      <c r="A335" s="39"/>
      <c r="B335" s="40"/>
      <c r="C335" s="41"/>
      <c r="D335" s="218" t="s">
        <v>138</v>
      </c>
      <c r="E335" s="41"/>
      <c r="F335" s="219" t="s">
        <v>1073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138</v>
      </c>
      <c r="AU335" s="18" t="s">
        <v>83</v>
      </c>
    </row>
    <row r="336" s="13" customFormat="1">
      <c r="A336" s="13"/>
      <c r="B336" s="225"/>
      <c r="C336" s="226"/>
      <c r="D336" s="218" t="s">
        <v>142</v>
      </c>
      <c r="E336" s="227" t="s">
        <v>19</v>
      </c>
      <c r="F336" s="228" t="s">
        <v>1075</v>
      </c>
      <c r="G336" s="226"/>
      <c r="H336" s="227" t="s">
        <v>19</v>
      </c>
      <c r="I336" s="229"/>
      <c r="J336" s="226"/>
      <c r="K336" s="226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142</v>
      </c>
      <c r="AU336" s="234" t="s">
        <v>83</v>
      </c>
      <c r="AV336" s="13" t="s">
        <v>81</v>
      </c>
      <c r="AW336" s="13" t="s">
        <v>34</v>
      </c>
      <c r="AX336" s="13" t="s">
        <v>73</v>
      </c>
      <c r="AY336" s="234" t="s">
        <v>129</v>
      </c>
    </row>
    <row r="337" s="14" customFormat="1">
      <c r="A337" s="14"/>
      <c r="B337" s="235"/>
      <c r="C337" s="236"/>
      <c r="D337" s="218" t="s">
        <v>142</v>
      </c>
      <c r="E337" s="237" t="s">
        <v>19</v>
      </c>
      <c r="F337" s="238" t="s">
        <v>1076</v>
      </c>
      <c r="G337" s="236"/>
      <c r="H337" s="239">
        <v>0.26900000000000002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142</v>
      </c>
      <c r="AU337" s="245" t="s">
        <v>83</v>
      </c>
      <c r="AV337" s="14" t="s">
        <v>83</v>
      </c>
      <c r="AW337" s="14" t="s">
        <v>34</v>
      </c>
      <c r="AX337" s="14" t="s">
        <v>81</v>
      </c>
      <c r="AY337" s="245" t="s">
        <v>129</v>
      </c>
    </row>
    <row r="338" s="12" customFormat="1" ht="22.8" customHeight="1">
      <c r="A338" s="12"/>
      <c r="B338" s="189"/>
      <c r="C338" s="190"/>
      <c r="D338" s="191" t="s">
        <v>72</v>
      </c>
      <c r="E338" s="203" t="s">
        <v>572</v>
      </c>
      <c r="F338" s="203" t="s">
        <v>573</v>
      </c>
      <c r="G338" s="190"/>
      <c r="H338" s="190"/>
      <c r="I338" s="193"/>
      <c r="J338" s="204">
        <f>BK338</f>
        <v>0</v>
      </c>
      <c r="K338" s="190"/>
      <c r="L338" s="195"/>
      <c r="M338" s="196"/>
      <c r="N338" s="197"/>
      <c r="O338" s="197"/>
      <c r="P338" s="198">
        <f>SUM(P339:P345)</f>
        <v>0</v>
      </c>
      <c r="Q338" s="197"/>
      <c r="R338" s="198">
        <f>SUM(R339:R345)</f>
        <v>0</v>
      </c>
      <c r="S338" s="197"/>
      <c r="T338" s="199">
        <f>SUM(T339:T345)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0" t="s">
        <v>81</v>
      </c>
      <c r="AT338" s="201" t="s">
        <v>72</v>
      </c>
      <c r="AU338" s="201" t="s">
        <v>81</v>
      </c>
      <c r="AY338" s="200" t="s">
        <v>129</v>
      </c>
      <c r="BK338" s="202">
        <f>SUM(BK339:BK345)</f>
        <v>0</v>
      </c>
    </row>
    <row r="339" s="2" customFormat="1" ht="16.5" customHeight="1">
      <c r="A339" s="39"/>
      <c r="B339" s="40"/>
      <c r="C339" s="205" t="s">
        <v>518</v>
      </c>
      <c r="D339" s="205" t="s">
        <v>131</v>
      </c>
      <c r="E339" s="206" t="s">
        <v>575</v>
      </c>
      <c r="F339" s="207" t="s">
        <v>576</v>
      </c>
      <c r="G339" s="208" t="s">
        <v>225</v>
      </c>
      <c r="H339" s="209">
        <v>13.404999999999999</v>
      </c>
      <c r="I339" s="210"/>
      <c r="J339" s="211">
        <f>ROUND(I339*H339,2)</f>
        <v>0</v>
      </c>
      <c r="K339" s="207" t="s">
        <v>135</v>
      </c>
      <c r="L339" s="45"/>
      <c r="M339" s="212" t="s">
        <v>19</v>
      </c>
      <c r="N339" s="213" t="s">
        <v>44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136</v>
      </c>
      <c r="AT339" s="216" t="s">
        <v>131</v>
      </c>
      <c r="AU339" s="216" t="s">
        <v>83</v>
      </c>
      <c r="AY339" s="18" t="s">
        <v>129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81</v>
      </c>
      <c r="BK339" s="217">
        <f>ROUND(I339*H339,2)</f>
        <v>0</v>
      </c>
      <c r="BL339" s="18" t="s">
        <v>136</v>
      </c>
      <c r="BM339" s="216" t="s">
        <v>1077</v>
      </c>
    </row>
    <row r="340" s="2" customFormat="1">
      <c r="A340" s="39"/>
      <c r="B340" s="40"/>
      <c r="C340" s="41"/>
      <c r="D340" s="218" t="s">
        <v>138</v>
      </c>
      <c r="E340" s="41"/>
      <c r="F340" s="219" t="s">
        <v>578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138</v>
      </c>
      <c r="AU340" s="18" t="s">
        <v>83</v>
      </c>
    </row>
    <row r="341" s="2" customFormat="1">
      <c r="A341" s="39"/>
      <c r="B341" s="40"/>
      <c r="C341" s="41"/>
      <c r="D341" s="223" t="s">
        <v>140</v>
      </c>
      <c r="E341" s="41"/>
      <c r="F341" s="224" t="s">
        <v>579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140</v>
      </c>
      <c r="AU341" s="18" t="s">
        <v>83</v>
      </c>
    </row>
    <row r="342" s="2" customFormat="1" ht="16.5" customHeight="1">
      <c r="A342" s="39"/>
      <c r="B342" s="40"/>
      <c r="C342" s="205" t="s">
        <v>525</v>
      </c>
      <c r="D342" s="205" t="s">
        <v>131</v>
      </c>
      <c r="E342" s="206" t="s">
        <v>581</v>
      </c>
      <c r="F342" s="207" t="s">
        <v>582</v>
      </c>
      <c r="G342" s="208" t="s">
        <v>225</v>
      </c>
      <c r="H342" s="209">
        <v>201.07499999999999</v>
      </c>
      <c r="I342" s="210"/>
      <c r="J342" s="211">
        <f>ROUND(I342*H342,2)</f>
        <v>0</v>
      </c>
      <c r="K342" s="207" t="s">
        <v>135</v>
      </c>
      <c r="L342" s="45"/>
      <c r="M342" s="212" t="s">
        <v>19</v>
      </c>
      <c r="N342" s="213" t="s">
        <v>44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136</v>
      </c>
      <c r="AT342" s="216" t="s">
        <v>131</v>
      </c>
      <c r="AU342" s="216" t="s">
        <v>83</v>
      </c>
      <c r="AY342" s="18" t="s">
        <v>129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81</v>
      </c>
      <c r="BK342" s="217">
        <f>ROUND(I342*H342,2)</f>
        <v>0</v>
      </c>
      <c r="BL342" s="18" t="s">
        <v>136</v>
      </c>
      <c r="BM342" s="216" t="s">
        <v>1078</v>
      </c>
    </row>
    <row r="343" s="2" customFormat="1">
      <c r="A343" s="39"/>
      <c r="B343" s="40"/>
      <c r="C343" s="41"/>
      <c r="D343" s="218" t="s">
        <v>138</v>
      </c>
      <c r="E343" s="41"/>
      <c r="F343" s="219" t="s">
        <v>584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138</v>
      </c>
      <c r="AU343" s="18" t="s">
        <v>83</v>
      </c>
    </row>
    <row r="344" s="2" customFormat="1">
      <c r="A344" s="39"/>
      <c r="B344" s="40"/>
      <c r="C344" s="41"/>
      <c r="D344" s="223" t="s">
        <v>140</v>
      </c>
      <c r="E344" s="41"/>
      <c r="F344" s="224" t="s">
        <v>585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140</v>
      </c>
      <c r="AU344" s="18" t="s">
        <v>83</v>
      </c>
    </row>
    <row r="345" s="14" customFormat="1">
      <c r="A345" s="14"/>
      <c r="B345" s="235"/>
      <c r="C345" s="236"/>
      <c r="D345" s="218" t="s">
        <v>142</v>
      </c>
      <c r="E345" s="236"/>
      <c r="F345" s="238" t="s">
        <v>1079</v>
      </c>
      <c r="G345" s="236"/>
      <c r="H345" s="239">
        <v>201.07499999999999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142</v>
      </c>
      <c r="AU345" s="245" t="s">
        <v>83</v>
      </c>
      <c r="AV345" s="14" t="s">
        <v>83</v>
      </c>
      <c r="AW345" s="14" t="s">
        <v>4</v>
      </c>
      <c r="AX345" s="14" t="s">
        <v>81</v>
      </c>
      <c r="AY345" s="245" t="s">
        <v>129</v>
      </c>
    </row>
    <row r="346" s="12" customFormat="1" ht="22.8" customHeight="1">
      <c r="A346" s="12"/>
      <c r="B346" s="189"/>
      <c r="C346" s="190"/>
      <c r="D346" s="191" t="s">
        <v>72</v>
      </c>
      <c r="E346" s="203" t="s">
        <v>619</v>
      </c>
      <c r="F346" s="203" t="s">
        <v>620</v>
      </c>
      <c r="G346" s="190"/>
      <c r="H346" s="190"/>
      <c r="I346" s="193"/>
      <c r="J346" s="204">
        <f>BK346</f>
        <v>0</v>
      </c>
      <c r="K346" s="190"/>
      <c r="L346" s="195"/>
      <c r="M346" s="196"/>
      <c r="N346" s="197"/>
      <c r="O346" s="197"/>
      <c r="P346" s="198">
        <f>SUM(P347:P349)</f>
        <v>0</v>
      </c>
      <c r="Q346" s="197"/>
      <c r="R346" s="198">
        <f>SUM(R347:R349)</f>
        <v>0</v>
      </c>
      <c r="S346" s="197"/>
      <c r="T346" s="199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0" t="s">
        <v>81</v>
      </c>
      <c r="AT346" s="201" t="s">
        <v>72</v>
      </c>
      <c r="AU346" s="201" t="s">
        <v>81</v>
      </c>
      <c r="AY346" s="200" t="s">
        <v>129</v>
      </c>
      <c r="BK346" s="202">
        <f>SUM(BK347:BK349)</f>
        <v>0</v>
      </c>
    </row>
    <row r="347" s="2" customFormat="1" ht="21.75" customHeight="1">
      <c r="A347" s="39"/>
      <c r="B347" s="40"/>
      <c r="C347" s="205" t="s">
        <v>529</v>
      </c>
      <c r="D347" s="205" t="s">
        <v>131</v>
      </c>
      <c r="E347" s="206" t="s">
        <v>1080</v>
      </c>
      <c r="F347" s="207" t="s">
        <v>1081</v>
      </c>
      <c r="G347" s="208" t="s">
        <v>225</v>
      </c>
      <c r="H347" s="209">
        <v>359.68900000000002</v>
      </c>
      <c r="I347" s="210"/>
      <c r="J347" s="211">
        <f>ROUND(I347*H347,2)</f>
        <v>0</v>
      </c>
      <c r="K347" s="207" t="s">
        <v>135</v>
      </c>
      <c r="L347" s="45"/>
      <c r="M347" s="212" t="s">
        <v>19</v>
      </c>
      <c r="N347" s="213" t="s">
        <v>44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136</v>
      </c>
      <c r="AT347" s="216" t="s">
        <v>131</v>
      </c>
      <c r="AU347" s="216" t="s">
        <v>83</v>
      </c>
      <c r="AY347" s="18" t="s">
        <v>129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81</v>
      </c>
      <c r="BK347" s="217">
        <f>ROUND(I347*H347,2)</f>
        <v>0</v>
      </c>
      <c r="BL347" s="18" t="s">
        <v>136</v>
      </c>
      <c r="BM347" s="216" t="s">
        <v>1082</v>
      </c>
    </row>
    <row r="348" s="2" customFormat="1">
      <c r="A348" s="39"/>
      <c r="B348" s="40"/>
      <c r="C348" s="41"/>
      <c r="D348" s="218" t="s">
        <v>138</v>
      </c>
      <c r="E348" s="41"/>
      <c r="F348" s="219" t="s">
        <v>1083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138</v>
      </c>
      <c r="AU348" s="18" t="s">
        <v>83</v>
      </c>
    </row>
    <row r="349" s="2" customFormat="1">
      <c r="A349" s="39"/>
      <c r="B349" s="40"/>
      <c r="C349" s="41"/>
      <c r="D349" s="223" t="s">
        <v>140</v>
      </c>
      <c r="E349" s="41"/>
      <c r="F349" s="224" t="s">
        <v>1084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140</v>
      </c>
      <c r="AU349" s="18" t="s">
        <v>83</v>
      </c>
    </row>
    <row r="350" s="12" customFormat="1" ht="25.92" customHeight="1">
      <c r="A350" s="12"/>
      <c r="B350" s="189"/>
      <c r="C350" s="190"/>
      <c r="D350" s="191" t="s">
        <v>72</v>
      </c>
      <c r="E350" s="192" t="s">
        <v>627</v>
      </c>
      <c r="F350" s="192" t="s">
        <v>628</v>
      </c>
      <c r="G350" s="190"/>
      <c r="H350" s="190"/>
      <c r="I350" s="193"/>
      <c r="J350" s="194">
        <f>BK350</f>
        <v>0</v>
      </c>
      <c r="K350" s="190"/>
      <c r="L350" s="195"/>
      <c r="M350" s="196"/>
      <c r="N350" s="197"/>
      <c r="O350" s="197"/>
      <c r="P350" s="198">
        <f>P351+P368</f>
        <v>0</v>
      </c>
      <c r="Q350" s="197"/>
      <c r="R350" s="198">
        <f>R351+R368</f>
        <v>0.098058999999999993</v>
      </c>
      <c r="S350" s="197"/>
      <c r="T350" s="199">
        <f>T351+T368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0" t="s">
        <v>83</v>
      </c>
      <c r="AT350" s="201" t="s">
        <v>72</v>
      </c>
      <c r="AU350" s="201" t="s">
        <v>73</v>
      </c>
      <c r="AY350" s="200" t="s">
        <v>129</v>
      </c>
      <c r="BK350" s="202">
        <f>BK351+BK368</f>
        <v>0</v>
      </c>
    </row>
    <row r="351" s="12" customFormat="1" ht="22.8" customHeight="1">
      <c r="A351" s="12"/>
      <c r="B351" s="189"/>
      <c r="C351" s="190"/>
      <c r="D351" s="191" t="s">
        <v>72</v>
      </c>
      <c r="E351" s="203" t="s">
        <v>629</v>
      </c>
      <c r="F351" s="203" t="s">
        <v>630</v>
      </c>
      <c r="G351" s="190"/>
      <c r="H351" s="190"/>
      <c r="I351" s="193"/>
      <c r="J351" s="204">
        <f>BK351</f>
        <v>0</v>
      </c>
      <c r="K351" s="190"/>
      <c r="L351" s="195"/>
      <c r="M351" s="196"/>
      <c r="N351" s="197"/>
      <c r="O351" s="197"/>
      <c r="P351" s="198">
        <f>SUM(P352:P367)</f>
        <v>0</v>
      </c>
      <c r="Q351" s="197"/>
      <c r="R351" s="198">
        <f>SUM(R352:R367)</f>
        <v>0.084999999999999992</v>
      </c>
      <c r="S351" s="197"/>
      <c r="T351" s="199">
        <f>SUM(T352:T367)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0" t="s">
        <v>83</v>
      </c>
      <c r="AT351" s="201" t="s">
        <v>72</v>
      </c>
      <c r="AU351" s="201" t="s">
        <v>81</v>
      </c>
      <c r="AY351" s="200" t="s">
        <v>129</v>
      </c>
      <c r="BK351" s="202">
        <f>SUM(BK352:BK367)</f>
        <v>0</v>
      </c>
    </row>
    <row r="352" s="2" customFormat="1" ht="16.5" customHeight="1">
      <c r="A352" s="39"/>
      <c r="B352" s="40"/>
      <c r="C352" s="205" t="s">
        <v>536</v>
      </c>
      <c r="D352" s="205" t="s">
        <v>131</v>
      </c>
      <c r="E352" s="206" t="s">
        <v>632</v>
      </c>
      <c r="F352" s="207" t="s">
        <v>633</v>
      </c>
      <c r="G352" s="208" t="s">
        <v>134</v>
      </c>
      <c r="H352" s="209">
        <v>113.26000000000001</v>
      </c>
      <c r="I352" s="210"/>
      <c r="J352" s="211">
        <f>ROUND(I352*H352,2)</f>
        <v>0</v>
      </c>
      <c r="K352" s="207" t="s">
        <v>135</v>
      </c>
      <c r="L352" s="45"/>
      <c r="M352" s="212" t="s">
        <v>19</v>
      </c>
      <c r="N352" s="213" t="s">
        <v>44</v>
      </c>
      <c r="O352" s="85"/>
      <c r="P352" s="214">
        <f>O352*H352</f>
        <v>0</v>
      </c>
      <c r="Q352" s="214">
        <v>0</v>
      </c>
      <c r="R352" s="214">
        <f>Q352*H352</f>
        <v>0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254</v>
      </c>
      <c r="AT352" s="216" t="s">
        <v>131</v>
      </c>
      <c r="AU352" s="216" t="s">
        <v>83</v>
      </c>
      <c r="AY352" s="18" t="s">
        <v>129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81</v>
      </c>
      <c r="BK352" s="217">
        <f>ROUND(I352*H352,2)</f>
        <v>0</v>
      </c>
      <c r="BL352" s="18" t="s">
        <v>254</v>
      </c>
      <c r="BM352" s="216" t="s">
        <v>1085</v>
      </c>
    </row>
    <row r="353" s="2" customFormat="1">
      <c r="A353" s="39"/>
      <c r="B353" s="40"/>
      <c r="C353" s="41"/>
      <c r="D353" s="218" t="s">
        <v>138</v>
      </c>
      <c r="E353" s="41"/>
      <c r="F353" s="219" t="s">
        <v>635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138</v>
      </c>
      <c r="AU353" s="18" t="s">
        <v>83</v>
      </c>
    </row>
    <row r="354" s="2" customFormat="1">
      <c r="A354" s="39"/>
      <c r="B354" s="40"/>
      <c r="C354" s="41"/>
      <c r="D354" s="223" t="s">
        <v>140</v>
      </c>
      <c r="E354" s="41"/>
      <c r="F354" s="224" t="s">
        <v>636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140</v>
      </c>
      <c r="AU354" s="18" t="s">
        <v>83</v>
      </c>
    </row>
    <row r="355" s="13" customFormat="1">
      <c r="A355" s="13"/>
      <c r="B355" s="225"/>
      <c r="C355" s="226"/>
      <c r="D355" s="218" t="s">
        <v>142</v>
      </c>
      <c r="E355" s="227" t="s">
        <v>19</v>
      </c>
      <c r="F355" s="228" t="s">
        <v>1086</v>
      </c>
      <c r="G355" s="226"/>
      <c r="H355" s="227" t="s">
        <v>19</v>
      </c>
      <c r="I355" s="229"/>
      <c r="J355" s="226"/>
      <c r="K355" s="226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142</v>
      </c>
      <c r="AU355" s="234" t="s">
        <v>83</v>
      </c>
      <c r="AV355" s="13" t="s">
        <v>81</v>
      </c>
      <c r="AW355" s="13" t="s">
        <v>34</v>
      </c>
      <c r="AX355" s="13" t="s">
        <v>73</v>
      </c>
      <c r="AY355" s="234" t="s">
        <v>129</v>
      </c>
    </row>
    <row r="356" s="14" customFormat="1">
      <c r="A356" s="14"/>
      <c r="B356" s="235"/>
      <c r="C356" s="236"/>
      <c r="D356" s="218" t="s">
        <v>142</v>
      </c>
      <c r="E356" s="237" t="s">
        <v>19</v>
      </c>
      <c r="F356" s="238" t="s">
        <v>1087</v>
      </c>
      <c r="G356" s="236"/>
      <c r="H356" s="239">
        <v>113.26000000000001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142</v>
      </c>
      <c r="AU356" s="245" t="s">
        <v>83</v>
      </c>
      <c r="AV356" s="14" t="s">
        <v>83</v>
      </c>
      <c r="AW356" s="14" t="s">
        <v>34</v>
      </c>
      <c r="AX356" s="14" t="s">
        <v>81</v>
      </c>
      <c r="AY356" s="245" t="s">
        <v>129</v>
      </c>
    </row>
    <row r="357" s="2" customFormat="1" ht="16.5" customHeight="1">
      <c r="A357" s="39"/>
      <c r="B357" s="40"/>
      <c r="C357" s="246" t="s">
        <v>544</v>
      </c>
      <c r="D357" s="246" t="s">
        <v>222</v>
      </c>
      <c r="E357" s="247" t="s">
        <v>640</v>
      </c>
      <c r="F357" s="248" t="s">
        <v>641</v>
      </c>
      <c r="G357" s="249" t="s">
        <v>225</v>
      </c>
      <c r="H357" s="250">
        <v>0.039</v>
      </c>
      <c r="I357" s="251"/>
      <c r="J357" s="252">
        <f>ROUND(I357*H357,2)</f>
        <v>0</v>
      </c>
      <c r="K357" s="248" t="s">
        <v>135</v>
      </c>
      <c r="L357" s="253"/>
      <c r="M357" s="254" t="s">
        <v>19</v>
      </c>
      <c r="N357" s="255" t="s">
        <v>44</v>
      </c>
      <c r="O357" s="85"/>
      <c r="P357" s="214">
        <f>O357*H357</f>
        <v>0</v>
      </c>
      <c r="Q357" s="214">
        <v>1</v>
      </c>
      <c r="R357" s="214">
        <f>Q357*H357</f>
        <v>0.039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375</v>
      </c>
      <c r="AT357" s="216" t="s">
        <v>222</v>
      </c>
      <c r="AU357" s="216" t="s">
        <v>83</v>
      </c>
      <c r="AY357" s="18" t="s">
        <v>129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81</v>
      </c>
      <c r="BK357" s="217">
        <f>ROUND(I357*H357,2)</f>
        <v>0</v>
      </c>
      <c r="BL357" s="18" t="s">
        <v>254</v>
      </c>
      <c r="BM357" s="216" t="s">
        <v>1088</v>
      </c>
    </row>
    <row r="358" s="2" customFormat="1">
      <c r="A358" s="39"/>
      <c r="B358" s="40"/>
      <c r="C358" s="41"/>
      <c r="D358" s="218" t="s">
        <v>138</v>
      </c>
      <c r="E358" s="41"/>
      <c r="F358" s="219" t="s">
        <v>641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138</v>
      </c>
      <c r="AU358" s="18" t="s">
        <v>83</v>
      </c>
    </row>
    <row r="359" s="14" customFormat="1">
      <c r="A359" s="14"/>
      <c r="B359" s="235"/>
      <c r="C359" s="236"/>
      <c r="D359" s="218" t="s">
        <v>142</v>
      </c>
      <c r="E359" s="236"/>
      <c r="F359" s="238" t="s">
        <v>1089</v>
      </c>
      <c r="G359" s="236"/>
      <c r="H359" s="239">
        <v>0.039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142</v>
      </c>
      <c r="AU359" s="245" t="s">
        <v>83</v>
      </c>
      <c r="AV359" s="14" t="s">
        <v>83</v>
      </c>
      <c r="AW359" s="14" t="s">
        <v>4</v>
      </c>
      <c r="AX359" s="14" t="s">
        <v>81</v>
      </c>
      <c r="AY359" s="245" t="s">
        <v>129</v>
      </c>
    </row>
    <row r="360" s="2" customFormat="1" ht="16.5" customHeight="1">
      <c r="A360" s="39"/>
      <c r="B360" s="40"/>
      <c r="C360" s="205" t="s">
        <v>550</v>
      </c>
      <c r="D360" s="205" t="s">
        <v>131</v>
      </c>
      <c r="E360" s="206" t="s">
        <v>645</v>
      </c>
      <c r="F360" s="207" t="s">
        <v>646</v>
      </c>
      <c r="G360" s="208" t="s">
        <v>134</v>
      </c>
      <c r="H360" s="209">
        <v>113.26000000000001</v>
      </c>
      <c r="I360" s="210"/>
      <c r="J360" s="211">
        <f>ROUND(I360*H360,2)</f>
        <v>0</v>
      </c>
      <c r="K360" s="207" t="s">
        <v>135</v>
      </c>
      <c r="L360" s="45"/>
      <c r="M360" s="212" t="s">
        <v>19</v>
      </c>
      <c r="N360" s="213" t="s">
        <v>44</v>
      </c>
      <c r="O360" s="85"/>
      <c r="P360" s="214">
        <f>O360*H360</f>
        <v>0</v>
      </c>
      <c r="Q360" s="214">
        <v>0</v>
      </c>
      <c r="R360" s="214">
        <f>Q360*H360</f>
        <v>0</v>
      </c>
      <c r="S360" s="214">
        <v>0</v>
      </c>
      <c r="T360" s="21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6" t="s">
        <v>254</v>
      </c>
      <c r="AT360" s="216" t="s">
        <v>131</v>
      </c>
      <c r="AU360" s="216" t="s">
        <v>83</v>
      </c>
      <c r="AY360" s="18" t="s">
        <v>129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8" t="s">
        <v>81</v>
      </c>
      <c r="BK360" s="217">
        <f>ROUND(I360*H360,2)</f>
        <v>0</v>
      </c>
      <c r="BL360" s="18" t="s">
        <v>254</v>
      </c>
      <c r="BM360" s="216" t="s">
        <v>1090</v>
      </c>
    </row>
    <row r="361" s="2" customFormat="1">
      <c r="A361" s="39"/>
      <c r="B361" s="40"/>
      <c r="C361" s="41"/>
      <c r="D361" s="218" t="s">
        <v>138</v>
      </c>
      <c r="E361" s="41"/>
      <c r="F361" s="219" t="s">
        <v>648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138</v>
      </c>
      <c r="AU361" s="18" t="s">
        <v>83</v>
      </c>
    </row>
    <row r="362" s="2" customFormat="1">
      <c r="A362" s="39"/>
      <c r="B362" s="40"/>
      <c r="C362" s="41"/>
      <c r="D362" s="223" t="s">
        <v>140</v>
      </c>
      <c r="E362" s="41"/>
      <c r="F362" s="224" t="s">
        <v>649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140</v>
      </c>
      <c r="AU362" s="18" t="s">
        <v>83</v>
      </c>
    </row>
    <row r="363" s="13" customFormat="1">
      <c r="A363" s="13"/>
      <c r="B363" s="225"/>
      <c r="C363" s="226"/>
      <c r="D363" s="218" t="s">
        <v>142</v>
      </c>
      <c r="E363" s="227" t="s">
        <v>19</v>
      </c>
      <c r="F363" s="228" t="s">
        <v>1091</v>
      </c>
      <c r="G363" s="226"/>
      <c r="H363" s="227" t="s">
        <v>19</v>
      </c>
      <c r="I363" s="229"/>
      <c r="J363" s="226"/>
      <c r="K363" s="226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142</v>
      </c>
      <c r="AU363" s="234" t="s">
        <v>83</v>
      </c>
      <c r="AV363" s="13" t="s">
        <v>81</v>
      </c>
      <c r="AW363" s="13" t="s">
        <v>34</v>
      </c>
      <c r="AX363" s="13" t="s">
        <v>73</v>
      </c>
      <c r="AY363" s="234" t="s">
        <v>129</v>
      </c>
    </row>
    <row r="364" s="14" customFormat="1">
      <c r="A364" s="14"/>
      <c r="B364" s="235"/>
      <c r="C364" s="236"/>
      <c r="D364" s="218" t="s">
        <v>142</v>
      </c>
      <c r="E364" s="237" t="s">
        <v>19</v>
      </c>
      <c r="F364" s="238" t="s">
        <v>1092</v>
      </c>
      <c r="G364" s="236"/>
      <c r="H364" s="239">
        <v>113.26000000000001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142</v>
      </c>
      <c r="AU364" s="245" t="s">
        <v>83</v>
      </c>
      <c r="AV364" s="14" t="s">
        <v>83</v>
      </c>
      <c r="AW364" s="14" t="s">
        <v>34</v>
      </c>
      <c r="AX364" s="14" t="s">
        <v>81</v>
      </c>
      <c r="AY364" s="245" t="s">
        <v>129</v>
      </c>
    </row>
    <row r="365" s="2" customFormat="1" ht="16.5" customHeight="1">
      <c r="A365" s="39"/>
      <c r="B365" s="40"/>
      <c r="C365" s="246" t="s">
        <v>557</v>
      </c>
      <c r="D365" s="246" t="s">
        <v>222</v>
      </c>
      <c r="E365" s="247" t="s">
        <v>652</v>
      </c>
      <c r="F365" s="248" t="s">
        <v>653</v>
      </c>
      <c r="G365" s="249" t="s">
        <v>225</v>
      </c>
      <c r="H365" s="250">
        <v>0.045999999999999999</v>
      </c>
      <c r="I365" s="251"/>
      <c r="J365" s="252">
        <f>ROUND(I365*H365,2)</f>
        <v>0</v>
      </c>
      <c r="K365" s="248" t="s">
        <v>135</v>
      </c>
      <c r="L365" s="253"/>
      <c r="M365" s="254" t="s">
        <v>19</v>
      </c>
      <c r="N365" s="255" t="s">
        <v>44</v>
      </c>
      <c r="O365" s="85"/>
      <c r="P365" s="214">
        <f>O365*H365</f>
        <v>0</v>
      </c>
      <c r="Q365" s="214">
        <v>1</v>
      </c>
      <c r="R365" s="214">
        <f>Q365*H365</f>
        <v>0.045999999999999999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375</v>
      </c>
      <c r="AT365" s="216" t="s">
        <v>222</v>
      </c>
      <c r="AU365" s="216" t="s">
        <v>83</v>
      </c>
      <c r="AY365" s="18" t="s">
        <v>129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81</v>
      </c>
      <c r="BK365" s="217">
        <f>ROUND(I365*H365,2)</f>
        <v>0</v>
      </c>
      <c r="BL365" s="18" t="s">
        <v>254</v>
      </c>
      <c r="BM365" s="216" t="s">
        <v>1093</v>
      </c>
    </row>
    <row r="366" s="2" customFormat="1">
      <c r="A366" s="39"/>
      <c r="B366" s="40"/>
      <c r="C366" s="41"/>
      <c r="D366" s="218" t="s">
        <v>138</v>
      </c>
      <c r="E366" s="41"/>
      <c r="F366" s="219" t="s">
        <v>653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138</v>
      </c>
      <c r="AU366" s="18" t="s">
        <v>83</v>
      </c>
    </row>
    <row r="367" s="14" customFormat="1">
      <c r="A367" s="14"/>
      <c r="B367" s="235"/>
      <c r="C367" s="236"/>
      <c r="D367" s="218" t="s">
        <v>142</v>
      </c>
      <c r="E367" s="236"/>
      <c r="F367" s="238" t="s">
        <v>1094</v>
      </c>
      <c r="G367" s="236"/>
      <c r="H367" s="239">
        <v>0.045999999999999999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142</v>
      </c>
      <c r="AU367" s="245" t="s">
        <v>83</v>
      </c>
      <c r="AV367" s="14" t="s">
        <v>83</v>
      </c>
      <c r="AW367" s="14" t="s">
        <v>4</v>
      </c>
      <c r="AX367" s="14" t="s">
        <v>81</v>
      </c>
      <c r="AY367" s="245" t="s">
        <v>129</v>
      </c>
    </row>
    <row r="368" s="12" customFormat="1" ht="22.8" customHeight="1">
      <c r="A368" s="12"/>
      <c r="B368" s="189"/>
      <c r="C368" s="190"/>
      <c r="D368" s="191" t="s">
        <v>72</v>
      </c>
      <c r="E368" s="203" t="s">
        <v>696</v>
      </c>
      <c r="F368" s="203" t="s">
        <v>697</v>
      </c>
      <c r="G368" s="190"/>
      <c r="H368" s="190"/>
      <c r="I368" s="193"/>
      <c r="J368" s="204">
        <f>BK368</f>
        <v>0</v>
      </c>
      <c r="K368" s="190"/>
      <c r="L368" s="195"/>
      <c r="M368" s="196"/>
      <c r="N368" s="197"/>
      <c r="O368" s="197"/>
      <c r="P368" s="198">
        <f>SUM(P369:P373)</f>
        <v>0</v>
      </c>
      <c r="Q368" s="197"/>
      <c r="R368" s="198">
        <f>SUM(R369:R373)</f>
        <v>0.013058999999999999</v>
      </c>
      <c r="S368" s="197"/>
      <c r="T368" s="199">
        <f>SUM(T369:T373)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0" t="s">
        <v>83</v>
      </c>
      <c r="AT368" s="201" t="s">
        <v>72</v>
      </c>
      <c r="AU368" s="201" t="s">
        <v>81</v>
      </c>
      <c r="AY368" s="200" t="s">
        <v>129</v>
      </c>
      <c r="BK368" s="202">
        <f>SUM(BK369:BK373)</f>
        <v>0</v>
      </c>
    </row>
    <row r="369" s="2" customFormat="1" ht="16.5" customHeight="1">
      <c r="A369" s="39"/>
      <c r="B369" s="40"/>
      <c r="C369" s="205" t="s">
        <v>564</v>
      </c>
      <c r="D369" s="205" t="s">
        <v>131</v>
      </c>
      <c r="E369" s="206" t="s">
        <v>1095</v>
      </c>
      <c r="F369" s="207" t="s">
        <v>1096</v>
      </c>
      <c r="G369" s="208" t="s">
        <v>134</v>
      </c>
      <c r="H369" s="209">
        <v>87.060000000000002</v>
      </c>
      <c r="I369" s="210"/>
      <c r="J369" s="211">
        <f>ROUND(I369*H369,2)</f>
        <v>0</v>
      </c>
      <c r="K369" s="207" t="s">
        <v>135</v>
      </c>
      <c r="L369" s="45"/>
      <c r="M369" s="212" t="s">
        <v>19</v>
      </c>
      <c r="N369" s="213" t="s">
        <v>44</v>
      </c>
      <c r="O369" s="85"/>
      <c r="P369" s="214">
        <f>O369*H369</f>
        <v>0</v>
      </c>
      <c r="Q369" s="214">
        <v>0.00014999999999999999</v>
      </c>
      <c r="R369" s="214">
        <f>Q369*H369</f>
        <v>0.013058999999999999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254</v>
      </c>
      <c r="AT369" s="216" t="s">
        <v>131</v>
      </c>
      <c r="AU369" s="216" t="s">
        <v>83</v>
      </c>
      <c r="AY369" s="18" t="s">
        <v>129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81</v>
      </c>
      <c r="BK369" s="217">
        <f>ROUND(I369*H369,2)</f>
        <v>0</v>
      </c>
      <c r="BL369" s="18" t="s">
        <v>254</v>
      </c>
      <c r="BM369" s="216" t="s">
        <v>1097</v>
      </c>
    </row>
    <row r="370" s="2" customFormat="1">
      <c r="A370" s="39"/>
      <c r="B370" s="40"/>
      <c r="C370" s="41"/>
      <c r="D370" s="218" t="s">
        <v>138</v>
      </c>
      <c r="E370" s="41"/>
      <c r="F370" s="219" t="s">
        <v>1098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138</v>
      </c>
      <c r="AU370" s="18" t="s">
        <v>83</v>
      </c>
    </row>
    <row r="371" s="2" customFormat="1">
      <c r="A371" s="39"/>
      <c r="B371" s="40"/>
      <c r="C371" s="41"/>
      <c r="D371" s="223" t="s">
        <v>140</v>
      </c>
      <c r="E371" s="41"/>
      <c r="F371" s="224" t="s">
        <v>1099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140</v>
      </c>
      <c r="AU371" s="18" t="s">
        <v>83</v>
      </c>
    </row>
    <row r="372" s="13" customFormat="1">
      <c r="A372" s="13"/>
      <c r="B372" s="225"/>
      <c r="C372" s="226"/>
      <c r="D372" s="218" t="s">
        <v>142</v>
      </c>
      <c r="E372" s="227" t="s">
        <v>19</v>
      </c>
      <c r="F372" s="228" t="s">
        <v>1100</v>
      </c>
      <c r="G372" s="226"/>
      <c r="H372" s="227" t="s">
        <v>19</v>
      </c>
      <c r="I372" s="229"/>
      <c r="J372" s="226"/>
      <c r="K372" s="226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142</v>
      </c>
      <c r="AU372" s="234" t="s">
        <v>83</v>
      </c>
      <c r="AV372" s="13" t="s">
        <v>81</v>
      </c>
      <c r="AW372" s="13" t="s">
        <v>34</v>
      </c>
      <c r="AX372" s="13" t="s">
        <v>73</v>
      </c>
      <c r="AY372" s="234" t="s">
        <v>129</v>
      </c>
    </row>
    <row r="373" s="14" customFormat="1">
      <c r="A373" s="14"/>
      <c r="B373" s="235"/>
      <c r="C373" s="236"/>
      <c r="D373" s="218" t="s">
        <v>142</v>
      </c>
      <c r="E373" s="237" t="s">
        <v>19</v>
      </c>
      <c r="F373" s="238" t="s">
        <v>1101</v>
      </c>
      <c r="G373" s="236"/>
      <c r="H373" s="239">
        <v>87.060000000000002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142</v>
      </c>
      <c r="AU373" s="245" t="s">
        <v>83</v>
      </c>
      <c r="AV373" s="14" t="s">
        <v>83</v>
      </c>
      <c r="AW373" s="14" t="s">
        <v>34</v>
      </c>
      <c r="AX373" s="14" t="s">
        <v>81</v>
      </c>
      <c r="AY373" s="245" t="s">
        <v>129</v>
      </c>
    </row>
    <row r="374" s="12" customFormat="1" ht="25.92" customHeight="1">
      <c r="A374" s="12"/>
      <c r="B374" s="189"/>
      <c r="C374" s="190"/>
      <c r="D374" s="191" t="s">
        <v>72</v>
      </c>
      <c r="E374" s="192" t="s">
        <v>732</v>
      </c>
      <c r="F374" s="192" t="s">
        <v>733</v>
      </c>
      <c r="G374" s="190"/>
      <c r="H374" s="190"/>
      <c r="I374" s="193"/>
      <c r="J374" s="194">
        <f>BK374</f>
        <v>0</v>
      </c>
      <c r="K374" s="190"/>
      <c r="L374" s="195"/>
      <c r="M374" s="196"/>
      <c r="N374" s="197"/>
      <c r="O374" s="197"/>
      <c r="P374" s="198">
        <f>SUM(P375:P386)</f>
        <v>0</v>
      </c>
      <c r="Q374" s="197"/>
      <c r="R374" s="198">
        <f>SUM(R375:R386)</f>
        <v>0</v>
      </c>
      <c r="S374" s="197"/>
      <c r="T374" s="199">
        <f>SUM(T375:T386)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0" t="s">
        <v>136</v>
      </c>
      <c r="AT374" s="201" t="s">
        <v>72</v>
      </c>
      <c r="AU374" s="201" t="s">
        <v>73</v>
      </c>
      <c r="AY374" s="200" t="s">
        <v>129</v>
      </c>
      <c r="BK374" s="202">
        <f>SUM(BK375:BK386)</f>
        <v>0</v>
      </c>
    </row>
    <row r="375" s="2" customFormat="1" ht="16.5" customHeight="1">
      <c r="A375" s="39"/>
      <c r="B375" s="40"/>
      <c r="C375" s="205" t="s">
        <v>574</v>
      </c>
      <c r="D375" s="205" t="s">
        <v>131</v>
      </c>
      <c r="E375" s="206" t="s">
        <v>735</v>
      </c>
      <c r="F375" s="207" t="s">
        <v>736</v>
      </c>
      <c r="G375" s="208" t="s">
        <v>737</v>
      </c>
      <c r="H375" s="209">
        <v>50</v>
      </c>
      <c r="I375" s="210"/>
      <c r="J375" s="211">
        <f>ROUND(I375*H375,2)</f>
        <v>0</v>
      </c>
      <c r="K375" s="207" t="s">
        <v>135</v>
      </c>
      <c r="L375" s="45"/>
      <c r="M375" s="212" t="s">
        <v>19</v>
      </c>
      <c r="N375" s="213" t="s">
        <v>44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738</v>
      </c>
      <c r="AT375" s="216" t="s">
        <v>131</v>
      </c>
      <c r="AU375" s="216" t="s">
        <v>81</v>
      </c>
      <c r="AY375" s="18" t="s">
        <v>129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81</v>
      </c>
      <c r="BK375" s="217">
        <f>ROUND(I375*H375,2)</f>
        <v>0</v>
      </c>
      <c r="BL375" s="18" t="s">
        <v>738</v>
      </c>
      <c r="BM375" s="216" t="s">
        <v>1102</v>
      </c>
    </row>
    <row r="376" s="2" customFormat="1">
      <c r="A376" s="39"/>
      <c r="B376" s="40"/>
      <c r="C376" s="41"/>
      <c r="D376" s="218" t="s">
        <v>138</v>
      </c>
      <c r="E376" s="41"/>
      <c r="F376" s="219" t="s">
        <v>740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138</v>
      </c>
      <c r="AU376" s="18" t="s">
        <v>81</v>
      </c>
    </row>
    <row r="377" s="2" customFormat="1">
      <c r="A377" s="39"/>
      <c r="B377" s="40"/>
      <c r="C377" s="41"/>
      <c r="D377" s="223" t="s">
        <v>140</v>
      </c>
      <c r="E377" s="41"/>
      <c r="F377" s="224" t="s">
        <v>741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140</v>
      </c>
      <c r="AU377" s="18" t="s">
        <v>81</v>
      </c>
    </row>
    <row r="378" s="2" customFormat="1" ht="16.5" customHeight="1">
      <c r="A378" s="39"/>
      <c r="B378" s="40"/>
      <c r="C378" s="205" t="s">
        <v>580</v>
      </c>
      <c r="D378" s="205" t="s">
        <v>131</v>
      </c>
      <c r="E378" s="206" t="s">
        <v>743</v>
      </c>
      <c r="F378" s="207" t="s">
        <v>744</v>
      </c>
      <c r="G378" s="208" t="s">
        <v>737</v>
      </c>
      <c r="H378" s="209">
        <v>100</v>
      </c>
      <c r="I378" s="210"/>
      <c r="J378" s="211">
        <f>ROUND(I378*H378,2)</f>
        <v>0</v>
      </c>
      <c r="K378" s="207" t="s">
        <v>135</v>
      </c>
      <c r="L378" s="45"/>
      <c r="M378" s="212" t="s">
        <v>19</v>
      </c>
      <c r="N378" s="213" t="s">
        <v>44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738</v>
      </c>
      <c r="AT378" s="216" t="s">
        <v>131</v>
      </c>
      <c r="AU378" s="216" t="s">
        <v>81</v>
      </c>
      <c r="AY378" s="18" t="s">
        <v>129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81</v>
      </c>
      <c r="BK378" s="217">
        <f>ROUND(I378*H378,2)</f>
        <v>0</v>
      </c>
      <c r="BL378" s="18" t="s">
        <v>738</v>
      </c>
      <c r="BM378" s="216" t="s">
        <v>1103</v>
      </c>
    </row>
    <row r="379" s="2" customFormat="1">
      <c r="A379" s="39"/>
      <c r="B379" s="40"/>
      <c r="C379" s="41"/>
      <c r="D379" s="218" t="s">
        <v>138</v>
      </c>
      <c r="E379" s="41"/>
      <c r="F379" s="219" t="s">
        <v>746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138</v>
      </c>
      <c r="AU379" s="18" t="s">
        <v>81</v>
      </c>
    </row>
    <row r="380" s="2" customFormat="1">
      <c r="A380" s="39"/>
      <c r="B380" s="40"/>
      <c r="C380" s="41"/>
      <c r="D380" s="223" t="s">
        <v>140</v>
      </c>
      <c r="E380" s="41"/>
      <c r="F380" s="224" t="s">
        <v>747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140</v>
      </c>
      <c r="AU380" s="18" t="s">
        <v>81</v>
      </c>
    </row>
    <row r="381" s="2" customFormat="1" ht="16.5" customHeight="1">
      <c r="A381" s="39"/>
      <c r="B381" s="40"/>
      <c r="C381" s="205" t="s">
        <v>587</v>
      </c>
      <c r="D381" s="205" t="s">
        <v>131</v>
      </c>
      <c r="E381" s="206" t="s">
        <v>749</v>
      </c>
      <c r="F381" s="207" t="s">
        <v>750</v>
      </c>
      <c r="G381" s="208" t="s">
        <v>737</v>
      </c>
      <c r="H381" s="209">
        <v>25</v>
      </c>
      <c r="I381" s="210"/>
      <c r="J381" s="211">
        <f>ROUND(I381*H381,2)</f>
        <v>0</v>
      </c>
      <c r="K381" s="207" t="s">
        <v>135</v>
      </c>
      <c r="L381" s="45"/>
      <c r="M381" s="212" t="s">
        <v>19</v>
      </c>
      <c r="N381" s="213" t="s">
        <v>44</v>
      </c>
      <c r="O381" s="85"/>
      <c r="P381" s="214">
        <f>O381*H381</f>
        <v>0</v>
      </c>
      <c r="Q381" s="214">
        <v>0</v>
      </c>
      <c r="R381" s="214">
        <f>Q381*H381</f>
        <v>0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738</v>
      </c>
      <c r="AT381" s="216" t="s">
        <v>131</v>
      </c>
      <c r="AU381" s="216" t="s">
        <v>81</v>
      </c>
      <c r="AY381" s="18" t="s">
        <v>129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81</v>
      </c>
      <c r="BK381" s="217">
        <f>ROUND(I381*H381,2)</f>
        <v>0</v>
      </c>
      <c r="BL381" s="18" t="s">
        <v>738</v>
      </c>
      <c r="BM381" s="216" t="s">
        <v>1104</v>
      </c>
    </row>
    <row r="382" s="2" customFormat="1">
      <c r="A382" s="39"/>
      <c r="B382" s="40"/>
      <c r="C382" s="41"/>
      <c r="D382" s="218" t="s">
        <v>138</v>
      </c>
      <c r="E382" s="41"/>
      <c r="F382" s="219" t="s">
        <v>752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138</v>
      </c>
      <c r="AU382" s="18" t="s">
        <v>81</v>
      </c>
    </row>
    <row r="383" s="2" customFormat="1">
      <c r="A383" s="39"/>
      <c r="B383" s="40"/>
      <c r="C383" s="41"/>
      <c r="D383" s="223" t="s">
        <v>140</v>
      </c>
      <c r="E383" s="41"/>
      <c r="F383" s="224" t="s">
        <v>753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140</v>
      </c>
      <c r="AU383" s="18" t="s">
        <v>81</v>
      </c>
    </row>
    <row r="384" s="2" customFormat="1" ht="16.5" customHeight="1">
      <c r="A384" s="39"/>
      <c r="B384" s="40"/>
      <c r="C384" s="205" t="s">
        <v>593</v>
      </c>
      <c r="D384" s="205" t="s">
        <v>131</v>
      </c>
      <c r="E384" s="206" t="s">
        <v>1105</v>
      </c>
      <c r="F384" s="207" t="s">
        <v>1106</v>
      </c>
      <c r="G384" s="208" t="s">
        <v>737</v>
      </c>
      <c r="H384" s="209">
        <v>50</v>
      </c>
      <c r="I384" s="210"/>
      <c r="J384" s="211">
        <f>ROUND(I384*H384,2)</f>
        <v>0</v>
      </c>
      <c r="K384" s="207" t="s">
        <v>135</v>
      </c>
      <c r="L384" s="45"/>
      <c r="M384" s="212" t="s">
        <v>19</v>
      </c>
      <c r="N384" s="213" t="s">
        <v>44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738</v>
      </c>
      <c r="AT384" s="216" t="s">
        <v>131</v>
      </c>
      <c r="AU384" s="216" t="s">
        <v>81</v>
      </c>
      <c r="AY384" s="18" t="s">
        <v>129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81</v>
      </c>
      <c r="BK384" s="217">
        <f>ROUND(I384*H384,2)</f>
        <v>0</v>
      </c>
      <c r="BL384" s="18" t="s">
        <v>738</v>
      </c>
      <c r="BM384" s="216" t="s">
        <v>1107</v>
      </c>
    </row>
    <row r="385" s="2" customFormat="1">
      <c r="A385" s="39"/>
      <c r="B385" s="40"/>
      <c r="C385" s="41"/>
      <c r="D385" s="218" t="s">
        <v>138</v>
      </c>
      <c r="E385" s="41"/>
      <c r="F385" s="219" t="s">
        <v>1108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138</v>
      </c>
      <c r="AU385" s="18" t="s">
        <v>81</v>
      </c>
    </row>
    <row r="386" s="2" customFormat="1">
      <c r="A386" s="39"/>
      <c r="B386" s="40"/>
      <c r="C386" s="41"/>
      <c r="D386" s="223" t="s">
        <v>140</v>
      </c>
      <c r="E386" s="41"/>
      <c r="F386" s="224" t="s">
        <v>1109</v>
      </c>
      <c r="G386" s="41"/>
      <c r="H386" s="41"/>
      <c r="I386" s="220"/>
      <c r="J386" s="41"/>
      <c r="K386" s="41"/>
      <c r="L386" s="45"/>
      <c r="M386" s="267"/>
      <c r="N386" s="268"/>
      <c r="O386" s="269"/>
      <c r="P386" s="269"/>
      <c r="Q386" s="269"/>
      <c r="R386" s="269"/>
      <c r="S386" s="269"/>
      <c r="T386" s="270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140</v>
      </c>
      <c r="AU386" s="18" t="s">
        <v>81</v>
      </c>
    </row>
    <row r="387" s="2" customFormat="1" ht="6.96" customHeight="1">
      <c r="A387" s="39"/>
      <c r="B387" s="60"/>
      <c r="C387" s="61"/>
      <c r="D387" s="61"/>
      <c r="E387" s="61"/>
      <c r="F387" s="61"/>
      <c r="G387" s="61"/>
      <c r="H387" s="61"/>
      <c r="I387" s="61"/>
      <c r="J387" s="61"/>
      <c r="K387" s="61"/>
      <c r="L387" s="45"/>
      <c r="M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</sheetData>
  <sheetProtection sheet="1" autoFilter="0" formatColumns="0" formatRows="0" objects="1" scenarios="1" spinCount="100000" saltValue="X6OPIWJyyMcX4bp1RggkiMgHmH/adl9j75GGsRG9+g3HK+ef93YHja4p1/UdRcSbNw3TZbhkd3vR5ntPU9OakQ==" hashValue="/2X3CunSiO7+vh6oPKKktmYvGxjtAeZ++W4sA6ONYfWKThKGW0t2O53D08s2PBQqo1upUCRLKKWnqg+Bal44qg==" algorithmName="SHA-512" password="CC35"/>
  <autoFilter ref="C93:K386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2_01/122351502"/>
    <hyperlink ref="F104" r:id="rId2" display="https://podminky.urs.cz/item/CS_URS_2023_01/122861101"/>
    <hyperlink ref="F109" r:id="rId3" display="https://podminky.urs.cz/item/CS_URS_2022_01/132312131"/>
    <hyperlink ref="F114" r:id="rId4" display="https://podminky.urs.cz/item/CS_URS_2023_01/153812121"/>
    <hyperlink ref="F119" r:id="rId5" display="https://podminky.urs.cz/item/CS_URS_2023_01/162751137"/>
    <hyperlink ref="F123" r:id="rId6" display="https://podminky.urs.cz/item/CS_URS_2023_01/162751139"/>
    <hyperlink ref="F128" r:id="rId7" display="https://podminky.urs.cz/item/CS_URS_2023_01/167151102"/>
    <hyperlink ref="F131" r:id="rId8" display="https://podminky.urs.cz/item/CS_URS_2023_01/171201221"/>
    <hyperlink ref="F135" r:id="rId9" display="https://podminky.urs.cz/item/CS_URS_2023_01/171251201"/>
    <hyperlink ref="F139" r:id="rId10" display="https://podminky.urs.cz/item/CS_URS_2023_01/153211006"/>
    <hyperlink ref="F147" r:id="rId11" display="https://podminky.urs.cz/item/CS_URS_2023_01/153273113"/>
    <hyperlink ref="F152" r:id="rId12" display="https://podminky.urs.cz/item/CS_URS_2023_01/211561111"/>
    <hyperlink ref="F157" r:id="rId13" display="https://podminky.urs.cz/item/CS_URS_2023_01/211971121"/>
    <hyperlink ref="F165" r:id="rId14" display="https://podminky.urs.cz/item/CS_URS_2023_01/212312111"/>
    <hyperlink ref="F170" r:id="rId15" display="https://podminky.urs.cz/item/CS_URS_2023_01/212792311"/>
    <hyperlink ref="F175" r:id="rId16" display="https://podminky.urs.cz/item/CS_URS_2023_01/212792312"/>
    <hyperlink ref="F180" r:id="rId17" display="https://podminky.urs.cz/item/CS_URS_2023_01/221211114"/>
    <hyperlink ref="F185" r:id="rId18" display="https://podminky.urs.cz/item/CS_URS_2023_01/271572211"/>
    <hyperlink ref="F190" r:id="rId19" display="https://podminky.urs.cz/item/CS_URS_2023_01/274326121"/>
    <hyperlink ref="F195" r:id="rId20" display="https://podminky.urs.cz/item/CS_URS_2023_01/274356021"/>
    <hyperlink ref="F200" r:id="rId21" display="https://podminky.urs.cz/item/CS_URS_2023_01/274356022"/>
    <hyperlink ref="F205" r:id="rId22" display="https://podminky.urs.cz/item/CS_URS_2023_01/274366011"/>
    <hyperlink ref="F210" r:id="rId23" display="https://podminky.urs.cz/item/CS_URS_2023_01/275313611"/>
    <hyperlink ref="F216" r:id="rId24" display="https://podminky.urs.cz/item/CS_URS_2023_01/311113155"/>
    <hyperlink ref="F221" r:id="rId25" display="https://podminky.urs.cz/item/CS_URS_2023_01/311361821"/>
    <hyperlink ref="F228" r:id="rId26" display="https://podminky.urs.cz/item/CS_URS_2023_01/317321018"/>
    <hyperlink ref="F232" r:id="rId27" display="https://podminky.urs.cz/item/CS_URS_2023_01/317353111"/>
    <hyperlink ref="F237" r:id="rId28" display="https://podminky.urs.cz/item/CS_URS_2023_01/317353112"/>
    <hyperlink ref="F240" r:id="rId29" display="https://podminky.urs.cz/item/CS_URS_2023_01/317361016"/>
    <hyperlink ref="F245" r:id="rId30" display="https://podminky.urs.cz/item/CS_URS_2023_01/327501111"/>
    <hyperlink ref="F251" r:id="rId31" display="https://podminky.urs.cz/item/CS_URS_2023_01/463211153"/>
    <hyperlink ref="F257" r:id="rId32" display="https://podminky.urs.cz/item/CS_URS_2023_01/564760101"/>
    <hyperlink ref="F263" r:id="rId33" display="https://podminky.urs.cz/item/CS_URS_2023_01/628611131"/>
    <hyperlink ref="F268" r:id="rId34" display="https://podminky.urs.cz/item/CS_URS_2023_01/628612201"/>
    <hyperlink ref="F274" r:id="rId35" display="https://podminky.urs.cz/item/CS_URS_2023_01/899623141"/>
    <hyperlink ref="F280" r:id="rId36" display="https://podminky.urs.cz/item/CS_URS_2023_01/911331111"/>
    <hyperlink ref="F285" r:id="rId37" display="https://podminky.urs.cz/item/CS_URS_2022_01/911331411"/>
    <hyperlink ref="F290" r:id="rId38" display="https://podminky.urs.cz/item/CS_URS_2023_01/911334122"/>
    <hyperlink ref="F295" r:id="rId39" display="https://podminky.urs.cz/item/CS_URS_2023_01/912311111"/>
    <hyperlink ref="F300" r:id="rId40" display="https://podminky.urs.cz/item/CS_URS_2023_01/919721233"/>
    <hyperlink ref="F305" r:id="rId41" display="https://podminky.urs.cz/item/CS_URS_2023_01/931992121"/>
    <hyperlink ref="F310" r:id="rId42" display="https://podminky.urs.cz/item/CS_URS_2023_01/931994142"/>
    <hyperlink ref="F314" r:id="rId43" display="https://podminky.urs.cz/item/CS_URS_2023_01/941211111"/>
    <hyperlink ref="F318" r:id="rId44" display="https://podminky.urs.cz/item/CS_URS_2023_01/941211211"/>
    <hyperlink ref="F322" r:id="rId45" display="https://podminky.urs.cz/item/CS_URS_2023_01/941211811"/>
    <hyperlink ref="F326" r:id="rId46" display="https://podminky.urs.cz/item/CS_URS_2023_01/966006511"/>
    <hyperlink ref="F331" r:id="rId47" display="https://podminky.urs.cz/item/CS_URS_2023_01/985331115"/>
    <hyperlink ref="F341" r:id="rId48" display="https://podminky.urs.cz/item/CS_URS_2023_01/997221551"/>
    <hyperlink ref="F344" r:id="rId49" display="https://podminky.urs.cz/item/CS_URS_2023_01/997221559"/>
    <hyperlink ref="F349" r:id="rId50" display="https://podminky.urs.cz/item/CS_URS_2023_01/998153131"/>
    <hyperlink ref="F354" r:id="rId51" display="https://podminky.urs.cz/item/CS_URS_2023_01/711112001"/>
    <hyperlink ref="F362" r:id="rId52" display="https://podminky.urs.cz/item/CS_URS_2023_01/711112002"/>
    <hyperlink ref="F371" r:id="rId53" display="https://podminky.urs.cz/item/CS_URS_2023_01/783826675"/>
    <hyperlink ref="F377" r:id="rId54" display="https://podminky.urs.cz/item/CS_URS_2023_01/HZS1212"/>
    <hyperlink ref="F380" r:id="rId55" display="https://podminky.urs.cz/item/CS_URS_2023_01/HZS1322"/>
    <hyperlink ref="F383" r:id="rId56" display="https://podminky.urs.cz/item/CS_URS_2023_01/HZS1412"/>
    <hyperlink ref="F386" r:id="rId57" display="https://podminky.urs.cz/item/CS_URS_2023_01/HZS2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1110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ROUND((SUM(BE83:BE107)),  2)</f>
        <v>0</v>
      </c>
      <c r="G33" s="39"/>
      <c r="H33" s="39"/>
      <c r="I33" s="149">
        <v>0.20999999999999999</v>
      </c>
      <c r="J33" s="148">
        <f>ROUND(((SUM(BE83:BE107))*I33),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ROUND((SUM(BF83:BF107)),  2)</f>
        <v>0</v>
      </c>
      <c r="G34" s="39"/>
      <c r="H34" s="39"/>
      <c r="I34" s="149">
        <v>0.14999999999999999</v>
      </c>
      <c r="J34" s="148">
        <f>ROUND(((SUM(BF83:BF107))*I34),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ROUND((SUM(BG83:BG107)),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ROUND((SUM(BH83:BH107)),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ROUND((SUM(BI83:BI107)),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2023-02-D.1.2 - LEŠANY-DIO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106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1111</v>
      </c>
      <c r="E62" s="169"/>
      <c r="F62" s="169"/>
      <c r="G62" s="169"/>
      <c r="H62" s="169"/>
      <c r="I62" s="169"/>
      <c r="J62" s="170">
        <f>J100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1112</v>
      </c>
      <c r="E63" s="175"/>
      <c r="F63" s="175"/>
      <c r="G63" s="175"/>
      <c r="H63" s="175"/>
      <c r="I63" s="175"/>
      <c r="J63" s="176">
        <f>J101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114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OPRAVA VOZOVKY S OPĚRNOU ZDÍ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2023-02-D.1.2 - LEŠANY-DIO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Lešany </v>
      </c>
      <c r="G77" s="41"/>
      <c r="H77" s="41"/>
      <c r="I77" s="33" t="s">
        <v>23</v>
      </c>
      <c r="J77" s="73" t="str">
        <f>IF(J12="","",J12)</f>
        <v>2. 1. 2023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Středočeský kraj,Zborovská 11,Praha 5</v>
      </c>
      <c r="G79" s="41"/>
      <c r="H79" s="41"/>
      <c r="I79" s="33" t="s">
        <v>32</v>
      </c>
      <c r="J79" s="37" t="str">
        <f>E21</f>
        <v>DiK Janák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>ing. Stanislav Janák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115</v>
      </c>
      <c r="D82" s="181" t="s">
        <v>58</v>
      </c>
      <c r="E82" s="181" t="s">
        <v>54</v>
      </c>
      <c r="F82" s="181" t="s">
        <v>55</v>
      </c>
      <c r="G82" s="181" t="s">
        <v>116</v>
      </c>
      <c r="H82" s="181" t="s">
        <v>117</v>
      </c>
      <c r="I82" s="181" t="s">
        <v>118</v>
      </c>
      <c r="J82" s="181" t="s">
        <v>98</v>
      </c>
      <c r="K82" s="182" t="s">
        <v>119</v>
      </c>
      <c r="L82" s="183"/>
      <c r="M82" s="93" t="s">
        <v>19</v>
      </c>
      <c r="N82" s="94" t="s">
        <v>43</v>
      </c>
      <c r="O82" s="94" t="s">
        <v>120</v>
      </c>
      <c r="P82" s="94" t="s">
        <v>121</v>
      </c>
      <c r="Q82" s="94" t="s">
        <v>122</v>
      </c>
      <c r="R82" s="94" t="s">
        <v>123</v>
      </c>
      <c r="S82" s="94" t="s">
        <v>124</v>
      </c>
      <c r="T82" s="95" t="s">
        <v>125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126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P84+P100</f>
        <v>0</v>
      </c>
      <c r="Q83" s="97"/>
      <c r="R83" s="186">
        <f>R84+R100</f>
        <v>0</v>
      </c>
      <c r="S83" s="97"/>
      <c r="T83" s="187">
        <f>T84+T100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72</v>
      </c>
      <c r="AU83" s="18" t="s">
        <v>99</v>
      </c>
      <c r="BK83" s="188">
        <f>BK84+BK100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127</v>
      </c>
      <c r="F84" s="192" t="s">
        <v>128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81</v>
      </c>
      <c r="AT84" s="201" t="s">
        <v>72</v>
      </c>
      <c r="AU84" s="201" t="s">
        <v>73</v>
      </c>
      <c r="AY84" s="200" t="s">
        <v>129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72</v>
      </c>
      <c r="E85" s="203" t="s">
        <v>199</v>
      </c>
      <c r="F85" s="203" t="s">
        <v>442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SUM(P86:P99)</f>
        <v>0</v>
      </c>
      <c r="Q85" s="197"/>
      <c r="R85" s="198">
        <f>SUM(R86:R99)</f>
        <v>0</v>
      </c>
      <c r="S85" s="197"/>
      <c r="T85" s="199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81</v>
      </c>
      <c r="AT85" s="201" t="s">
        <v>72</v>
      </c>
      <c r="AU85" s="201" t="s">
        <v>81</v>
      </c>
      <c r="AY85" s="200" t="s">
        <v>129</v>
      </c>
      <c r="BK85" s="202">
        <f>SUM(BK86:BK99)</f>
        <v>0</v>
      </c>
    </row>
    <row r="86" s="2" customFormat="1" ht="16.5" customHeight="1">
      <c r="A86" s="39"/>
      <c r="B86" s="40"/>
      <c r="C86" s="205" t="s">
        <v>81</v>
      </c>
      <c r="D86" s="205" t="s">
        <v>131</v>
      </c>
      <c r="E86" s="206" t="s">
        <v>1113</v>
      </c>
      <c r="F86" s="207" t="s">
        <v>1114</v>
      </c>
      <c r="G86" s="208" t="s">
        <v>446</v>
      </c>
      <c r="H86" s="209">
        <v>30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136</v>
      </c>
      <c r="AT86" s="216" t="s">
        <v>131</v>
      </c>
      <c r="AU86" s="216" t="s">
        <v>83</v>
      </c>
      <c r="AY86" s="18" t="s">
        <v>129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136</v>
      </c>
      <c r="BM86" s="216" t="s">
        <v>1115</v>
      </c>
    </row>
    <row r="87" s="2" customFormat="1">
      <c r="A87" s="39"/>
      <c r="B87" s="40"/>
      <c r="C87" s="41"/>
      <c r="D87" s="218" t="s">
        <v>138</v>
      </c>
      <c r="E87" s="41"/>
      <c r="F87" s="219" t="s">
        <v>1114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138</v>
      </c>
      <c r="AU87" s="18" t="s">
        <v>83</v>
      </c>
    </row>
    <row r="88" s="14" customFormat="1">
      <c r="A88" s="14"/>
      <c r="B88" s="235"/>
      <c r="C88" s="236"/>
      <c r="D88" s="218" t="s">
        <v>142</v>
      </c>
      <c r="E88" s="237" t="s">
        <v>19</v>
      </c>
      <c r="F88" s="238" t="s">
        <v>358</v>
      </c>
      <c r="G88" s="236"/>
      <c r="H88" s="239">
        <v>30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142</v>
      </c>
      <c r="AU88" s="245" t="s">
        <v>83</v>
      </c>
      <c r="AV88" s="14" t="s">
        <v>83</v>
      </c>
      <c r="AW88" s="14" t="s">
        <v>34</v>
      </c>
      <c r="AX88" s="14" t="s">
        <v>81</v>
      </c>
      <c r="AY88" s="245" t="s">
        <v>129</v>
      </c>
    </row>
    <row r="89" s="2" customFormat="1" ht="24.15" customHeight="1">
      <c r="A89" s="39"/>
      <c r="B89" s="40"/>
      <c r="C89" s="205" t="s">
        <v>83</v>
      </c>
      <c r="D89" s="205" t="s">
        <v>131</v>
      </c>
      <c r="E89" s="206" t="s">
        <v>1116</v>
      </c>
      <c r="F89" s="207" t="s">
        <v>1117</v>
      </c>
      <c r="G89" s="208" t="s">
        <v>436</v>
      </c>
      <c r="H89" s="209">
        <v>6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136</v>
      </c>
      <c r="AT89" s="216" t="s">
        <v>131</v>
      </c>
      <c r="AU89" s="216" t="s">
        <v>83</v>
      </c>
      <c r="AY89" s="18" t="s">
        <v>129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81</v>
      </c>
      <c r="BK89" s="217">
        <f>ROUND(I89*H89,2)</f>
        <v>0</v>
      </c>
      <c r="BL89" s="18" t="s">
        <v>136</v>
      </c>
      <c r="BM89" s="216" t="s">
        <v>1118</v>
      </c>
    </row>
    <row r="90" s="2" customFormat="1">
      <c r="A90" s="39"/>
      <c r="B90" s="40"/>
      <c r="C90" s="41"/>
      <c r="D90" s="218" t="s">
        <v>138</v>
      </c>
      <c r="E90" s="41"/>
      <c r="F90" s="219" t="s">
        <v>1117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138</v>
      </c>
      <c r="AU90" s="18" t="s">
        <v>83</v>
      </c>
    </row>
    <row r="91" s="2" customFormat="1">
      <c r="A91" s="39"/>
      <c r="B91" s="40"/>
      <c r="C91" s="41"/>
      <c r="D91" s="218" t="s">
        <v>1119</v>
      </c>
      <c r="E91" s="41"/>
      <c r="F91" s="271" t="s">
        <v>1120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1119</v>
      </c>
      <c r="AU91" s="18" t="s">
        <v>83</v>
      </c>
    </row>
    <row r="92" s="14" customFormat="1">
      <c r="A92" s="14"/>
      <c r="B92" s="235"/>
      <c r="C92" s="236"/>
      <c r="D92" s="218" t="s">
        <v>142</v>
      </c>
      <c r="E92" s="237" t="s">
        <v>19</v>
      </c>
      <c r="F92" s="238" t="s">
        <v>175</v>
      </c>
      <c r="G92" s="236"/>
      <c r="H92" s="239">
        <v>6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142</v>
      </c>
      <c r="AU92" s="245" t="s">
        <v>83</v>
      </c>
      <c r="AV92" s="14" t="s">
        <v>83</v>
      </c>
      <c r="AW92" s="14" t="s">
        <v>34</v>
      </c>
      <c r="AX92" s="14" t="s">
        <v>81</v>
      </c>
      <c r="AY92" s="245" t="s">
        <v>129</v>
      </c>
    </row>
    <row r="93" s="2" customFormat="1" ht="24.15" customHeight="1">
      <c r="A93" s="39"/>
      <c r="B93" s="40"/>
      <c r="C93" s="205" t="s">
        <v>151</v>
      </c>
      <c r="D93" s="205" t="s">
        <v>131</v>
      </c>
      <c r="E93" s="206" t="s">
        <v>1121</v>
      </c>
      <c r="F93" s="207" t="s">
        <v>1122</v>
      </c>
      <c r="G93" s="208" t="s">
        <v>436</v>
      </c>
      <c r="H93" s="209">
        <v>90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136</v>
      </c>
      <c r="AT93" s="216" t="s">
        <v>131</v>
      </c>
      <c r="AU93" s="216" t="s">
        <v>83</v>
      </c>
      <c r="AY93" s="18" t="s">
        <v>129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136</v>
      </c>
      <c r="BM93" s="216" t="s">
        <v>1123</v>
      </c>
    </row>
    <row r="94" s="2" customFormat="1">
      <c r="A94" s="39"/>
      <c r="B94" s="40"/>
      <c r="C94" s="41"/>
      <c r="D94" s="218" t="s">
        <v>138</v>
      </c>
      <c r="E94" s="41"/>
      <c r="F94" s="219" t="s">
        <v>1122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138</v>
      </c>
      <c r="AU94" s="18" t="s">
        <v>83</v>
      </c>
    </row>
    <row r="95" s="2" customFormat="1">
      <c r="A95" s="39"/>
      <c r="B95" s="40"/>
      <c r="C95" s="41"/>
      <c r="D95" s="218" t="s">
        <v>1119</v>
      </c>
      <c r="E95" s="41"/>
      <c r="F95" s="271" t="s">
        <v>1120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1119</v>
      </c>
      <c r="AU95" s="18" t="s">
        <v>83</v>
      </c>
    </row>
    <row r="96" s="14" customFormat="1">
      <c r="A96" s="14"/>
      <c r="B96" s="235"/>
      <c r="C96" s="236"/>
      <c r="D96" s="218" t="s">
        <v>142</v>
      </c>
      <c r="E96" s="237" t="s">
        <v>19</v>
      </c>
      <c r="F96" s="238" t="s">
        <v>1124</v>
      </c>
      <c r="G96" s="236"/>
      <c r="H96" s="239">
        <v>90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142</v>
      </c>
      <c r="AU96" s="245" t="s">
        <v>83</v>
      </c>
      <c r="AV96" s="14" t="s">
        <v>83</v>
      </c>
      <c r="AW96" s="14" t="s">
        <v>34</v>
      </c>
      <c r="AX96" s="14" t="s">
        <v>81</v>
      </c>
      <c r="AY96" s="245" t="s">
        <v>129</v>
      </c>
    </row>
    <row r="97" s="2" customFormat="1" ht="16.5" customHeight="1">
      <c r="A97" s="39"/>
      <c r="B97" s="40"/>
      <c r="C97" s="205" t="s">
        <v>136</v>
      </c>
      <c r="D97" s="205" t="s">
        <v>131</v>
      </c>
      <c r="E97" s="206" t="s">
        <v>1125</v>
      </c>
      <c r="F97" s="207" t="s">
        <v>1126</v>
      </c>
      <c r="G97" s="208" t="s">
        <v>446</v>
      </c>
      <c r="H97" s="209">
        <v>90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136</v>
      </c>
      <c r="AT97" s="216" t="s">
        <v>131</v>
      </c>
      <c r="AU97" s="216" t="s">
        <v>83</v>
      </c>
      <c r="AY97" s="18" t="s">
        <v>129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136</v>
      </c>
      <c r="BM97" s="216" t="s">
        <v>1127</v>
      </c>
    </row>
    <row r="98" s="2" customFormat="1">
      <c r="A98" s="39"/>
      <c r="B98" s="40"/>
      <c r="C98" s="41"/>
      <c r="D98" s="218" t="s">
        <v>138</v>
      </c>
      <c r="E98" s="41"/>
      <c r="F98" s="219" t="s">
        <v>1126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138</v>
      </c>
      <c r="AU98" s="18" t="s">
        <v>83</v>
      </c>
    </row>
    <row r="99" s="14" customFormat="1">
      <c r="A99" s="14"/>
      <c r="B99" s="235"/>
      <c r="C99" s="236"/>
      <c r="D99" s="218" t="s">
        <v>142</v>
      </c>
      <c r="E99" s="237" t="s">
        <v>19</v>
      </c>
      <c r="F99" s="238" t="s">
        <v>1124</v>
      </c>
      <c r="G99" s="236"/>
      <c r="H99" s="239">
        <v>90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142</v>
      </c>
      <c r="AU99" s="245" t="s">
        <v>83</v>
      </c>
      <c r="AV99" s="14" t="s">
        <v>83</v>
      </c>
      <c r="AW99" s="14" t="s">
        <v>34</v>
      </c>
      <c r="AX99" s="14" t="s">
        <v>81</v>
      </c>
      <c r="AY99" s="245" t="s">
        <v>129</v>
      </c>
    </row>
    <row r="100" s="12" customFormat="1" ht="25.92" customHeight="1">
      <c r="A100" s="12"/>
      <c r="B100" s="189"/>
      <c r="C100" s="190"/>
      <c r="D100" s="191" t="s">
        <v>72</v>
      </c>
      <c r="E100" s="192" t="s">
        <v>1128</v>
      </c>
      <c r="F100" s="192" t="s">
        <v>1129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</f>
        <v>0</v>
      </c>
      <c r="Q100" s="197"/>
      <c r="R100" s="198">
        <f>R101</f>
        <v>0</v>
      </c>
      <c r="S100" s="197"/>
      <c r="T100" s="199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167</v>
      </c>
      <c r="AT100" s="201" t="s">
        <v>72</v>
      </c>
      <c r="AU100" s="201" t="s">
        <v>73</v>
      </c>
      <c r="AY100" s="200" t="s">
        <v>129</v>
      </c>
      <c r="BK100" s="202">
        <f>BK101</f>
        <v>0</v>
      </c>
    </row>
    <row r="101" s="12" customFormat="1" ht="22.8" customHeight="1">
      <c r="A101" s="12"/>
      <c r="B101" s="189"/>
      <c r="C101" s="190"/>
      <c r="D101" s="191" t="s">
        <v>72</v>
      </c>
      <c r="E101" s="203" t="s">
        <v>1130</v>
      </c>
      <c r="F101" s="203" t="s">
        <v>1131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SUM(P102:P107)</f>
        <v>0</v>
      </c>
      <c r="Q101" s="197"/>
      <c r="R101" s="198">
        <f>SUM(R102:R107)</f>
        <v>0</v>
      </c>
      <c r="S101" s="197"/>
      <c r="T101" s="199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167</v>
      </c>
      <c r="AT101" s="201" t="s">
        <v>72</v>
      </c>
      <c r="AU101" s="201" t="s">
        <v>81</v>
      </c>
      <c r="AY101" s="200" t="s">
        <v>129</v>
      </c>
      <c r="BK101" s="202">
        <f>SUM(BK102:BK107)</f>
        <v>0</v>
      </c>
    </row>
    <row r="102" s="2" customFormat="1" ht="24.15" customHeight="1">
      <c r="A102" s="39"/>
      <c r="B102" s="40"/>
      <c r="C102" s="205" t="s">
        <v>167</v>
      </c>
      <c r="D102" s="205" t="s">
        <v>131</v>
      </c>
      <c r="E102" s="206" t="s">
        <v>1132</v>
      </c>
      <c r="F102" s="207" t="s">
        <v>1133</v>
      </c>
      <c r="G102" s="208" t="s">
        <v>1134</v>
      </c>
      <c r="H102" s="209">
        <v>1</v>
      </c>
      <c r="I102" s="210"/>
      <c r="J102" s="211">
        <f>ROUND(I102*H102,2)</f>
        <v>0</v>
      </c>
      <c r="K102" s="207" t="s">
        <v>135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1135</v>
      </c>
      <c r="AT102" s="216" t="s">
        <v>131</v>
      </c>
      <c r="AU102" s="216" t="s">
        <v>83</v>
      </c>
      <c r="AY102" s="18" t="s">
        <v>129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1135</v>
      </c>
      <c r="BM102" s="216" t="s">
        <v>1136</v>
      </c>
    </row>
    <row r="103" s="2" customFormat="1">
      <c r="A103" s="39"/>
      <c r="B103" s="40"/>
      <c r="C103" s="41"/>
      <c r="D103" s="218" t="s">
        <v>138</v>
      </c>
      <c r="E103" s="41"/>
      <c r="F103" s="219" t="s">
        <v>1133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138</v>
      </c>
      <c r="AU103" s="18" t="s">
        <v>83</v>
      </c>
    </row>
    <row r="104" s="2" customFormat="1">
      <c r="A104" s="39"/>
      <c r="B104" s="40"/>
      <c r="C104" s="41"/>
      <c r="D104" s="223" t="s">
        <v>140</v>
      </c>
      <c r="E104" s="41"/>
      <c r="F104" s="224" t="s">
        <v>1137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140</v>
      </c>
      <c r="AU104" s="18" t="s">
        <v>83</v>
      </c>
    </row>
    <row r="105" s="2" customFormat="1" ht="24.15" customHeight="1">
      <c r="A105" s="39"/>
      <c r="B105" s="40"/>
      <c r="C105" s="205" t="s">
        <v>175</v>
      </c>
      <c r="D105" s="205" t="s">
        <v>131</v>
      </c>
      <c r="E105" s="206" t="s">
        <v>1138</v>
      </c>
      <c r="F105" s="207" t="s">
        <v>1139</v>
      </c>
      <c r="G105" s="208" t="s">
        <v>1134</v>
      </c>
      <c r="H105" s="209">
        <v>1</v>
      </c>
      <c r="I105" s="210"/>
      <c r="J105" s="211">
        <f>ROUND(I105*H105,2)</f>
        <v>0</v>
      </c>
      <c r="K105" s="207" t="s">
        <v>135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1135</v>
      </c>
      <c r="AT105" s="216" t="s">
        <v>131</v>
      </c>
      <c r="AU105" s="216" t="s">
        <v>83</v>
      </c>
      <c r="AY105" s="18" t="s">
        <v>129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1135</v>
      </c>
      <c r="BM105" s="216" t="s">
        <v>1140</v>
      </c>
    </row>
    <row r="106" s="2" customFormat="1">
      <c r="A106" s="39"/>
      <c r="B106" s="40"/>
      <c r="C106" s="41"/>
      <c r="D106" s="218" t="s">
        <v>138</v>
      </c>
      <c r="E106" s="41"/>
      <c r="F106" s="219" t="s">
        <v>1139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138</v>
      </c>
      <c r="AU106" s="18" t="s">
        <v>83</v>
      </c>
    </row>
    <row r="107" s="2" customFormat="1">
      <c r="A107" s="39"/>
      <c r="B107" s="40"/>
      <c r="C107" s="41"/>
      <c r="D107" s="223" t="s">
        <v>140</v>
      </c>
      <c r="E107" s="41"/>
      <c r="F107" s="224" t="s">
        <v>1141</v>
      </c>
      <c r="G107" s="41"/>
      <c r="H107" s="41"/>
      <c r="I107" s="220"/>
      <c r="J107" s="41"/>
      <c r="K107" s="41"/>
      <c r="L107" s="45"/>
      <c r="M107" s="267"/>
      <c r="N107" s="268"/>
      <c r="O107" s="269"/>
      <c r="P107" s="269"/>
      <c r="Q107" s="269"/>
      <c r="R107" s="269"/>
      <c r="S107" s="269"/>
      <c r="T107" s="270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140</v>
      </c>
      <c r="AU107" s="18" t="s">
        <v>83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BLbyTl7WWDRihC3yYI7JKD+2qz3trEvQWQbMvcr8YSO05fHqkiwlB98DHuRQC/u1d4n2dDmYJnsVWtSDrIxF2Q==" hashValue="AAcQ/IVVLgIhqVN8uDS/jv/8FIE77Jqhx1dmUFbP4+wFfE5DAfGP3u81gmoKzjhZF12368S4RoK7U4e8B+JDXQ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104" r:id="rId1" display="https://podminky.urs.cz/item/CS_URS_2023_01/034303000"/>
    <hyperlink ref="F107" r:id="rId2" display="https://podminky.urs.cz/item/CS_URS_2023_01/0345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VOZOVKY S OPĚRNOU ZDÍ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1142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ROUND((SUM(BE83:BE134)),  2)</f>
        <v>0</v>
      </c>
      <c r="G33" s="39"/>
      <c r="H33" s="39"/>
      <c r="I33" s="149">
        <v>0.20999999999999999</v>
      </c>
      <c r="J33" s="148">
        <f>ROUND(((SUM(BE83:BE134))*I33),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ROUND((SUM(BF83:BF134)),  2)</f>
        <v>0</v>
      </c>
      <c r="G34" s="39"/>
      <c r="H34" s="39"/>
      <c r="I34" s="149">
        <v>0.14999999999999999</v>
      </c>
      <c r="J34" s="148">
        <f>ROUND(((SUM(BF83:BF134))*I34),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ROUND((SUM(BG83:BG134)),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ROUND((SUM(BH83:BH134)),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ROUND((SUM(BI83:BI134)),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VOZOVKY S OPĚRNOU ZDÍ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2023-2-VRN - LEŠANY-VRN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Lešany </v>
      </c>
      <c r="G52" s="41"/>
      <c r="H52" s="41"/>
      <c r="I52" s="33" t="s">
        <v>23</v>
      </c>
      <c r="J52" s="73" t="str">
        <f>IF(J12="","",J12)</f>
        <v>2. 1. 2023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Středočeský kraj,Zborovská 11,Praha 5</v>
      </c>
      <c r="G54" s="41"/>
      <c r="H54" s="41"/>
      <c r="I54" s="33" t="s">
        <v>32</v>
      </c>
      <c r="J54" s="37" t="str">
        <f>E21</f>
        <v>DiK Janák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Stanislav Janák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1111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1143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1112</v>
      </c>
      <c r="E62" s="175"/>
      <c r="F62" s="175"/>
      <c r="G62" s="175"/>
      <c r="H62" s="175"/>
      <c r="I62" s="175"/>
      <c r="J62" s="176">
        <f>J104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1144</v>
      </c>
      <c r="E63" s="175"/>
      <c r="F63" s="175"/>
      <c r="G63" s="175"/>
      <c r="H63" s="175"/>
      <c r="I63" s="175"/>
      <c r="J63" s="176">
        <f>J111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114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OPRAVA VOZOVKY S OPĚRNOU ZDÍ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2023-2-VRN - LEŠANY-VRN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Lešany </v>
      </c>
      <c r="G77" s="41"/>
      <c r="H77" s="41"/>
      <c r="I77" s="33" t="s">
        <v>23</v>
      </c>
      <c r="J77" s="73" t="str">
        <f>IF(J12="","",J12)</f>
        <v>2. 1. 2023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Středočeský kraj,Zborovská 11,Praha 5</v>
      </c>
      <c r="G79" s="41"/>
      <c r="H79" s="41"/>
      <c r="I79" s="33" t="s">
        <v>32</v>
      </c>
      <c r="J79" s="37" t="str">
        <f>E21</f>
        <v>DiK Janák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35</v>
      </c>
      <c r="J80" s="37" t="str">
        <f>E24</f>
        <v>ing. Stanislav Janák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115</v>
      </c>
      <c r="D82" s="181" t="s">
        <v>58</v>
      </c>
      <c r="E82" s="181" t="s">
        <v>54</v>
      </c>
      <c r="F82" s="181" t="s">
        <v>55</v>
      </c>
      <c r="G82" s="181" t="s">
        <v>116</v>
      </c>
      <c r="H82" s="181" t="s">
        <v>117</v>
      </c>
      <c r="I82" s="181" t="s">
        <v>118</v>
      </c>
      <c r="J82" s="181" t="s">
        <v>98</v>
      </c>
      <c r="K82" s="182" t="s">
        <v>119</v>
      </c>
      <c r="L82" s="183"/>
      <c r="M82" s="93" t="s">
        <v>19</v>
      </c>
      <c r="N82" s="94" t="s">
        <v>43</v>
      </c>
      <c r="O82" s="94" t="s">
        <v>120</v>
      </c>
      <c r="P82" s="94" t="s">
        <v>121</v>
      </c>
      <c r="Q82" s="94" t="s">
        <v>122</v>
      </c>
      <c r="R82" s="94" t="s">
        <v>123</v>
      </c>
      <c r="S82" s="94" t="s">
        <v>124</v>
      </c>
      <c r="T82" s="95" t="s">
        <v>125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126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72</v>
      </c>
      <c r="AU83" s="18" t="s">
        <v>99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72</v>
      </c>
      <c r="E84" s="192" t="s">
        <v>1128</v>
      </c>
      <c r="F84" s="192" t="s">
        <v>1129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P85+P104+P111</f>
        <v>0</v>
      </c>
      <c r="Q84" s="197"/>
      <c r="R84" s="198">
        <f>R85+R104+R111</f>
        <v>0</v>
      </c>
      <c r="S84" s="197"/>
      <c r="T84" s="199">
        <f>T85+T104+T111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167</v>
      </c>
      <c r="AT84" s="201" t="s">
        <v>72</v>
      </c>
      <c r="AU84" s="201" t="s">
        <v>73</v>
      </c>
      <c r="AY84" s="200" t="s">
        <v>129</v>
      </c>
      <c r="BK84" s="202">
        <f>BK85+BK104+BK111</f>
        <v>0</v>
      </c>
    </row>
    <row r="85" s="12" customFormat="1" ht="22.8" customHeight="1">
      <c r="A85" s="12"/>
      <c r="B85" s="189"/>
      <c r="C85" s="190"/>
      <c r="D85" s="191" t="s">
        <v>72</v>
      </c>
      <c r="E85" s="203" t="s">
        <v>1145</v>
      </c>
      <c r="F85" s="203" t="s">
        <v>1146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SUM(P86:P103)</f>
        <v>0</v>
      </c>
      <c r="Q85" s="197"/>
      <c r="R85" s="198">
        <f>SUM(R86:R103)</f>
        <v>0</v>
      </c>
      <c r="S85" s="197"/>
      <c r="T85" s="199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167</v>
      </c>
      <c r="AT85" s="201" t="s">
        <v>72</v>
      </c>
      <c r="AU85" s="201" t="s">
        <v>81</v>
      </c>
      <c r="AY85" s="200" t="s">
        <v>129</v>
      </c>
      <c r="BK85" s="202">
        <f>SUM(BK86:BK103)</f>
        <v>0</v>
      </c>
    </row>
    <row r="86" s="2" customFormat="1" ht="16.5" customHeight="1">
      <c r="A86" s="39"/>
      <c r="B86" s="40"/>
      <c r="C86" s="205" t="s">
        <v>81</v>
      </c>
      <c r="D86" s="205" t="s">
        <v>131</v>
      </c>
      <c r="E86" s="206" t="s">
        <v>1147</v>
      </c>
      <c r="F86" s="207" t="s">
        <v>1148</v>
      </c>
      <c r="G86" s="208" t="s">
        <v>446</v>
      </c>
      <c r="H86" s="209">
        <v>74</v>
      </c>
      <c r="I86" s="210"/>
      <c r="J86" s="211">
        <f>ROUND(I86*H86,2)</f>
        <v>0</v>
      </c>
      <c r="K86" s="207" t="s">
        <v>771</v>
      </c>
      <c r="L86" s="45"/>
      <c r="M86" s="212" t="s">
        <v>19</v>
      </c>
      <c r="N86" s="213" t="s">
        <v>44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1135</v>
      </c>
      <c r="AT86" s="216" t="s">
        <v>131</v>
      </c>
      <c r="AU86" s="216" t="s">
        <v>83</v>
      </c>
      <c r="AY86" s="18" t="s">
        <v>129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81</v>
      </c>
      <c r="BK86" s="217">
        <f>ROUND(I86*H86,2)</f>
        <v>0</v>
      </c>
      <c r="BL86" s="18" t="s">
        <v>1135</v>
      </c>
      <c r="BM86" s="216" t="s">
        <v>1149</v>
      </c>
    </row>
    <row r="87" s="2" customFormat="1">
      <c r="A87" s="39"/>
      <c r="B87" s="40"/>
      <c r="C87" s="41"/>
      <c r="D87" s="218" t="s">
        <v>138</v>
      </c>
      <c r="E87" s="41"/>
      <c r="F87" s="219" t="s">
        <v>1148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138</v>
      </c>
      <c r="AU87" s="18" t="s">
        <v>83</v>
      </c>
    </row>
    <row r="88" s="2" customFormat="1">
      <c r="A88" s="39"/>
      <c r="B88" s="40"/>
      <c r="C88" s="41"/>
      <c r="D88" s="223" t="s">
        <v>140</v>
      </c>
      <c r="E88" s="41"/>
      <c r="F88" s="224" t="s">
        <v>1150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140</v>
      </c>
      <c r="AU88" s="18" t="s">
        <v>83</v>
      </c>
    </row>
    <row r="89" s="14" customFormat="1">
      <c r="A89" s="14"/>
      <c r="B89" s="235"/>
      <c r="C89" s="236"/>
      <c r="D89" s="218" t="s">
        <v>142</v>
      </c>
      <c r="E89" s="237" t="s">
        <v>19</v>
      </c>
      <c r="F89" s="238" t="s">
        <v>1151</v>
      </c>
      <c r="G89" s="236"/>
      <c r="H89" s="239">
        <v>74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5" t="s">
        <v>142</v>
      </c>
      <c r="AU89" s="245" t="s">
        <v>83</v>
      </c>
      <c r="AV89" s="14" t="s">
        <v>83</v>
      </c>
      <c r="AW89" s="14" t="s">
        <v>34</v>
      </c>
      <c r="AX89" s="14" t="s">
        <v>81</v>
      </c>
      <c r="AY89" s="245" t="s">
        <v>129</v>
      </c>
    </row>
    <row r="90" s="2" customFormat="1" ht="16.5" customHeight="1">
      <c r="A90" s="39"/>
      <c r="B90" s="40"/>
      <c r="C90" s="205" t="s">
        <v>83</v>
      </c>
      <c r="D90" s="205" t="s">
        <v>131</v>
      </c>
      <c r="E90" s="206" t="s">
        <v>1152</v>
      </c>
      <c r="F90" s="207" t="s">
        <v>1153</v>
      </c>
      <c r="G90" s="208" t="s">
        <v>446</v>
      </c>
      <c r="H90" s="209">
        <v>74</v>
      </c>
      <c r="I90" s="210"/>
      <c r="J90" s="211">
        <f>ROUND(I90*H90,2)</f>
        <v>0</v>
      </c>
      <c r="K90" s="207" t="s">
        <v>771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1135</v>
      </c>
      <c r="AT90" s="216" t="s">
        <v>131</v>
      </c>
      <c r="AU90" s="216" t="s">
        <v>83</v>
      </c>
      <c r="AY90" s="18" t="s">
        <v>129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1135</v>
      </c>
      <c r="BM90" s="216" t="s">
        <v>1154</v>
      </c>
    </row>
    <row r="91" s="2" customFormat="1">
      <c r="A91" s="39"/>
      <c r="B91" s="40"/>
      <c r="C91" s="41"/>
      <c r="D91" s="218" t="s">
        <v>138</v>
      </c>
      <c r="E91" s="41"/>
      <c r="F91" s="219" t="s">
        <v>1153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138</v>
      </c>
      <c r="AU91" s="18" t="s">
        <v>83</v>
      </c>
    </row>
    <row r="92" s="2" customFormat="1">
      <c r="A92" s="39"/>
      <c r="B92" s="40"/>
      <c r="C92" s="41"/>
      <c r="D92" s="223" t="s">
        <v>140</v>
      </c>
      <c r="E92" s="41"/>
      <c r="F92" s="224" t="s">
        <v>1155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140</v>
      </c>
      <c r="AU92" s="18" t="s">
        <v>83</v>
      </c>
    </row>
    <row r="93" s="14" customFormat="1">
      <c r="A93" s="14"/>
      <c r="B93" s="235"/>
      <c r="C93" s="236"/>
      <c r="D93" s="218" t="s">
        <v>142</v>
      </c>
      <c r="E93" s="237" t="s">
        <v>19</v>
      </c>
      <c r="F93" s="238" t="s">
        <v>677</v>
      </c>
      <c r="G93" s="236"/>
      <c r="H93" s="239">
        <v>74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142</v>
      </c>
      <c r="AU93" s="245" t="s">
        <v>83</v>
      </c>
      <c r="AV93" s="14" t="s">
        <v>83</v>
      </c>
      <c r="AW93" s="14" t="s">
        <v>34</v>
      </c>
      <c r="AX93" s="14" t="s">
        <v>81</v>
      </c>
      <c r="AY93" s="245" t="s">
        <v>129</v>
      </c>
    </row>
    <row r="94" s="2" customFormat="1" ht="16.5" customHeight="1">
      <c r="A94" s="39"/>
      <c r="B94" s="40"/>
      <c r="C94" s="205" t="s">
        <v>151</v>
      </c>
      <c r="D94" s="205" t="s">
        <v>131</v>
      </c>
      <c r="E94" s="206" t="s">
        <v>1156</v>
      </c>
      <c r="F94" s="207" t="s">
        <v>1157</v>
      </c>
      <c r="G94" s="208" t="s">
        <v>446</v>
      </c>
      <c r="H94" s="209">
        <v>74</v>
      </c>
      <c r="I94" s="210"/>
      <c r="J94" s="211">
        <f>ROUND(I94*H94,2)</f>
        <v>0</v>
      </c>
      <c r="K94" s="207" t="s">
        <v>771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1135</v>
      </c>
      <c r="AT94" s="216" t="s">
        <v>131</v>
      </c>
      <c r="AU94" s="216" t="s">
        <v>83</v>
      </c>
      <c r="AY94" s="18" t="s">
        <v>129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1135</v>
      </c>
      <c r="BM94" s="216" t="s">
        <v>1158</v>
      </c>
    </row>
    <row r="95" s="2" customFormat="1">
      <c r="A95" s="39"/>
      <c r="B95" s="40"/>
      <c r="C95" s="41"/>
      <c r="D95" s="218" t="s">
        <v>138</v>
      </c>
      <c r="E95" s="41"/>
      <c r="F95" s="219" t="s">
        <v>1157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138</v>
      </c>
      <c r="AU95" s="18" t="s">
        <v>83</v>
      </c>
    </row>
    <row r="96" s="2" customFormat="1">
      <c r="A96" s="39"/>
      <c r="B96" s="40"/>
      <c r="C96" s="41"/>
      <c r="D96" s="223" t="s">
        <v>140</v>
      </c>
      <c r="E96" s="41"/>
      <c r="F96" s="224" t="s">
        <v>1159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140</v>
      </c>
      <c r="AU96" s="18" t="s">
        <v>83</v>
      </c>
    </row>
    <row r="97" s="13" customFormat="1">
      <c r="A97" s="13"/>
      <c r="B97" s="225"/>
      <c r="C97" s="226"/>
      <c r="D97" s="218" t="s">
        <v>142</v>
      </c>
      <c r="E97" s="227" t="s">
        <v>19</v>
      </c>
      <c r="F97" s="228" t="s">
        <v>1160</v>
      </c>
      <c r="G97" s="226"/>
      <c r="H97" s="227" t="s">
        <v>19</v>
      </c>
      <c r="I97" s="229"/>
      <c r="J97" s="226"/>
      <c r="K97" s="226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142</v>
      </c>
      <c r="AU97" s="234" t="s">
        <v>83</v>
      </c>
      <c r="AV97" s="13" t="s">
        <v>81</v>
      </c>
      <c r="AW97" s="13" t="s">
        <v>34</v>
      </c>
      <c r="AX97" s="13" t="s">
        <v>73</v>
      </c>
      <c r="AY97" s="234" t="s">
        <v>129</v>
      </c>
    </row>
    <row r="98" s="14" customFormat="1">
      <c r="A98" s="14"/>
      <c r="B98" s="235"/>
      <c r="C98" s="236"/>
      <c r="D98" s="218" t="s">
        <v>142</v>
      </c>
      <c r="E98" s="237" t="s">
        <v>19</v>
      </c>
      <c r="F98" s="238" t="s">
        <v>677</v>
      </c>
      <c r="G98" s="236"/>
      <c r="H98" s="239">
        <v>74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142</v>
      </c>
      <c r="AU98" s="245" t="s">
        <v>83</v>
      </c>
      <c r="AV98" s="14" t="s">
        <v>83</v>
      </c>
      <c r="AW98" s="14" t="s">
        <v>34</v>
      </c>
      <c r="AX98" s="14" t="s">
        <v>81</v>
      </c>
      <c r="AY98" s="245" t="s">
        <v>129</v>
      </c>
    </row>
    <row r="99" s="2" customFormat="1" ht="16.5" customHeight="1">
      <c r="A99" s="39"/>
      <c r="B99" s="40"/>
      <c r="C99" s="205" t="s">
        <v>136</v>
      </c>
      <c r="D99" s="205" t="s">
        <v>131</v>
      </c>
      <c r="E99" s="206" t="s">
        <v>1161</v>
      </c>
      <c r="F99" s="207" t="s">
        <v>1162</v>
      </c>
      <c r="G99" s="208" t="s">
        <v>1163</v>
      </c>
      <c r="H99" s="209">
        <v>1</v>
      </c>
      <c r="I99" s="210"/>
      <c r="J99" s="211">
        <f>ROUND(I99*H99,2)</f>
        <v>0</v>
      </c>
      <c r="K99" s="207" t="s">
        <v>771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1135</v>
      </c>
      <c r="AT99" s="216" t="s">
        <v>131</v>
      </c>
      <c r="AU99" s="216" t="s">
        <v>83</v>
      </c>
      <c r="AY99" s="18" t="s">
        <v>129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1135</v>
      </c>
      <c r="BM99" s="216" t="s">
        <v>1164</v>
      </c>
    </row>
    <row r="100" s="2" customFormat="1">
      <c r="A100" s="39"/>
      <c r="B100" s="40"/>
      <c r="C100" s="41"/>
      <c r="D100" s="218" t="s">
        <v>138</v>
      </c>
      <c r="E100" s="41"/>
      <c r="F100" s="219" t="s">
        <v>1162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138</v>
      </c>
      <c r="AU100" s="18" t="s">
        <v>83</v>
      </c>
    </row>
    <row r="101" s="2" customFormat="1">
      <c r="A101" s="39"/>
      <c r="B101" s="40"/>
      <c r="C101" s="41"/>
      <c r="D101" s="223" t="s">
        <v>140</v>
      </c>
      <c r="E101" s="41"/>
      <c r="F101" s="224" t="s">
        <v>1165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140</v>
      </c>
      <c r="AU101" s="18" t="s">
        <v>83</v>
      </c>
    </row>
    <row r="102" s="13" customFormat="1">
      <c r="A102" s="13"/>
      <c r="B102" s="225"/>
      <c r="C102" s="226"/>
      <c r="D102" s="218" t="s">
        <v>142</v>
      </c>
      <c r="E102" s="227" t="s">
        <v>19</v>
      </c>
      <c r="F102" s="228" t="s">
        <v>1166</v>
      </c>
      <c r="G102" s="226"/>
      <c r="H102" s="227" t="s">
        <v>19</v>
      </c>
      <c r="I102" s="229"/>
      <c r="J102" s="226"/>
      <c r="K102" s="226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142</v>
      </c>
      <c r="AU102" s="234" t="s">
        <v>83</v>
      </c>
      <c r="AV102" s="13" t="s">
        <v>81</v>
      </c>
      <c r="AW102" s="13" t="s">
        <v>34</v>
      </c>
      <c r="AX102" s="13" t="s">
        <v>73</v>
      </c>
      <c r="AY102" s="234" t="s">
        <v>129</v>
      </c>
    </row>
    <row r="103" s="14" customFormat="1">
      <c r="A103" s="14"/>
      <c r="B103" s="235"/>
      <c r="C103" s="236"/>
      <c r="D103" s="218" t="s">
        <v>142</v>
      </c>
      <c r="E103" s="237" t="s">
        <v>19</v>
      </c>
      <c r="F103" s="238" t="s">
        <v>81</v>
      </c>
      <c r="G103" s="236"/>
      <c r="H103" s="239">
        <v>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142</v>
      </c>
      <c r="AU103" s="245" t="s">
        <v>83</v>
      </c>
      <c r="AV103" s="14" t="s">
        <v>83</v>
      </c>
      <c r="AW103" s="14" t="s">
        <v>34</v>
      </c>
      <c r="AX103" s="14" t="s">
        <v>81</v>
      </c>
      <c r="AY103" s="245" t="s">
        <v>129</v>
      </c>
    </row>
    <row r="104" s="12" customFormat="1" ht="22.8" customHeight="1">
      <c r="A104" s="12"/>
      <c r="B104" s="189"/>
      <c r="C104" s="190"/>
      <c r="D104" s="191" t="s">
        <v>72</v>
      </c>
      <c r="E104" s="203" t="s">
        <v>1130</v>
      </c>
      <c r="F104" s="203" t="s">
        <v>1131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SUM(P105:P110)</f>
        <v>0</v>
      </c>
      <c r="Q104" s="197"/>
      <c r="R104" s="198">
        <f>SUM(R105:R110)</f>
        <v>0</v>
      </c>
      <c r="S104" s="197"/>
      <c r="T104" s="199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167</v>
      </c>
      <c r="AT104" s="201" t="s">
        <v>72</v>
      </c>
      <c r="AU104" s="201" t="s">
        <v>81</v>
      </c>
      <c r="AY104" s="200" t="s">
        <v>129</v>
      </c>
      <c r="BK104" s="202">
        <f>SUM(BK105:BK110)</f>
        <v>0</v>
      </c>
    </row>
    <row r="105" s="2" customFormat="1" ht="16.5" customHeight="1">
      <c r="A105" s="39"/>
      <c r="B105" s="40"/>
      <c r="C105" s="205" t="s">
        <v>167</v>
      </c>
      <c r="D105" s="205" t="s">
        <v>131</v>
      </c>
      <c r="E105" s="206" t="s">
        <v>1167</v>
      </c>
      <c r="F105" s="207" t="s">
        <v>1168</v>
      </c>
      <c r="G105" s="208" t="s">
        <v>1163</v>
      </c>
      <c r="H105" s="209">
        <v>1</v>
      </c>
      <c r="I105" s="210"/>
      <c r="J105" s="211">
        <f>ROUND(I105*H105,2)</f>
        <v>0</v>
      </c>
      <c r="K105" s="207" t="s">
        <v>771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1135</v>
      </c>
      <c r="AT105" s="216" t="s">
        <v>131</v>
      </c>
      <c r="AU105" s="216" t="s">
        <v>83</v>
      </c>
      <c r="AY105" s="18" t="s">
        <v>129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1135</v>
      </c>
      <c r="BM105" s="216" t="s">
        <v>1169</v>
      </c>
    </row>
    <row r="106" s="2" customFormat="1">
      <c r="A106" s="39"/>
      <c r="B106" s="40"/>
      <c r="C106" s="41"/>
      <c r="D106" s="218" t="s">
        <v>138</v>
      </c>
      <c r="E106" s="41"/>
      <c r="F106" s="219" t="s">
        <v>1168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138</v>
      </c>
      <c r="AU106" s="18" t="s">
        <v>83</v>
      </c>
    </row>
    <row r="107" s="2" customFormat="1">
      <c r="A107" s="39"/>
      <c r="B107" s="40"/>
      <c r="C107" s="41"/>
      <c r="D107" s="223" t="s">
        <v>140</v>
      </c>
      <c r="E107" s="41"/>
      <c r="F107" s="224" t="s">
        <v>1170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140</v>
      </c>
      <c r="AU107" s="18" t="s">
        <v>83</v>
      </c>
    </row>
    <row r="108" s="2" customFormat="1" ht="16.5" customHeight="1">
      <c r="A108" s="39"/>
      <c r="B108" s="40"/>
      <c r="C108" s="205" t="s">
        <v>175</v>
      </c>
      <c r="D108" s="205" t="s">
        <v>131</v>
      </c>
      <c r="E108" s="206" t="s">
        <v>1171</v>
      </c>
      <c r="F108" s="207" t="s">
        <v>1172</v>
      </c>
      <c r="G108" s="208" t="s">
        <v>1163</v>
      </c>
      <c r="H108" s="209">
        <v>1</v>
      </c>
      <c r="I108" s="210"/>
      <c r="J108" s="211">
        <f>ROUND(I108*H108,2)</f>
        <v>0</v>
      </c>
      <c r="K108" s="207" t="s">
        <v>771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1135</v>
      </c>
      <c r="AT108" s="216" t="s">
        <v>131</v>
      </c>
      <c r="AU108" s="216" t="s">
        <v>83</v>
      </c>
      <c r="AY108" s="18" t="s">
        <v>129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1135</v>
      </c>
      <c r="BM108" s="216" t="s">
        <v>1173</v>
      </c>
    </row>
    <row r="109" s="2" customFormat="1">
      <c r="A109" s="39"/>
      <c r="B109" s="40"/>
      <c r="C109" s="41"/>
      <c r="D109" s="218" t="s">
        <v>138</v>
      </c>
      <c r="E109" s="41"/>
      <c r="F109" s="219" t="s">
        <v>1172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138</v>
      </c>
      <c r="AU109" s="18" t="s">
        <v>83</v>
      </c>
    </row>
    <row r="110" s="2" customFormat="1">
      <c r="A110" s="39"/>
      <c r="B110" s="40"/>
      <c r="C110" s="41"/>
      <c r="D110" s="223" t="s">
        <v>140</v>
      </c>
      <c r="E110" s="41"/>
      <c r="F110" s="224" t="s">
        <v>1174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140</v>
      </c>
      <c r="AU110" s="18" t="s">
        <v>83</v>
      </c>
    </row>
    <row r="111" s="12" customFormat="1" ht="22.8" customHeight="1">
      <c r="A111" s="12"/>
      <c r="B111" s="189"/>
      <c r="C111" s="190"/>
      <c r="D111" s="191" t="s">
        <v>72</v>
      </c>
      <c r="E111" s="203" t="s">
        <v>1175</v>
      </c>
      <c r="F111" s="203" t="s">
        <v>1176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SUM(P112:P134)</f>
        <v>0</v>
      </c>
      <c r="Q111" s="197"/>
      <c r="R111" s="198">
        <f>SUM(R112:R134)</f>
        <v>0</v>
      </c>
      <c r="S111" s="197"/>
      <c r="T111" s="199">
        <f>SUM(T112:T134)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167</v>
      </c>
      <c r="AT111" s="201" t="s">
        <v>72</v>
      </c>
      <c r="AU111" s="201" t="s">
        <v>81</v>
      </c>
      <c r="AY111" s="200" t="s">
        <v>129</v>
      </c>
      <c r="BK111" s="202">
        <f>SUM(BK112:BK134)</f>
        <v>0</v>
      </c>
    </row>
    <row r="112" s="2" customFormat="1" ht="16.5" customHeight="1">
      <c r="A112" s="39"/>
      <c r="B112" s="40"/>
      <c r="C112" s="205" t="s">
        <v>183</v>
      </c>
      <c r="D112" s="205" t="s">
        <v>131</v>
      </c>
      <c r="E112" s="206" t="s">
        <v>1177</v>
      </c>
      <c r="F112" s="207" t="s">
        <v>1178</v>
      </c>
      <c r="G112" s="208" t="s">
        <v>1163</v>
      </c>
      <c r="H112" s="209">
        <v>6</v>
      </c>
      <c r="I112" s="210"/>
      <c r="J112" s="211">
        <f>ROUND(I112*H112,2)</f>
        <v>0</v>
      </c>
      <c r="K112" s="207" t="s">
        <v>771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1135</v>
      </c>
      <c r="AT112" s="216" t="s">
        <v>131</v>
      </c>
      <c r="AU112" s="216" t="s">
        <v>83</v>
      </c>
      <c r="AY112" s="18" t="s">
        <v>129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1135</v>
      </c>
      <c r="BM112" s="216" t="s">
        <v>1179</v>
      </c>
    </row>
    <row r="113" s="2" customFormat="1">
      <c r="A113" s="39"/>
      <c r="B113" s="40"/>
      <c r="C113" s="41"/>
      <c r="D113" s="218" t="s">
        <v>138</v>
      </c>
      <c r="E113" s="41"/>
      <c r="F113" s="219" t="s">
        <v>1178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138</v>
      </c>
      <c r="AU113" s="18" t="s">
        <v>83</v>
      </c>
    </row>
    <row r="114" s="2" customFormat="1">
      <c r="A114" s="39"/>
      <c r="B114" s="40"/>
      <c r="C114" s="41"/>
      <c r="D114" s="223" t="s">
        <v>140</v>
      </c>
      <c r="E114" s="41"/>
      <c r="F114" s="224" t="s">
        <v>1180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140</v>
      </c>
      <c r="AU114" s="18" t="s">
        <v>83</v>
      </c>
    </row>
    <row r="115" s="13" customFormat="1">
      <c r="A115" s="13"/>
      <c r="B115" s="225"/>
      <c r="C115" s="226"/>
      <c r="D115" s="218" t="s">
        <v>142</v>
      </c>
      <c r="E115" s="227" t="s">
        <v>19</v>
      </c>
      <c r="F115" s="228" t="s">
        <v>1181</v>
      </c>
      <c r="G115" s="226"/>
      <c r="H115" s="227" t="s">
        <v>19</v>
      </c>
      <c r="I115" s="229"/>
      <c r="J115" s="226"/>
      <c r="K115" s="226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142</v>
      </c>
      <c r="AU115" s="234" t="s">
        <v>83</v>
      </c>
      <c r="AV115" s="13" t="s">
        <v>81</v>
      </c>
      <c r="AW115" s="13" t="s">
        <v>34</v>
      </c>
      <c r="AX115" s="13" t="s">
        <v>73</v>
      </c>
      <c r="AY115" s="234" t="s">
        <v>129</v>
      </c>
    </row>
    <row r="116" s="14" customFormat="1">
      <c r="A116" s="14"/>
      <c r="B116" s="235"/>
      <c r="C116" s="236"/>
      <c r="D116" s="218" t="s">
        <v>142</v>
      </c>
      <c r="E116" s="237" t="s">
        <v>19</v>
      </c>
      <c r="F116" s="238" t="s">
        <v>175</v>
      </c>
      <c r="G116" s="236"/>
      <c r="H116" s="239">
        <v>6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142</v>
      </c>
      <c r="AU116" s="245" t="s">
        <v>83</v>
      </c>
      <c r="AV116" s="14" t="s">
        <v>83</v>
      </c>
      <c r="AW116" s="14" t="s">
        <v>34</v>
      </c>
      <c r="AX116" s="14" t="s">
        <v>81</v>
      </c>
      <c r="AY116" s="245" t="s">
        <v>129</v>
      </c>
    </row>
    <row r="117" s="2" customFormat="1" ht="16.5" customHeight="1">
      <c r="A117" s="39"/>
      <c r="B117" s="40"/>
      <c r="C117" s="205" t="s">
        <v>191</v>
      </c>
      <c r="D117" s="205" t="s">
        <v>131</v>
      </c>
      <c r="E117" s="206" t="s">
        <v>1182</v>
      </c>
      <c r="F117" s="207" t="s">
        <v>1183</v>
      </c>
      <c r="G117" s="208" t="s">
        <v>1163</v>
      </c>
      <c r="H117" s="209">
        <v>6</v>
      </c>
      <c r="I117" s="210"/>
      <c r="J117" s="211">
        <f>ROUND(I117*H117,2)</f>
        <v>0</v>
      </c>
      <c r="K117" s="207" t="s">
        <v>771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1135</v>
      </c>
      <c r="AT117" s="216" t="s">
        <v>131</v>
      </c>
      <c r="AU117" s="216" t="s">
        <v>83</v>
      </c>
      <c r="AY117" s="18" t="s">
        <v>129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1135</v>
      </c>
      <c r="BM117" s="216" t="s">
        <v>1184</v>
      </c>
    </row>
    <row r="118" s="2" customFormat="1">
      <c r="A118" s="39"/>
      <c r="B118" s="40"/>
      <c r="C118" s="41"/>
      <c r="D118" s="218" t="s">
        <v>138</v>
      </c>
      <c r="E118" s="41"/>
      <c r="F118" s="219" t="s">
        <v>1183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138</v>
      </c>
      <c r="AU118" s="18" t="s">
        <v>83</v>
      </c>
    </row>
    <row r="119" s="2" customFormat="1">
      <c r="A119" s="39"/>
      <c r="B119" s="40"/>
      <c r="C119" s="41"/>
      <c r="D119" s="223" t="s">
        <v>140</v>
      </c>
      <c r="E119" s="41"/>
      <c r="F119" s="224" t="s">
        <v>1185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140</v>
      </c>
      <c r="AU119" s="18" t="s">
        <v>83</v>
      </c>
    </row>
    <row r="120" s="13" customFormat="1">
      <c r="A120" s="13"/>
      <c r="B120" s="225"/>
      <c r="C120" s="226"/>
      <c r="D120" s="218" t="s">
        <v>142</v>
      </c>
      <c r="E120" s="227" t="s">
        <v>19</v>
      </c>
      <c r="F120" s="228" t="s">
        <v>1186</v>
      </c>
      <c r="G120" s="226"/>
      <c r="H120" s="227" t="s">
        <v>19</v>
      </c>
      <c r="I120" s="229"/>
      <c r="J120" s="226"/>
      <c r="K120" s="226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142</v>
      </c>
      <c r="AU120" s="234" t="s">
        <v>83</v>
      </c>
      <c r="AV120" s="13" t="s">
        <v>81</v>
      </c>
      <c r="AW120" s="13" t="s">
        <v>34</v>
      </c>
      <c r="AX120" s="13" t="s">
        <v>73</v>
      </c>
      <c r="AY120" s="234" t="s">
        <v>129</v>
      </c>
    </row>
    <row r="121" s="14" customFormat="1">
      <c r="A121" s="14"/>
      <c r="B121" s="235"/>
      <c r="C121" s="236"/>
      <c r="D121" s="218" t="s">
        <v>142</v>
      </c>
      <c r="E121" s="237" t="s">
        <v>19</v>
      </c>
      <c r="F121" s="238" t="s">
        <v>83</v>
      </c>
      <c r="G121" s="236"/>
      <c r="H121" s="239">
        <v>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142</v>
      </c>
      <c r="AU121" s="245" t="s">
        <v>83</v>
      </c>
      <c r="AV121" s="14" t="s">
        <v>83</v>
      </c>
      <c r="AW121" s="14" t="s">
        <v>34</v>
      </c>
      <c r="AX121" s="14" t="s">
        <v>73</v>
      </c>
      <c r="AY121" s="245" t="s">
        <v>129</v>
      </c>
    </row>
    <row r="122" s="13" customFormat="1">
      <c r="A122" s="13"/>
      <c r="B122" s="225"/>
      <c r="C122" s="226"/>
      <c r="D122" s="218" t="s">
        <v>142</v>
      </c>
      <c r="E122" s="227" t="s">
        <v>19</v>
      </c>
      <c r="F122" s="228" t="s">
        <v>1187</v>
      </c>
      <c r="G122" s="226"/>
      <c r="H122" s="227" t="s">
        <v>19</v>
      </c>
      <c r="I122" s="229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142</v>
      </c>
      <c r="AU122" s="234" t="s">
        <v>83</v>
      </c>
      <c r="AV122" s="13" t="s">
        <v>81</v>
      </c>
      <c r="AW122" s="13" t="s">
        <v>34</v>
      </c>
      <c r="AX122" s="13" t="s">
        <v>73</v>
      </c>
      <c r="AY122" s="234" t="s">
        <v>129</v>
      </c>
    </row>
    <row r="123" s="14" customFormat="1">
      <c r="A123" s="14"/>
      <c r="B123" s="235"/>
      <c r="C123" s="236"/>
      <c r="D123" s="218" t="s">
        <v>142</v>
      </c>
      <c r="E123" s="237" t="s">
        <v>19</v>
      </c>
      <c r="F123" s="238" t="s">
        <v>136</v>
      </c>
      <c r="G123" s="236"/>
      <c r="H123" s="239">
        <v>4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142</v>
      </c>
      <c r="AU123" s="245" t="s">
        <v>83</v>
      </c>
      <c r="AV123" s="14" t="s">
        <v>83</v>
      </c>
      <c r="AW123" s="14" t="s">
        <v>34</v>
      </c>
      <c r="AX123" s="14" t="s">
        <v>73</v>
      </c>
      <c r="AY123" s="245" t="s">
        <v>129</v>
      </c>
    </row>
    <row r="124" s="15" customFormat="1">
      <c r="A124" s="15"/>
      <c r="B124" s="256"/>
      <c r="C124" s="257"/>
      <c r="D124" s="218" t="s">
        <v>142</v>
      </c>
      <c r="E124" s="258" t="s">
        <v>19</v>
      </c>
      <c r="F124" s="259" t="s">
        <v>238</v>
      </c>
      <c r="G124" s="257"/>
      <c r="H124" s="260">
        <v>6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142</v>
      </c>
      <c r="AU124" s="266" t="s">
        <v>83</v>
      </c>
      <c r="AV124" s="15" t="s">
        <v>136</v>
      </c>
      <c r="AW124" s="15" t="s">
        <v>34</v>
      </c>
      <c r="AX124" s="15" t="s">
        <v>81</v>
      </c>
      <c r="AY124" s="266" t="s">
        <v>129</v>
      </c>
    </row>
    <row r="125" s="2" customFormat="1" ht="16.5" customHeight="1">
      <c r="A125" s="39"/>
      <c r="B125" s="40"/>
      <c r="C125" s="205" t="s">
        <v>199</v>
      </c>
      <c r="D125" s="205" t="s">
        <v>131</v>
      </c>
      <c r="E125" s="206" t="s">
        <v>1188</v>
      </c>
      <c r="F125" s="207" t="s">
        <v>1189</v>
      </c>
      <c r="G125" s="208" t="s">
        <v>1163</v>
      </c>
      <c r="H125" s="209">
        <v>2</v>
      </c>
      <c r="I125" s="210"/>
      <c r="J125" s="211">
        <f>ROUND(I125*H125,2)</f>
        <v>0</v>
      </c>
      <c r="K125" s="207" t="s">
        <v>771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1135</v>
      </c>
      <c r="AT125" s="216" t="s">
        <v>131</v>
      </c>
      <c r="AU125" s="216" t="s">
        <v>83</v>
      </c>
      <c r="AY125" s="18" t="s">
        <v>129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1135</v>
      </c>
      <c r="BM125" s="216" t="s">
        <v>1190</v>
      </c>
    </row>
    <row r="126" s="2" customFormat="1">
      <c r="A126" s="39"/>
      <c r="B126" s="40"/>
      <c r="C126" s="41"/>
      <c r="D126" s="218" t="s">
        <v>138</v>
      </c>
      <c r="E126" s="41"/>
      <c r="F126" s="219" t="s">
        <v>1191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138</v>
      </c>
      <c r="AU126" s="18" t="s">
        <v>83</v>
      </c>
    </row>
    <row r="127" s="2" customFormat="1">
      <c r="A127" s="39"/>
      <c r="B127" s="40"/>
      <c r="C127" s="41"/>
      <c r="D127" s="223" t="s">
        <v>140</v>
      </c>
      <c r="E127" s="41"/>
      <c r="F127" s="224" t="s">
        <v>1192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140</v>
      </c>
      <c r="AU127" s="18" t="s">
        <v>83</v>
      </c>
    </row>
    <row r="128" s="13" customFormat="1">
      <c r="A128" s="13"/>
      <c r="B128" s="225"/>
      <c r="C128" s="226"/>
      <c r="D128" s="218" t="s">
        <v>142</v>
      </c>
      <c r="E128" s="227" t="s">
        <v>19</v>
      </c>
      <c r="F128" s="228" t="s">
        <v>1193</v>
      </c>
      <c r="G128" s="226"/>
      <c r="H128" s="227" t="s">
        <v>19</v>
      </c>
      <c r="I128" s="229"/>
      <c r="J128" s="226"/>
      <c r="K128" s="226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142</v>
      </c>
      <c r="AU128" s="234" t="s">
        <v>83</v>
      </c>
      <c r="AV128" s="13" t="s">
        <v>81</v>
      </c>
      <c r="AW128" s="13" t="s">
        <v>34</v>
      </c>
      <c r="AX128" s="13" t="s">
        <v>73</v>
      </c>
      <c r="AY128" s="234" t="s">
        <v>129</v>
      </c>
    </row>
    <row r="129" s="14" customFormat="1">
      <c r="A129" s="14"/>
      <c r="B129" s="235"/>
      <c r="C129" s="236"/>
      <c r="D129" s="218" t="s">
        <v>142</v>
      </c>
      <c r="E129" s="237" t="s">
        <v>19</v>
      </c>
      <c r="F129" s="238" t="s">
        <v>83</v>
      </c>
      <c r="G129" s="236"/>
      <c r="H129" s="239">
        <v>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142</v>
      </c>
      <c r="AU129" s="245" t="s">
        <v>83</v>
      </c>
      <c r="AV129" s="14" t="s">
        <v>83</v>
      </c>
      <c r="AW129" s="14" t="s">
        <v>34</v>
      </c>
      <c r="AX129" s="14" t="s">
        <v>81</v>
      </c>
      <c r="AY129" s="245" t="s">
        <v>129</v>
      </c>
    </row>
    <row r="130" s="2" customFormat="1" ht="16.5" customHeight="1">
      <c r="A130" s="39"/>
      <c r="B130" s="40"/>
      <c r="C130" s="205" t="s">
        <v>205</v>
      </c>
      <c r="D130" s="205" t="s">
        <v>131</v>
      </c>
      <c r="E130" s="206" t="s">
        <v>1194</v>
      </c>
      <c r="F130" s="207" t="s">
        <v>1195</v>
      </c>
      <c r="G130" s="208" t="s">
        <v>1163</v>
      </c>
      <c r="H130" s="209">
        <v>1</v>
      </c>
      <c r="I130" s="210"/>
      <c r="J130" s="211">
        <f>ROUND(I130*H130,2)</f>
        <v>0</v>
      </c>
      <c r="K130" s="207" t="s">
        <v>771</v>
      </c>
      <c r="L130" s="45"/>
      <c r="M130" s="212" t="s">
        <v>19</v>
      </c>
      <c r="N130" s="213" t="s">
        <v>44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1135</v>
      </c>
      <c r="AT130" s="216" t="s">
        <v>131</v>
      </c>
      <c r="AU130" s="216" t="s">
        <v>83</v>
      </c>
      <c r="AY130" s="18" t="s">
        <v>129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81</v>
      </c>
      <c r="BK130" s="217">
        <f>ROUND(I130*H130,2)</f>
        <v>0</v>
      </c>
      <c r="BL130" s="18" t="s">
        <v>1135</v>
      </c>
      <c r="BM130" s="216" t="s">
        <v>1196</v>
      </c>
    </row>
    <row r="131" s="2" customFormat="1">
      <c r="A131" s="39"/>
      <c r="B131" s="40"/>
      <c r="C131" s="41"/>
      <c r="D131" s="218" t="s">
        <v>138</v>
      </c>
      <c r="E131" s="41"/>
      <c r="F131" s="219" t="s">
        <v>1195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138</v>
      </c>
      <c r="AU131" s="18" t="s">
        <v>83</v>
      </c>
    </row>
    <row r="132" s="2" customFormat="1">
      <c r="A132" s="39"/>
      <c r="B132" s="40"/>
      <c r="C132" s="41"/>
      <c r="D132" s="223" t="s">
        <v>140</v>
      </c>
      <c r="E132" s="41"/>
      <c r="F132" s="224" t="s">
        <v>1197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140</v>
      </c>
      <c r="AU132" s="18" t="s">
        <v>83</v>
      </c>
    </row>
    <row r="133" s="13" customFormat="1">
      <c r="A133" s="13"/>
      <c r="B133" s="225"/>
      <c r="C133" s="226"/>
      <c r="D133" s="218" t="s">
        <v>142</v>
      </c>
      <c r="E133" s="227" t="s">
        <v>19</v>
      </c>
      <c r="F133" s="228" t="s">
        <v>1198</v>
      </c>
      <c r="G133" s="226"/>
      <c r="H133" s="227" t="s">
        <v>19</v>
      </c>
      <c r="I133" s="229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142</v>
      </c>
      <c r="AU133" s="234" t="s">
        <v>83</v>
      </c>
      <c r="AV133" s="13" t="s">
        <v>81</v>
      </c>
      <c r="AW133" s="13" t="s">
        <v>34</v>
      </c>
      <c r="AX133" s="13" t="s">
        <v>73</v>
      </c>
      <c r="AY133" s="234" t="s">
        <v>129</v>
      </c>
    </row>
    <row r="134" s="14" customFormat="1">
      <c r="A134" s="14"/>
      <c r="B134" s="235"/>
      <c r="C134" s="236"/>
      <c r="D134" s="218" t="s">
        <v>142</v>
      </c>
      <c r="E134" s="237" t="s">
        <v>19</v>
      </c>
      <c r="F134" s="238" t="s">
        <v>81</v>
      </c>
      <c r="G134" s="236"/>
      <c r="H134" s="239">
        <v>1</v>
      </c>
      <c r="I134" s="240"/>
      <c r="J134" s="236"/>
      <c r="K134" s="236"/>
      <c r="L134" s="241"/>
      <c r="M134" s="272"/>
      <c r="N134" s="273"/>
      <c r="O134" s="273"/>
      <c r="P134" s="273"/>
      <c r="Q134" s="273"/>
      <c r="R134" s="273"/>
      <c r="S134" s="273"/>
      <c r="T134" s="27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142</v>
      </c>
      <c r="AU134" s="245" t="s">
        <v>83</v>
      </c>
      <c r="AV134" s="14" t="s">
        <v>83</v>
      </c>
      <c r="AW134" s="14" t="s">
        <v>34</v>
      </c>
      <c r="AX134" s="14" t="s">
        <v>81</v>
      </c>
      <c r="AY134" s="245" t="s">
        <v>129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aB7VXXce1cBuEpUMsLbU4oBLfif7ZfNcCdkNBdYfxCtzpyLirhQNA64SjWWR2BOqEnl4C3uZrWl1D8DOXKGvGQ==" hashValue="9ZsIFLudLtOLOUZiBGiH4UO/f2JMXdh5n/gPlSb2WzOD0YugP6xtMwfBMdMHkIDfdgQhP58i2Vn/7GTgDI4Fmw==" algorithmName="SHA-512" password="CC35"/>
  <autoFilter ref="C82:K13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012103000"/>
    <hyperlink ref="F92" r:id="rId2" display="https://podminky.urs.cz/item/CS_URS_2022_01/012203000"/>
    <hyperlink ref="F96" r:id="rId3" display="https://podminky.urs.cz/item/CS_URS_2022_01/012303000"/>
    <hyperlink ref="F101" r:id="rId4" display="https://podminky.urs.cz/item/CS_URS_2022_01/013294000"/>
    <hyperlink ref="F107" r:id="rId5" display="https://podminky.urs.cz/item/CS_URS_2022_01/032103000"/>
    <hyperlink ref="F110" r:id="rId6" display="https://podminky.urs.cz/item/CS_URS_2022_01/032503000"/>
    <hyperlink ref="F114" r:id="rId7" display="https://podminky.urs.cz/item/CS_URS_2022_01/043103000"/>
    <hyperlink ref="F119" r:id="rId8" display="https://podminky.urs.cz/item/CS_URS_2022_01/043134000"/>
    <hyperlink ref="F127" r:id="rId9" display="https://podminky.urs.cz/item/CS_URS_2022_01/043194000"/>
    <hyperlink ref="F132" r:id="rId10" display="https://podminky.urs.cz/item/CS_URS_2022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1199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1200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1201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1202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1203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1204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1205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1206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1207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1208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1209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80</v>
      </c>
      <c r="F18" s="286" t="s">
        <v>1210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1211</v>
      </c>
      <c r="F19" s="286" t="s">
        <v>1212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1213</v>
      </c>
      <c r="F20" s="286" t="s">
        <v>1214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1215</v>
      </c>
      <c r="F21" s="286" t="s">
        <v>1216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1217</v>
      </c>
      <c r="F22" s="286" t="s">
        <v>1218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1219</v>
      </c>
      <c r="F23" s="286" t="s">
        <v>1220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1221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1222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1223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1224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1225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1226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1227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1228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1229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115</v>
      </c>
      <c r="F36" s="286"/>
      <c r="G36" s="286" t="s">
        <v>1230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1231</v>
      </c>
      <c r="F37" s="286"/>
      <c r="G37" s="286" t="s">
        <v>1232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54</v>
      </c>
      <c r="F38" s="286"/>
      <c r="G38" s="286" t="s">
        <v>1233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55</v>
      </c>
      <c r="F39" s="286"/>
      <c r="G39" s="286" t="s">
        <v>1234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116</v>
      </c>
      <c r="F40" s="286"/>
      <c r="G40" s="286" t="s">
        <v>1235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117</v>
      </c>
      <c r="F41" s="286"/>
      <c r="G41" s="286" t="s">
        <v>1236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1237</v>
      </c>
      <c r="F42" s="286"/>
      <c r="G42" s="286" t="s">
        <v>1238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1239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1240</v>
      </c>
      <c r="F44" s="286"/>
      <c r="G44" s="286" t="s">
        <v>1241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119</v>
      </c>
      <c r="F45" s="286"/>
      <c r="G45" s="286" t="s">
        <v>1242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1243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1244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1245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1246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1247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1248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1249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1250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1251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1252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1253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1254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1255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1256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1257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1258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1259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1260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1261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1262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1263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1264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1265</v>
      </c>
      <c r="D76" s="304"/>
      <c r="E76" s="304"/>
      <c r="F76" s="304" t="s">
        <v>1266</v>
      </c>
      <c r="G76" s="305"/>
      <c r="H76" s="304" t="s">
        <v>55</v>
      </c>
      <c r="I76" s="304" t="s">
        <v>58</v>
      </c>
      <c r="J76" s="304" t="s">
        <v>1267</v>
      </c>
      <c r="K76" s="303"/>
    </row>
    <row r="77" s="1" customFormat="1" ht="17.25" customHeight="1">
      <c r="B77" s="301"/>
      <c r="C77" s="306" t="s">
        <v>1268</v>
      </c>
      <c r="D77" s="306"/>
      <c r="E77" s="306"/>
      <c r="F77" s="307" t="s">
        <v>1269</v>
      </c>
      <c r="G77" s="308"/>
      <c r="H77" s="306"/>
      <c r="I77" s="306"/>
      <c r="J77" s="306" t="s">
        <v>1270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54</v>
      </c>
      <c r="D79" s="311"/>
      <c r="E79" s="311"/>
      <c r="F79" s="312" t="s">
        <v>1271</v>
      </c>
      <c r="G79" s="313"/>
      <c r="H79" s="289" t="s">
        <v>1272</v>
      </c>
      <c r="I79" s="289" t="s">
        <v>1273</v>
      </c>
      <c r="J79" s="289">
        <v>20</v>
      </c>
      <c r="K79" s="303"/>
    </row>
    <row r="80" s="1" customFormat="1" ht="15" customHeight="1">
      <c r="B80" s="301"/>
      <c r="C80" s="289" t="s">
        <v>1274</v>
      </c>
      <c r="D80" s="289"/>
      <c r="E80" s="289"/>
      <c r="F80" s="312" t="s">
        <v>1271</v>
      </c>
      <c r="G80" s="313"/>
      <c r="H80" s="289" t="s">
        <v>1275</v>
      </c>
      <c r="I80" s="289" t="s">
        <v>1273</v>
      </c>
      <c r="J80" s="289">
        <v>120</v>
      </c>
      <c r="K80" s="303"/>
    </row>
    <row r="81" s="1" customFormat="1" ht="15" customHeight="1">
      <c r="B81" s="314"/>
      <c r="C81" s="289" t="s">
        <v>1276</v>
      </c>
      <c r="D81" s="289"/>
      <c r="E81" s="289"/>
      <c r="F81" s="312" t="s">
        <v>1277</v>
      </c>
      <c r="G81" s="313"/>
      <c r="H81" s="289" t="s">
        <v>1278</v>
      </c>
      <c r="I81" s="289" t="s">
        <v>1273</v>
      </c>
      <c r="J81" s="289">
        <v>50</v>
      </c>
      <c r="K81" s="303"/>
    </row>
    <row r="82" s="1" customFormat="1" ht="15" customHeight="1">
      <c r="B82" s="314"/>
      <c r="C82" s="289" t="s">
        <v>1279</v>
      </c>
      <c r="D82" s="289"/>
      <c r="E82" s="289"/>
      <c r="F82" s="312" t="s">
        <v>1271</v>
      </c>
      <c r="G82" s="313"/>
      <c r="H82" s="289" t="s">
        <v>1280</v>
      </c>
      <c r="I82" s="289" t="s">
        <v>1281</v>
      </c>
      <c r="J82" s="289"/>
      <c r="K82" s="303"/>
    </row>
    <row r="83" s="1" customFormat="1" ht="15" customHeight="1">
      <c r="B83" s="314"/>
      <c r="C83" s="315" t="s">
        <v>1282</v>
      </c>
      <c r="D83" s="315"/>
      <c r="E83" s="315"/>
      <c r="F83" s="316" t="s">
        <v>1277</v>
      </c>
      <c r="G83" s="315"/>
      <c r="H83" s="315" t="s">
        <v>1283</v>
      </c>
      <c r="I83" s="315" t="s">
        <v>1273</v>
      </c>
      <c r="J83" s="315">
        <v>15</v>
      </c>
      <c r="K83" s="303"/>
    </row>
    <row r="84" s="1" customFormat="1" ht="15" customHeight="1">
      <c r="B84" s="314"/>
      <c r="C84" s="315" t="s">
        <v>1284</v>
      </c>
      <c r="D84" s="315"/>
      <c r="E84" s="315"/>
      <c r="F84" s="316" t="s">
        <v>1277</v>
      </c>
      <c r="G84" s="315"/>
      <c r="H84" s="315" t="s">
        <v>1285</v>
      </c>
      <c r="I84" s="315" t="s">
        <v>1273</v>
      </c>
      <c r="J84" s="315">
        <v>15</v>
      </c>
      <c r="K84" s="303"/>
    </row>
    <row r="85" s="1" customFormat="1" ht="15" customHeight="1">
      <c r="B85" s="314"/>
      <c r="C85" s="315" t="s">
        <v>1286</v>
      </c>
      <c r="D85" s="315"/>
      <c r="E85" s="315"/>
      <c r="F85" s="316" t="s">
        <v>1277</v>
      </c>
      <c r="G85" s="315"/>
      <c r="H85" s="315" t="s">
        <v>1287</v>
      </c>
      <c r="I85" s="315" t="s">
        <v>1273</v>
      </c>
      <c r="J85" s="315">
        <v>20</v>
      </c>
      <c r="K85" s="303"/>
    </row>
    <row r="86" s="1" customFormat="1" ht="15" customHeight="1">
      <c r="B86" s="314"/>
      <c r="C86" s="315" t="s">
        <v>1288</v>
      </c>
      <c r="D86" s="315"/>
      <c r="E86" s="315"/>
      <c r="F86" s="316" t="s">
        <v>1277</v>
      </c>
      <c r="G86" s="315"/>
      <c r="H86" s="315" t="s">
        <v>1289</v>
      </c>
      <c r="I86" s="315" t="s">
        <v>1273</v>
      </c>
      <c r="J86" s="315">
        <v>20</v>
      </c>
      <c r="K86" s="303"/>
    </row>
    <row r="87" s="1" customFormat="1" ht="15" customHeight="1">
      <c r="B87" s="314"/>
      <c r="C87" s="289" t="s">
        <v>1290</v>
      </c>
      <c r="D87" s="289"/>
      <c r="E87" s="289"/>
      <c r="F87" s="312" t="s">
        <v>1277</v>
      </c>
      <c r="G87" s="313"/>
      <c r="H87" s="289" t="s">
        <v>1291</v>
      </c>
      <c r="I87" s="289" t="s">
        <v>1273</v>
      </c>
      <c r="J87" s="289">
        <v>50</v>
      </c>
      <c r="K87" s="303"/>
    </row>
    <row r="88" s="1" customFormat="1" ht="15" customHeight="1">
      <c r="B88" s="314"/>
      <c r="C88" s="289" t="s">
        <v>1292</v>
      </c>
      <c r="D88" s="289"/>
      <c r="E88" s="289"/>
      <c r="F88" s="312" t="s">
        <v>1277</v>
      </c>
      <c r="G88" s="313"/>
      <c r="H88" s="289" t="s">
        <v>1293</v>
      </c>
      <c r="I88" s="289" t="s">
        <v>1273</v>
      </c>
      <c r="J88" s="289">
        <v>20</v>
      </c>
      <c r="K88" s="303"/>
    </row>
    <row r="89" s="1" customFormat="1" ht="15" customHeight="1">
      <c r="B89" s="314"/>
      <c r="C89" s="289" t="s">
        <v>1294</v>
      </c>
      <c r="D89" s="289"/>
      <c r="E89" s="289"/>
      <c r="F89" s="312" t="s">
        <v>1277</v>
      </c>
      <c r="G89" s="313"/>
      <c r="H89" s="289" t="s">
        <v>1295</v>
      </c>
      <c r="I89" s="289" t="s">
        <v>1273</v>
      </c>
      <c r="J89" s="289">
        <v>20</v>
      </c>
      <c r="K89" s="303"/>
    </row>
    <row r="90" s="1" customFormat="1" ht="15" customHeight="1">
      <c r="B90" s="314"/>
      <c r="C90" s="289" t="s">
        <v>1296</v>
      </c>
      <c r="D90" s="289"/>
      <c r="E90" s="289"/>
      <c r="F90" s="312" t="s">
        <v>1277</v>
      </c>
      <c r="G90" s="313"/>
      <c r="H90" s="289" t="s">
        <v>1297</v>
      </c>
      <c r="I90" s="289" t="s">
        <v>1273</v>
      </c>
      <c r="J90" s="289">
        <v>50</v>
      </c>
      <c r="K90" s="303"/>
    </row>
    <row r="91" s="1" customFormat="1" ht="15" customHeight="1">
      <c r="B91" s="314"/>
      <c r="C91" s="289" t="s">
        <v>1298</v>
      </c>
      <c r="D91" s="289"/>
      <c r="E91" s="289"/>
      <c r="F91" s="312" t="s">
        <v>1277</v>
      </c>
      <c r="G91" s="313"/>
      <c r="H91" s="289" t="s">
        <v>1298</v>
      </c>
      <c r="I91" s="289" t="s">
        <v>1273</v>
      </c>
      <c r="J91" s="289">
        <v>50</v>
      </c>
      <c r="K91" s="303"/>
    </row>
    <row r="92" s="1" customFormat="1" ht="15" customHeight="1">
      <c r="B92" s="314"/>
      <c r="C92" s="289" t="s">
        <v>1299</v>
      </c>
      <c r="D92" s="289"/>
      <c r="E92" s="289"/>
      <c r="F92" s="312" t="s">
        <v>1277</v>
      </c>
      <c r="G92" s="313"/>
      <c r="H92" s="289" t="s">
        <v>1300</v>
      </c>
      <c r="I92" s="289" t="s">
        <v>1273</v>
      </c>
      <c r="J92" s="289">
        <v>255</v>
      </c>
      <c r="K92" s="303"/>
    </row>
    <row r="93" s="1" customFormat="1" ht="15" customHeight="1">
      <c r="B93" s="314"/>
      <c r="C93" s="289" t="s">
        <v>1301</v>
      </c>
      <c r="D93" s="289"/>
      <c r="E93" s="289"/>
      <c r="F93" s="312" t="s">
        <v>1271</v>
      </c>
      <c r="G93" s="313"/>
      <c r="H93" s="289" t="s">
        <v>1302</v>
      </c>
      <c r="I93" s="289" t="s">
        <v>1303</v>
      </c>
      <c r="J93" s="289"/>
      <c r="K93" s="303"/>
    </row>
    <row r="94" s="1" customFormat="1" ht="15" customHeight="1">
      <c r="B94" s="314"/>
      <c r="C94" s="289" t="s">
        <v>1304</v>
      </c>
      <c r="D94" s="289"/>
      <c r="E94" s="289"/>
      <c r="F94" s="312" t="s">
        <v>1271</v>
      </c>
      <c r="G94" s="313"/>
      <c r="H94" s="289" t="s">
        <v>1305</v>
      </c>
      <c r="I94" s="289" t="s">
        <v>1306</v>
      </c>
      <c r="J94" s="289"/>
      <c r="K94" s="303"/>
    </row>
    <row r="95" s="1" customFormat="1" ht="15" customHeight="1">
      <c r="B95" s="314"/>
      <c r="C95" s="289" t="s">
        <v>1307</v>
      </c>
      <c r="D95" s="289"/>
      <c r="E95" s="289"/>
      <c r="F95" s="312" t="s">
        <v>1271</v>
      </c>
      <c r="G95" s="313"/>
      <c r="H95" s="289" t="s">
        <v>1307</v>
      </c>
      <c r="I95" s="289" t="s">
        <v>1306</v>
      </c>
      <c r="J95" s="289"/>
      <c r="K95" s="303"/>
    </row>
    <row r="96" s="1" customFormat="1" ht="15" customHeight="1">
      <c r="B96" s="314"/>
      <c r="C96" s="289" t="s">
        <v>39</v>
      </c>
      <c r="D96" s="289"/>
      <c r="E96" s="289"/>
      <c r="F96" s="312" t="s">
        <v>1271</v>
      </c>
      <c r="G96" s="313"/>
      <c r="H96" s="289" t="s">
        <v>1308</v>
      </c>
      <c r="I96" s="289" t="s">
        <v>1306</v>
      </c>
      <c r="J96" s="289"/>
      <c r="K96" s="303"/>
    </row>
    <row r="97" s="1" customFormat="1" ht="15" customHeight="1">
      <c r="B97" s="314"/>
      <c r="C97" s="289" t="s">
        <v>49</v>
      </c>
      <c r="D97" s="289"/>
      <c r="E97" s="289"/>
      <c r="F97" s="312" t="s">
        <v>1271</v>
      </c>
      <c r="G97" s="313"/>
      <c r="H97" s="289" t="s">
        <v>1309</v>
      </c>
      <c r="I97" s="289" t="s">
        <v>1306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1310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1265</v>
      </c>
      <c r="D103" s="304"/>
      <c r="E103" s="304"/>
      <c r="F103" s="304" t="s">
        <v>1266</v>
      </c>
      <c r="G103" s="305"/>
      <c r="H103" s="304" t="s">
        <v>55</v>
      </c>
      <c r="I103" s="304" t="s">
        <v>58</v>
      </c>
      <c r="J103" s="304" t="s">
        <v>1267</v>
      </c>
      <c r="K103" s="303"/>
    </row>
    <row r="104" s="1" customFormat="1" ht="17.25" customHeight="1">
      <c r="B104" s="301"/>
      <c r="C104" s="306" t="s">
        <v>1268</v>
      </c>
      <c r="D104" s="306"/>
      <c r="E104" s="306"/>
      <c r="F104" s="307" t="s">
        <v>1269</v>
      </c>
      <c r="G104" s="308"/>
      <c r="H104" s="306"/>
      <c r="I104" s="306"/>
      <c r="J104" s="306" t="s">
        <v>1270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54</v>
      </c>
      <c r="D106" s="311"/>
      <c r="E106" s="311"/>
      <c r="F106" s="312" t="s">
        <v>1271</v>
      </c>
      <c r="G106" s="289"/>
      <c r="H106" s="289" t="s">
        <v>1311</v>
      </c>
      <c r="I106" s="289" t="s">
        <v>1273</v>
      </c>
      <c r="J106" s="289">
        <v>20</v>
      </c>
      <c r="K106" s="303"/>
    </row>
    <row r="107" s="1" customFormat="1" ht="15" customHeight="1">
      <c r="B107" s="301"/>
      <c r="C107" s="289" t="s">
        <v>1274</v>
      </c>
      <c r="D107" s="289"/>
      <c r="E107" s="289"/>
      <c r="F107" s="312" t="s">
        <v>1271</v>
      </c>
      <c r="G107" s="289"/>
      <c r="H107" s="289" t="s">
        <v>1311</v>
      </c>
      <c r="I107" s="289" t="s">
        <v>1273</v>
      </c>
      <c r="J107" s="289">
        <v>120</v>
      </c>
      <c r="K107" s="303"/>
    </row>
    <row r="108" s="1" customFormat="1" ht="15" customHeight="1">
      <c r="B108" s="314"/>
      <c r="C108" s="289" t="s">
        <v>1276</v>
      </c>
      <c r="D108" s="289"/>
      <c r="E108" s="289"/>
      <c r="F108" s="312" t="s">
        <v>1277</v>
      </c>
      <c r="G108" s="289"/>
      <c r="H108" s="289" t="s">
        <v>1311</v>
      </c>
      <c r="I108" s="289" t="s">
        <v>1273</v>
      </c>
      <c r="J108" s="289">
        <v>50</v>
      </c>
      <c r="K108" s="303"/>
    </row>
    <row r="109" s="1" customFormat="1" ht="15" customHeight="1">
      <c r="B109" s="314"/>
      <c r="C109" s="289" t="s">
        <v>1279</v>
      </c>
      <c r="D109" s="289"/>
      <c r="E109" s="289"/>
      <c r="F109" s="312" t="s">
        <v>1271</v>
      </c>
      <c r="G109" s="289"/>
      <c r="H109" s="289" t="s">
        <v>1311</v>
      </c>
      <c r="I109" s="289" t="s">
        <v>1281</v>
      </c>
      <c r="J109" s="289"/>
      <c r="K109" s="303"/>
    </row>
    <row r="110" s="1" customFormat="1" ht="15" customHeight="1">
      <c r="B110" s="314"/>
      <c r="C110" s="289" t="s">
        <v>1290</v>
      </c>
      <c r="D110" s="289"/>
      <c r="E110" s="289"/>
      <c r="F110" s="312" t="s">
        <v>1277</v>
      </c>
      <c r="G110" s="289"/>
      <c r="H110" s="289" t="s">
        <v>1311</v>
      </c>
      <c r="I110" s="289" t="s">
        <v>1273</v>
      </c>
      <c r="J110" s="289">
        <v>50</v>
      </c>
      <c r="K110" s="303"/>
    </row>
    <row r="111" s="1" customFormat="1" ht="15" customHeight="1">
      <c r="B111" s="314"/>
      <c r="C111" s="289" t="s">
        <v>1298</v>
      </c>
      <c r="D111" s="289"/>
      <c r="E111" s="289"/>
      <c r="F111" s="312" t="s">
        <v>1277</v>
      </c>
      <c r="G111" s="289"/>
      <c r="H111" s="289" t="s">
        <v>1311</v>
      </c>
      <c r="I111" s="289" t="s">
        <v>1273</v>
      </c>
      <c r="J111" s="289">
        <v>50</v>
      </c>
      <c r="K111" s="303"/>
    </row>
    <row r="112" s="1" customFormat="1" ht="15" customHeight="1">
      <c r="B112" s="314"/>
      <c r="C112" s="289" t="s">
        <v>1296</v>
      </c>
      <c r="D112" s="289"/>
      <c r="E112" s="289"/>
      <c r="F112" s="312" t="s">
        <v>1277</v>
      </c>
      <c r="G112" s="289"/>
      <c r="H112" s="289" t="s">
        <v>1311</v>
      </c>
      <c r="I112" s="289" t="s">
        <v>1273</v>
      </c>
      <c r="J112" s="289">
        <v>50</v>
      </c>
      <c r="K112" s="303"/>
    </row>
    <row r="113" s="1" customFormat="1" ht="15" customHeight="1">
      <c r="B113" s="314"/>
      <c r="C113" s="289" t="s">
        <v>54</v>
      </c>
      <c r="D113" s="289"/>
      <c r="E113" s="289"/>
      <c r="F113" s="312" t="s">
        <v>1271</v>
      </c>
      <c r="G113" s="289"/>
      <c r="H113" s="289" t="s">
        <v>1312</v>
      </c>
      <c r="I113" s="289" t="s">
        <v>1273</v>
      </c>
      <c r="J113" s="289">
        <v>20</v>
      </c>
      <c r="K113" s="303"/>
    </row>
    <row r="114" s="1" customFormat="1" ht="15" customHeight="1">
      <c r="B114" s="314"/>
      <c r="C114" s="289" t="s">
        <v>1313</v>
      </c>
      <c r="D114" s="289"/>
      <c r="E114" s="289"/>
      <c r="F114" s="312" t="s">
        <v>1271</v>
      </c>
      <c r="G114" s="289"/>
      <c r="H114" s="289" t="s">
        <v>1314</v>
      </c>
      <c r="I114" s="289" t="s">
        <v>1273</v>
      </c>
      <c r="J114" s="289">
        <v>120</v>
      </c>
      <c r="K114" s="303"/>
    </row>
    <row r="115" s="1" customFormat="1" ht="15" customHeight="1">
      <c r="B115" s="314"/>
      <c r="C115" s="289" t="s">
        <v>39</v>
      </c>
      <c r="D115" s="289"/>
      <c r="E115" s="289"/>
      <c r="F115" s="312" t="s">
        <v>1271</v>
      </c>
      <c r="G115" s="289"/>
      <c r="H115" s="289" t="s">
        <v>1315</v>
      </c>
      <c r="I115" s="289" t="s">
        <v>1306</v>
      </c>
      <c r="J115" s="289"/>
      <c r="K115" s="303"/>
    </row>
    <row r="116" s="1" customFormat="1" ht="15" customHeight="1">
      <c r="B116" s="314"/>
      <c r="C116" s="289" t="s">
        <v>49</v>
      </c>
      <c r="D116" s="289"/>
      <c r="E116" s="289"/>
      <c r="F116" s="312" t="s">
        <v>1271</v>
      </c>
      <c r="G116" s="289"/>
      <c r="H116" s="289" t="s">
        <v>1316</v>
      </c>
      <c r="I116" s="289" t="s">
        <v>1306</v>
      </c>
      <c r="J116" s="289"/>
      <c r="K116" s="303"/>
    </row>
    <row r="117" s="1" customFormat="1" ht="15" customHeight="1">
      <c r="B117" s="314"/>
      <c r="C117" s="289" t="s">
        <v>58</v>
      </c>
      <c r="D117" s="289"/>
      <c r="E117" s="289"/>
      <c r="F117" s="312" t="s">
        <v>1271</v>
      </c>
      <c r="G117" s="289"/>
      <c r="H117" s="289" t="s">
        <v>1317</v>
      </c>
      <c r="I117" s="289" t="s">
        <v>1318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1319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1265</v>
      </c>
      <c r="D123" s="304"/>
      <c r="E123" s="304"/>
      <c r="F123" s="304" t="s">
        <v>1266</v>
      </c>
      <c r="G123" s="305"/>
      <c r="H123" s="304" t="s">
        <v>55</v>
      </c>
      <c r="I123" s="304" t="s">
        <v>58</v>
      </c>
      <c r="J123" s="304" t="s">
        <v>1267</v>
      </c>
      <c r="K123" s="333"/>
    </row>
    <row r="124" s="1" customFormat="1" ht="17.25" customHeight="1">
      <c r="B124" s="332"/>
      <c r="C124" s="306" t="s">
        <v>1268</v>
      </c>
      <c r="D124" s="306"/>
      <c r="E124" s="306"/>
      <c r="F124" s="307" t="s">
        <v>1269</v>
      </c>
      <c r="G124" s="308"/>
      <c r="H124" s="306"/>
      <c r="I124" s="306"/>
      <c r="J124" s="306" t="s">
        <v>1270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1274</v>
      </c>
      <c r="D126" s="311"/>
      <c r="E126" s="311"/>
      <c r="F126" s="312" t="s">
        <v>1271</v>
      </c>
      <c r="G126" s="289"/>
      <c r="H126" s="289" t="s">
        <v>1311</v>
      </c>
      <c r="I126" s="289" t="s">
        <v>1273</v>
      </c>
      <c r="J126" s="289">
        <v>120</v>
      </c>
      <c r="K126" s="337"/>
    </row>
    <row r="127" s="1" customFormat="1" ht="15" customHeight="1">
      <c r="B127" s="334"/>
      <c r="C127" s="289" t="s">
        <v>1320</v>
      </c>
      <c r="D127" s="289"/>
      <c r="E127" s="289"/>
      <c r="F127" s="312" t="s">
        <v>1271</v>
      </c>
      <c r="G127" s="289"/>
      <c r="H127" s="289" t="s">
        <v>1321</v>
      </c>
      <c r="I127" s="289" t="s">
        <v>1273</v>
      </c>
      <c r="J127" s="289" t="s">
        <v>1322</v>
      </c>
      <c r="K127" s="337"/>
    </row>
    <row r="128" s="1" customFormat="1" ht="15" customHeight="1">
      <c r="B128" s="334"/>
      <c r="C128" s="289" t="s">
        <v>1219</v>
      </c>
      <c r="D128" s="289"/>
      <c r="E128" s="289"/>
      <c r="F128" s="312" t="s">
        <v>1271</v>
      </c>
      <c r="G128" s="289"/>
      <c r="H128" s="289" t="s">
        <v>1323</v>
      </c>
      <c r="I128" s="289" t="s">
        <v>1273</v>
      </c>
      <c r="J128" s="289" t="s">
        <v>1322</v>
      </c>
      <c r="K128" s="337"/>
    </row>
    <row r="129" s="1" customFormat="1" ht="15" customHeight="1">
      <c r="B129" s="334"/>
      <c r="C129" s="289" t="s">
        <v>1282</v>
      </c>
      <c r="D129" s="289"/>
      <c r="E129" s="289"/>
      <c r="F129" s="312" t="s">
        <v>1277</v>
      </c>
      <c r="G129" s="289"/>
      <c r="H129" s="289" t="s">
        <v>1283</v>
      </c>
      <c r="I129" s="289" t="s">
        <v>1273</v>
      </c>
      <c r="J129" s="289">
        <v>15</v>
      </c>
      <c r="K129" s="337"/>
    </row>
    <row r="130" s="1" customFormat="1" ht="15" customHeight="1">
      <c r="B130" s="334"/>
      <c r="C130" s="315" t="s">
        <v>1284</v>
      </c>
      <c r="D130" s="315"/>
      <c r="E130" s="315"/>
      <c r="F130" s="316" t="s">
        <v>1277</v>
      </c>
      <c r="G130" s="315"/>
      <c r="H130" s="315" t="s">
        <v>1285</v>
      </c>
      <c r="I130" s="315" t="s">
        <v>1273</v>
      </c>
      <c r="J130" s="315">
        <v>15</v>
      </c>
      <c r="K130" s="337"/>
    </row>
    <row r="131" s="1" customFormat="1" ht="15" customHeight="1">
      <c r="B131" s="334"/>
      <c r="C131" s="315" t="s">
        <v>1286</v>
      </c>
      <c r="D131" s="315"/>
      <c r="E131" s="315"/>
      <c r="F131" s="316" t="s">
        <v>1277</v>
      </c>
      <c r="G131" s="315"/>
      <c r="H131" s="315" t="s">
        <v>1287</v>
      </c>
      <c r="I131" s="315" t="s">
        <v>1273</v>
      </c>
      <c r="J131" s="315">
        <v>20</v>
      </c>
      <c r="K131" s="337"/>
    </row>
    <row r="132" s="1" customFormat="1" ht="15" customHeight="1">
      <c r="B132" s="334"/>
      <c r="C132" s="315" t="s">
        <v>1288</v>
      </c>
      <c r="D132" s="315"/>
      <c r="E132" s="315"/>
      <c r="F132" s="316" t="s">
        <v>1277</v>
      </c>
      <c r="G132" s="315"/>
      <c r="H132" s="315" t="s">
        <v>1289</v>
      </c>
      <c r="I132" s="315" t="s">
        <v>1273</v>
      </c>
      <c r="J132" s="315">
        <v>20</v>
      </c>
      <c r="K132" s="337"/>
    </row>
    <row r="133" s="1" customFormat="1" ht="15" customHeight="1">
      <c r="B133" s="334"/>
      <c r="C133" s="289" t="s">
        <v>1276</v>
      </c>
      <c r="D133" s="289"/>
      <c r="E133" s="289"/>
      <c r="F133" s="312" t="s">
        <v>1277</v>
      </c>
      <c r="G133" s="289"/>
      <c r="H133" s="289" t="s">
        <v>1311</v>
      </c>
      <c r="I133" s="289" t="s">
        <v>1273</v>
      </c>
      <c r="J133" s="289">
        <v>50</v>
      </c>
      <c r="K133" s="337"/>
    </row>
    <row r="134" s="1" customFormat="1" ht="15" customHeight="1">
      <c r="B134" s="334"/>
      <c r="C134" s="289" t="s">
        <v>1290</v>
      </c>
      <c r="D134" s="289"/>
      <c r="E134" s="289"/>
      <c r="F134" s="312" t="s">
        <v>1277</v>
      </c>
      <c r="G134" s="289"/>
      <c r="H134" s="289" t="s">
        <v>1311</v>
      </c>
      <c r="I134" s="289" t="s">
        <v>1273</v>
      </c>
      <c r="J134" s="289">
        <v>50</v>
      </c>
      <c r="K134" s="337"/>
    </row>
    <row r="135" s="1" customFormat="1" ht="15" customHeight="1">
      <c r="B135" s="334"/>
      <c r="C135" s="289" t="s">
        <v>1296</v>
      </c>
      <c r="D135" s="289"/>
      <c r="E135" s="289"/>
      <c r="F135" s="312" t="s">
        <v>1277</v>
      </c>
      <c r="G135" s="289"/>
      <c r="H135" s="289" t="s">
        <v>1311</v>
      </c>
      <c r="I135" s="289" t="s">
        <v>1273</v>
      </c>
      <c r="J135" s="289">
        <v>50</v>
      </c>
      <c r="K135" s="337"/>
    </row>
    <row r="136" s="1" customFormat="1" ht="15" customHeight="1">
      <c r="B136" s="334"/>
      <c r="C136" s="289" t="s">
        <v>1298</v>
      </c>
      <c r="D136" s="289"/>
      <c r="E136" s="289"/>
      <c r="F136" s="312" t="s">
        <v>1277</v>
      </c>
      <c r="G136" s="289"/>
      <c r="H136" s="289" t="s">
        <v>1311</v>
      </c>
      <c r="I136" s="289" t="s">
        <v>1273</v>
      </c>
      <c r="J136" s="289">
        <v>50</v>
      </c>
      <c r="K136" s="337"/>
    </row>
    <row r="137" s="1" customFormat="1" ht="15" customHeight="1">
      <c r="B137" s="334"/>
      <c r="C137" s="289" t="s">
        <v>1299</v>
      </c>
      <c r="D137" s="289"/>
      <c r="E137" s="289"/>
      <c r="F137" s="312" t="s">
        <v>1277</v>
      </c>
      <c r="G137" s="289"/>
      <c r="H137" s="289" t="s">
        <v>1324</v>
      </c>
      <c r="I137" s="289" t="s">
        <v>1273</v>
      </c>
      <c r="J137" s="289">
        <v>255</v>
      </c>
      <c r="K137" s="337"/>
    </row>
    <row r="138" s="1" customFormat="1" ht="15" customHeight="1">
      <c r="B138" s="334"/>
      <c r="C138" s="289" t="s">
        <v>1301</v>
      </c>
      <c r="D138" s="289"/>
      <c r="E138" s="289"/>
      <c r="F138" s="312" t="s">
        <v>1271</v>
      </c>
      <c r="G138" s="289"/>
      <c r="H138" s="289" t="s">
        <v>1325</v>
      </c>
      <c r="I138" s="289" t="s">
        <v>1303</v>
      </c>
      <c r="J138" s="289"/>
      <c r="K138" s="337"/>
    </row>
    <row r="139" s="1" customFormat="1" ht="15" customHeight="1">
      <c r="B139" s="334"/>
      <c r="C139" s="289" t="s">
        <v>1304</v>
      </c>
      <c r="D139" s="289"/>
      <c r="E139" s="289"/>
      <c r="F139" s="312" t="s">
        <v>1271</v>
      </c>
      <c r="G139" s="289"/>
      <c r="H139" s="289" t="s">
        <v>1326</v>
      </c>
      <c r="I139" s="289" t="s">
        <v>1306</v>
      </c>
      <c r="J139" s="289"/>
      <c r="K139" s="337"/>
    </row>
    <row r="140" s="1" customFormat="1" ht="15" customHeight="1">
      <c r="B140" s="334"/>
      <c r="C140" s="289" t="s">
        <v>1307</v>
      </c>
      <c r="D140" s="289"/>
      <c r="E140" s="289"/>
      <c r="F140" s="312" t="s">
        <v>1271</v>
      </c>
      <c r="G140" s="289"/>
      <c r="H140" s="289" t="s">
        <v>1307</v>
      </c>
      <c r="I140" s="289" t="s">
        <v>1306</v>
      </c>
      <c r="J140" s="289"/>
      <c r="K140" s="337"/>
    </row>
    <row r="141" s="1" customFormat="1" ht="15" customHeight="1">
      <c r="B141" s="334"/>
      <c r="C141" s="289" t="s">
        <v>39</v>
      </c>
      <c r="D141" s="289"/>
      <c r="E141" s="289"/>
      <c r="F141" s="312" t="s">
        <v>1271</v>
      </c>
      <c r="G141" s="289"/>
      <c r="H141" s="289" t="s">
        <v>1327</v>
      </c>
      <c r="I141" s="289" t="s">
        <v>1306</v>
      </c>
      <c r="J141" s="289"/>
      <c r="K141" s="337"/>
    </row>
    <row r="142" s="1" customFormat="1" ht="15" customHeight="1">
      <c r="B142" s="334"/>
      <c r="C142" s="289" t="s">
        <v>1328</v>
      </c>
      <c r="D142" s="289"/>
      <c r="E142" s="289"/>
      <c r="F142" s="312" t="s">
        <v>1271</v>
      </c>
      <c r="G142" s="289"/>
      <c r="H142" s="289" t="s">
        <v>1329</v>
      </c>
      <c r="I142" s="289" t="s">
        <v>1306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1330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1265</v>
      </c>
      <c r="D148" s="304"/>
      <c r="E148" s="304"/>
      <c r="F148" s="304" t="s">
        <v>1266</v>
      </c>
      <c r="G148" s="305"/>
      <c r="H148" s="304" t="s">
        <v>55</v>
      </c>
      <c r="I148" s="304" t="s">
        <v>58</v>
      </c>
      <c r="J148" s="304" t="s">
        <v>1267</v>
      </c>
      <c r="K148" s="303"/>
    </row>
    <row r="149" s="1" customFormat="1" ht="17.25" customHeight="1">
      <c r="B149" s="301"/>
      <c r="C149" s="306" t="s">
        <v>1268</v>
      </c>
      <c r="D149" s="306"/>
      <c r="E149" s="306"/>
      <c r="F149" s="307" t="s">
        <v>1269</v>
      </c>
      <c r="G149" s="308"/>
      <c r="H149" s="306"/>
      <c r="I149" s="306"/>
      <c r="J149" s="306" t="s">
        <v>1270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1274</v>
      </c>
      <c r="D151" s="289"/>
      <c r="E151" s="289"/>
      <c r="F151" s="342" t="s">
        <v>1271</v>
      </c>
      <c r="G151" s="289"/>
      <c r="H151" s="341" t="s">
        <v>1311</v>
      </c>
      <c r="I151" s="341" t="s">
        <v>1273</v>
      </c>
      <c r="J151" s="341">
        <v>120</v>
      </c>
      <c r="K151" s="337"/>
    </row>
    <row r="152" s="1" customFormat="1" ht="15" customHeight="1">
      <c r="B152" s="314"/>
      <c r="C152" s="341" t="s">
        <v>1320</v>
      </c>
      <c r="D152" s="289"/>
      <c r="E152" s="289"/>
      <c r="F152" s="342" t="s">
        <v>1271</v>
      </c>
      <c r="G152" s="289"/>
      <c r="H152" s="341" t="s">
        <v>1331</v>
      </c>
      <c r="I152" s="341" t="s">
        <v>1273</v>
      </c>
      <c r="J152" s="341" t="s">
        <v>1322</v>
      </c>
      <c r="K152" s="337"/>
    </row>
    <row r="153" s="1" customFormat="1" ht="15" customHeight="1">
      <c r="B153" s="314"/>
      <c r="C153" s="341" t="s">
        <v>1219</v>
      </c>
      <c r="D153" s="289"/>
      <c r="E153" s="289"/>
      <c r="F153" s="342" t="s">
        <v>1271</v>
      </c>
      <c r="G153" s="289"/>
      <c r="H153" s="341" t="s">
        <v>1332</v>
      </c>
      <c r="I153" s="341" t="s">
        <v>1273</v>
      </c>
      <c r="J153" s="341" t="s">
        <v>1322</v>
      </c>
      <c r="K153" s="337"/>
    </row>
    <row r="154" s="1" customFormat="1" ht="15" customHeight="1">
      <c r="B154" s="314"/>
      <c r="C154" s="341" t="s">
        <v>1276</v>
      </c>
      <c r="D154" s="289"/>
      <c r="E154" s="289"/>
      <c r="F154" s="342" t="s">
        <v>1277</v>
      </c>
      <c r="G154" s="289"/>
      <c r="H154" s="341" t="s">
        <v>1311</v>
      </c>
      <c r="I154" s="341" t="s">
        <v>1273</v>
      </c>
      <c r="J154" s="341">
        <v>50</v>
      </c>
      <c r="K154" s="337"/>
    </row>
    <row r="155" s="1" customFormat="1" ht="15" customHeight="1">
      <c r="B155" s="314"/>
      <c r="C155" s="341" t="s">
        <v>1279</v>
      </c>
      <c r="D155" s="289"/>
      <c r="E155" s="289"/>
      <c r="F155" s="342" t="s">
        <v>1271</v>
      </c>
      <c r="G155" s="289"/>
      <c r="H155" s="341" t="s">
        <v>1311</v>
      </c>
      <c r="I155" s="341" t="s">
        <v>1281</v>
      </c>
      <c r="J155" s="341"/>
      <c r="K155" s="337"/>
    </row>
    <row r="156" s="1" customFormat="1" ht="15" customHeight="1">
      <c r="B156" s="314"/>
      <c r="C156" s="341" t="s">
        <v>1290</v>
      </c>
      <c r="D156" s="289"/>
      <c r="E156" s="289"/>
      <c r="F156" s="342" t="s">
        <v>1277</v>
      </c>
      <c r="G156" s="289"/>
      <c r="H156" s="341" t="s">
        <v>1311</v>
      </c>
      <c r="I156" s="341" t="s">
        <v>1273</v>
      </c>
      <c r="J156" s="341">
        <v>50</v>
      </c>
      <c r="K156" s="337"/>
    </row>
    <row r="157" s="1" customFormat="1" ht="15" customHeight="1">
      <c r="B157" s="314"/>
      <c r="C157" s="341" t="s">
        <v>1298</v>
      </c>
      <c r="D157" s="289"/>
      <c r="E157" s="289"/>
      <c r="F157" s="342" t="s">
        <v>1277</v>
      </c>
      <c r="G157" s="289"/>
      <c r="H157" s="341" t="s">
        <v>1311</v>
      </c>
      <c r="I157" s="341" t="s">
        <v>1273</v>
      </c>
      <c r="J157" s="341">
        <v>50</v>
      </c>
      <c r="K157" s="337"/>
    </row>
    <row r="158" s="1" customFormat="1" ht="15" customHeight="1">
      <c r="B158" s="314"/>
      <c r="C158" s="341" t="s">
        <v>1296</v>
      </c>
      <c r="D158" s="289"/>
      <c r="E158" s="289"/>
      <c r="F158" s="342" t="s">
        <v>1277</v>
      </c>
      <c r="G158" s="289"/>
      <c r="H158" s="341" t="s">
        <v>1311</v>
      </c>
      <c r="I158" s="341" t="s">
        <v>1273</v>
      </c>
      <c r="J158" s="341">
        <v>50</v>
      </c>
      <c r="K158" s="337"/>
    </row>
    <row r="159" s="1" customFormat="1" ht="15" customHeight="1">
      <c r="B159" s="314"/>
      <c r="C159" s="341" t="s">
        <v>97</v>
      </c>
      <c r="D159" s="289"/>
      <c r="E159" s="289"/>
      <c r="F159" s="342" t="s">
        <v>1271</v>
      </c>
      <c r="G159" s="289"/>
      <c r="H159" s="341" t="s">
        <v>1333</v>
      </c>
      <c r="I159" s="341" t="s">
        <v>1273</v>
      </c>
      <c r="J159" s="341" t="s">
        <v>1334</v>
      </c>
      <c r="K159" s="337"/>
    </row>
    <row r="160" s="1" customFormat="1" ht="15" customHeight="1">
      <c r="B160" s="314"/>
      <c r="C160" s="341" t="s">
        <v>1335</v>
      </c>
      <c r="D160" s="289"/>
      <c r="E160" s="289"/>
      <c r="F160" s="342" t="s">
        <v>1271</v>
      </c>
      <c r="G160" s="289"/>
      <c r="H160" s="341" t="s">
        <v>1336</v>
      </c>
      <c r="I160" s="341" t="s">
        <v>1306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1337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1265</v>
      </c>
      <c r="D166" s="304"/>
      <c r="E166" s="304"/>
      <c r="F166" s="304" t="s">
        <v>1266</v>
      </c>
      <c r="G166" s="346"/>
      <c r="H166" s="347" t="s">
        <v>55</v>
      </c>
      <c r="I166" s="347" t="s">
        <v>58</v>
      </c>
      <c r="J166" s="304" t="s">
        <v>1267</v>
      </c>
      <c r="K166" s="281"/>
    </row>
    <row r="167" s="1" customFormat="1" ht="17.25" customHeight="1">
      <c r="B167" s="282"/>
      <c r="C167" s="306" t="s">
        <v>1268</v>
      </c>
      <c r="D167" s="306"/>
      <c r="E167" s="306"/>
      <c r="F167" s="307" t="s">
        <v>1269</v>
      </c>
      <c r="G167" s="348"/>
      <c r="H167" s="349"/>
      <c r="I167" s="349"/>
      <c r="J167" s="306" t="s">
        <v>1270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1274</v>
      </c>
      <c r="D169" s="289"/>
      <c r="E169" s="289"/>
      <c r="F169" s="312" t="s">
        <v>1271</v>
      </c>
      <c r="G169" s="289"/>
      <c r="H169" s="289" t="s">
        <v>1311</v>
      </c>
      <c r="I169" s="289" t="s">
        <v>1273</v>
      </c>
      <c r="J169" s="289">
        <v>120</v>
      </c>
      <c r="K169" s="337"/>
    </row>
    <row r="170" s="1" customFormat="1" ht="15" customHeight="1">
      <c r="B170" s="314"/>
      <c r="C170" s="289" t="s">
        <v>1320</v>
      </c>
      <c r="D170" s="289"/>
      <c r="E170" s="289"/>
      <c r="F170" s="312" t="s">
        <v>1271</v>
      </c>
      <c r="G170" s="289"/>
      <c r="H170" s="289" t="s">
        <v>1321</v>
      </c>
      <c r="I170" s="289" t="s">
        <v>1273</v>
      </c>
      <c r="J170" s="289" t="s">
        <v>1322</v>
      </c>
      <c r="K170" s="337"/>
    </row>
    <row r="171" s="1" customFormat="1" ht="15" customHeight="1">
      <c r="B171" s="314"/>
      <c r="C171" s="289" t="s">
        <v>1219</v>
      </c>
      <c r="D171" s="289"/>
      <c r="E171" s="289"/>
      <c r="F171" s="312" t="s">
        <v>1271</v>
      </c>
      <c r="G171" s="289"/>
      <c r="H171" s="289" t="s">
        <v>1338</v>
      </c>
      <c r="I171" s="289" t="s">
        <v>1273</v>
      </c>
      <c r="J171" s="289" t="s">
        <v>1322</v>
      </c>
      <c r="K171" s="337"/>
    </row>
    <row r="172" s="1" customFormat="1" ht="15" customHeight="1">
      <c r="B172" s="314"/>
      <c r="C172" s="289" t="s">
        <v>1276</v>
      </c>
      <c r="D172" s="289"/>
      <c r="E172" s="289"/>
      <c r="F172" s="312" t="s">
        <v>1277</v>
      </c>
      <c r="G172" s="289"/>
      <c r="H172" s="289" t="s">
        <v>1338</v>
      </c>
      <c r="I172" s="289" t="s">
        <v>1273</v>
      </c>
      <c r="J172" s="289">
        <v>50</v>
      </c>
      <c r="K172" s="337"/>
    </row>
    <row r="173" s="1" customFormat="1" ht="15" customHeight="1">
      <c r="B173" s="314"/>
      <c r="C173" s="289" t="s">
        <v>1279</v>
      </c>
      <c r="D173" s="289"/>
      <c r="E173" s="289"/>
      <c r="F173" s="312" t="s">
        <v>1271</v>
      </c>
      <c r="G173" s="289"/>
      <c r="H173" s="289" t="s">
        <v>1338</v>
      </c>
      <c r="I173" s="289" t="s">
        <v>1281</v>
      </c>
      <c r="J173" s="289"/>
      <c r="K173" s="337"/>
    </row>
    <row r="174" s="1" customFormat="1" ht="15" customHeight="1">
      <c r="B174" s="314"/>
      <c r="C174" s="289" t="s">
        <v>1290</v>
      </c>
      <c r="D174" s="289"/>
      <c r="E174" s="289"/>
      <c r="F174" s="312" t="s">
        <v>1277</v>
      </c>
      <c r="G174" s="289"/>
      <c r="H174" s="289" t="s">
        <v>1338</v>
      </c>
      <c r="I174" s="289" t="s">
        <v>1273</v>
      </c>
      <c r="J174" s="289">
        <v>50</v>
      </c>
      <c r="K174" s="337"/>
    </row>
    <row r="175" s="1" customFormat="1" ht="15" customHeight="1">
      <c r="B175" s="314"/>
      <c r="C175" s="289" t="s">
        <v>1298</v>
      </c>
      <c r="D175" s="289"/>
      <c r="E175" s="289"/>
      <c r="F175" s="312" t="s">
        <v>1277</v>
      </c>
      <c r="G175" s="289"/>
      <c r="H175" s="289" t="s">
        <v>1338</v>
      </c>
      <c r="I175" s="289" t="s">
        <v>1273</v>
      </c>
      <c r="J175" s="289">
        <v>50</v>
      </c>
      <c r="K175" s="337"/>
    </row>
    <row r="176" s="1" customFormat="1" ht="15" customHeight="1">
      <c r="B176" s="314"/>
      <c r="C176" s="289" t="s">
        <v>1296</v>
      </c>
      <c r="D176" s="289"/>
      <c r="E176" s="289"/>
      <c r="F176" s="312" t="s">
        <v>1277</v>
      </c>
      <c r="G176" s="289"/>
      <c r="H176" s="289" t="s">
        <v>1338</v>
      </c>
      <c r="I176" s="289" t="s">
        <v>1273</v>
      </c>
      <c r="J176" s="289">
        <v>50</v>
      </c>
      <c r="K176" s="337"/>
    </row>
    <row r="177" s="1" customFormat="1" ht="15" customHeight="1">
      <c r="B177" s="314"/>
      <c r="C177" s="289" t="s">
        <v>115</v>
      </c>
      <c r="D177" s="289"/>
      <c r="E177" s="289"/>
      <c r="F177" s="312" t="s">
        <v>1271</v>
      </c>
      <c r="G177" s="289"/>
      <c r="H177" s="289" t="s">
        <v>1339</v>
      </c>
      <c r="I177" s="289" t="s">
        <v>1340</v>
      </c>
      <c r="J177" s="289"/>
      <c r="K177" s="337"/>
    </row>
    <row r="178" s="1" customFormat="1" ht="15" customHeight="1">
      <c r="B178" s="314"/>
      <c r="C178" s="289" t="s">
        <v>58</v>
      </c>
      <c r="D178" s="289"/>
      <c r="E178" s="289"/>
      <c r="F178" s="312" t="s">
        <v>1271</v>
      </c>
      <c r="G178" s="289"/>
      <c r="H178" s="289" t="s">
        <v>1341</v>
      </c>
      <c r="I178" s="289" t="s">
        <v>1342</v>
      </c>
      <c r="J178" s="289">
        <v>1</v>
      </c>
      <c r="K178" s="337"/>
    </row>
    <row r="179" s="1" customFormat="1" ht="15" customHeight="1">
      <c r="B179" s="314"/>
      <c r="C179" s="289" t="s">
        <v>54</v>
      </c>
      <c r="D179" s="289"/>
      <c r="E179" s="289"/>
      <c r="F179" s="312" t="s">
        <v>1271</v>
      </c>
      <c r="G179" s="289"/>
      <c r="H179" s="289" t="s">
        <v>1343</v>
      </c>
      <c r="I179" s="289" t="s">
        <v>1273</v>
      </c>
      <c r="J179" s="289">
        <v>20</v>
      </c>
      <c r="K179" s="337"/>
    </row>
    <row r="180" s="1" customFormat="1" ht="15" customHeight="1">
      <c r="B180" s="314"/>
      <c r="C180" s="289" t="s">
        <v>55</v>
      </c>
      <c r="D180" s="289"/>
      <c r="E180" s="289"/>
      <c r="F180" s="312" t="s">
        <v>1271</v>
      </c>
      <c r="G180" s="289"/>
      <c r="H180" s="289" t="s">
        <v>1344</v>
      </c>
      <c r="I180" s="289" t="s">
        <v>1273</v>
      </c>
      <c r="J180" s="289">
        <v>255</v>
      </c>
      <c r="K180" s="337"/>
    </row>
    <row r="181" s="1" customFormat="1" ht="15" customHeight="1">
      <c r="B181" s="314"/>
      <c r="C181" s="289" t="s">
        <v>116</v>
      </c>
      <c r="D181" s="289"/>
      <c r="E181" s="289"/>
      <c r="F181" s="312" t="s">
        <v>1271</v>
      </c>
      <c r="G181" s="289"/>
      <c r="H181" s="289" t="s">
        <v>1235</v>
      </c>
      <c r="I181" s="289" t="s">
        <v>1273</v>
      </c>
      <c r="J181" s="289">
        <v>10</v>
      </c>
      <c r="K181" s="337"/>
    </row>
    <row r="182" s="1" customFormat="1" ht="15" customHeight="1">
      <c r="B182" s="314"/>
      <c r="C182" s="289" t="s">
        <v>117</v>
      </c>
      <c r="D182" s="289"/>
      <c r="E182" s="289"/>
      <c r="F182" s="312" t="s">
        <v>1271</v>
      </c>
      <c r="G182" s="289"/>
      <c r="H182" s="289" t="s">
        <v>1345</v>
      </c>
      <c r="I182" s="289" t="s">
        <v>1306</v>
      </c>
      <c r="J182" s="289"/>
      <c r="K182" s="337"/>
    </row>
    <row r="183" s="1" customFormat="1" ht="15" customHeight="1">
      <c r="B183" s="314"/>
      <c r="C183" s="289" t="s">
        <v>1346</v>
      </c>
      <c r="D183" s="289"/>
      <c r="E183" s="289"/>
      <c r="F183" s="312" t="s">
        <v>1271</v>
      </c>
      <c r="G183" s="289"/>
      <c r="H183" s="289" t="s">
        <v>1347</v>
      </c>
      <c r="I183" s="289" t="s">
        <v>1306</v>
      </c>
      <c r="J183" s="289"/>
      <c r="K183" s="337"/>
    </row>
    <row r="184" s="1" customFormat="1" ht="15" customHeight="1">
      <c r="B184" s="314"/>
      <c r="C184" s="289" t="s">
        <v>1335</v>
      </c>
      <c r="D184" s="289"/>
      <c r="E184" s="289"/>
      <c r="F184" s="312" t="s">
        <v>1271</v>
      </c>
      <c r="G184" s="289"/>
      <c r="H184" s="289" t="s">
        <v>1348</v>
      </c>
      <c r="I184" s="289" t="s">
        <v>1306</v>
      </c>
      <c r="J184" s="289"/>
      <c r="K184" s="337"/>
    </row>
    <row r="185" s="1" customFormat="1" ht="15" customHeight="1">
      <c r="B185" s="314"/>
      <c r="C185" s="289" t="s">
        <v>119</v>
      </c>
      <c r="D185" s="289"/>
      <c r="E185" s="289"/>
      <c r="F185" s="312" t="s">
        <v>1277</v>
      </c>
      <c r="G185" s="289"/>
      <c r="H185" s="289" t="s">
        <v>1349</v>
      </c>
      <c r="I185" s="289" t="s">
        <v>1273</v>
      </c>
      <c r="J185" s="289">
        <v>50</v>
      </c>
      <c r="K185" s="337"/>
    </row>
    <row r="186" s="1" customFormat="1" ht="15" customHeight="1">
      <c r="B186" s="314"/>
      <c r="C186" s="289" t="s">
        <v>1350</v>
      </c>
      <c r="D186" s="289"/>
      <c r="E186" s="289"/>
      <c r="F186" s="312" t="s">
        <v>1277</v>
      </c>
      <c r="G186" s="289"/>
      <c r="H186" s="289" t="s">
        <v>1351</v>
      </c>
      <c r="I186" s="289" t="s">
        <v>1352</v>
      </c>
      <c r="J186" s="289"/>
      <c r="K186" s="337"/>
    </row>
    <row r="187" s="1" customFormat="1" ht="15" customHeight="1">
      <c r="B187" s="314"/>
      <c r="C187" s="289" t="s">
        <v>1353</v>
      </c>
      <c r="D187" s="289"/>
      <c r="E187" s="289"/>
      <c r="F187" s="312" t="s">
        <v>1277</v>
      </c>
      <c r="G187" s="289"/>
      <c r="H187" s="289" t="s">
        <v>1354</v>
      </c>
      <c r="I187" s="289" t="s">
        <v>1352</v>
      </c>
      <c r="J187" s="289"/>
      <c r="K187" s="337"/>
    </row>
    <row r="188" s="1" customFormat="1" ht="15" customHeight="1">
      <c r="B188" s="314"/>
      <c r="C188" s="289" t="s">
        <v>1355</v>
      </c>
      <c r="D188" s="289"/>
      <c r="E188" s="289"/>
      <c r="F188" s="312" t="s">
        <v>1277</v>
      </c>
      <c r="G188" s="289"/>
      <c r="H188" s="289" t="s">
        <v>1356</v>
      </c>
      <c r="I188" s="289" t="s">
        <v>1352</v>
      </c>
      <c r="J188" s="289"/>
      <c r="K188" s="337"/>
    </row>
    <row r="189" s="1" customFormat="1" ht="15" customHeight="1">
      <c r="B189" s="314"/>
      <c r="C189" s="350" t="s">
        <v>1357</v>
      </c>
      <c r="D189" s="289"/>
      <c r="E189" s="289"/>
      <c r="F189" s="312" t="s">
        <v>1277</v>
      </c>
      <c r="G189" s="289"/>
      <c r="H189" s="289" t="s">
        <v>1358</v>
      </c>
      <c r="I189" s="289" t="s">
        <v>1359</v>
      </c>
      <c r="J189" s="351" t="s">
        <v>1360</v>
      </c>
      <c r="K189" s="337"/>
    </row>
    <row r="190" s="1" customFormat="1" ht="15" customHeight="1">
      <c r="B190" s="314"/>
      <c r="C190" s="350" t="s">
        <v>43</v>
      </c>
      <c r="D190" s="289"/>
      <c r="E190" s="289"/>
      <c r="F190" s="312" t="s">
        <v>1271</v>
      </c>
      <c r="G190" s="289"/>
      <c r="H190" s="286" t="s">
        <v>1361</v>
      </c>
      <c r="I190" s="289" t="s">
        <v>1362</v>
      </c>
      <c r="J190" s="289"/>
      <c r="K190" s="337"/>
    </row>
    <row r="191" s="1" customFormat="1" ht="15" customHeight="1">
      <c r="B191" s="314"/>
      <c r="C191" s="350" t="s">
        <v>1363</v>
      </c>
      <c r="D191" s="289"/>
      <c r="E191" s="289"/>
      <c r="F191" s="312" t="s">
        <v>1271</v>
      </c>
      <c r="G191" s="289"/>
      <c r="H191" s="289" t="s">
        <v>1364</v>
      </c>
      <c r="I191" s="289" t="s">
        <v>1306</v>
      </c>
      <c r="J191" s="289"/>
      <c r="K191" s="337"/>
    </row>
    <row r="192" s="1" customFormat="1" ht="15" customHeight="1">
      <c r="B192" s="314"/>
      <c r="C192" s="350" t="s">
        <v>1365</v>
      </c>
      <c r="D192" s="289"/>
      <c r="E192" s="289"/>
      <c r="F192" s="312" t="s">
        <v>1271</v>
      </c>
      <c r="G192" s="289"/>
      <c r="H192" s="289" t="s">
        <v>1366</v>
      </c>
      <c r="I192" s="289" t="s">
        <v>1306</v>
      </c>
      <c r="J192" s="289"/>
      <c r="K192" s="337"/>
    </row>
    <row r="193" s="1" customFormat="1" ht="15" customHeight="1">
      <c r="B193" s="314"/>
      <c r="C193" s="350" t="s">
        <v>1367</v>
      </c>
      <c r="D193" s="289"/>
      <c r="E193" s="289"/>
      <c r="F193" s="312" t="s">
        <v>1277</v>
      </c>
      <c r="G193" s="289"/>
      <c r="H193" s="289" t="s">
        <v>1368</v>
      </c>
      <c r="I193" s="289" t="s">
        <v>1306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1369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1370</v>
      </c>
      <c r="D200" s="353"/>
      <c r="E200" s="353"/>
      <c r="F200" s="353" t="s">
        <v>1371</v>
      </c>
      <c r="G200" s="354"/>
      <c r="H200" s="353" t="s">
        <v>1372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1362</v>
      </c>
      <c r="D202" s="289"/>
      <c r="E202" s="289"/>
      <c r="F202" s="312" t="s">
        <v>44</v>
      </c>
      <c r="G202" s="289"/>
      <c r="H202" s="289" t="s">
        <v>1373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45</v>
      </c>
      <c r="G203" s="289"/>
      <c r="H203" s="289" t="s">
        <v>1374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48</v>
      </c>
      <c r="G204" s="289"/>
      <c r="H204" s="289" t="s">
        <v>1375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46</v>
      </c>
      <c r="G205" s="289"/>
      <c r="H205" s="289" t="s">
        <v>1376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47</v>
      </c>
      <c r="G206" s="289"/>
      <c r="H206" s="289" t="s">
        <v>1377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1318</v>
      </c>
      <c r="D208" s="289"/>
      <c r="E208" s="289"/>
      <c r="F208" s="312" t="s">
        <v>80</v>
      </c>
      <c r="G208" s="289"/>
      <c r="H208" s="289" t="s">
        <v>1378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1213</v>
      </c>
      <c r="G209" s="289"/>
      <c r="H209" s="289" t="s">
        <v>1214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1211</v>
      </c>
      <c r="G210" s="289"/>
      <c r="H210" s="289" t="s">
        <v>1379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1215</v>
      </c>
      <c r="G211" s="350"/>
      <c r="H211" s="341" t="s">
        <v>1216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1217</v>
      </c>
      <c r="G212" s="350"/>
      <c r="H212" s="341" t="s">
        <v>1380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1342</v>
      </c>
      <c r="D214" s="289"/>
      <c r="E214" s="289"/>
      <c r="F214" s="312">
        <v>1</v>
      </c>
      <c r="G214" s="350"/>
      <c r="H214" s="341" t="s">
        <v>1381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1382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1383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1384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PCPAVEL\Pavel Kolar</dc:creator>
  <cp:lastModifiedBy>PCPAVEL\Pavel Kolar</cp:lastModifiedBy>
  <dcterms:created xsi:type="dcterms:W3CDTF">2023-10-24T06:44:58Z</dcterms:created>
  <dcterms:modified xsi:type="dcterms:W3CDTF">2023-10-24T06:45:07Z</dcterms:modified>
</cp:coreProperties>
</file>