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IprosVojkovFinal - Rekons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'IprosVojkovFinal - Rekons...'!$C$4:$Q$70,'IprosVojkovFinal - Rekons...'!$C$76:$Q$128,'IprosVojkovFinal - Rekons...'!$C$134:$Q$448</definedName>
    <definedName name="_xlnm.Print_Titles" localSheetId="1">'IprosVojkovFinal - Rekons...'!$143:$143</definedName>
  </definedNames>
  <calcPr/>
</workbook>
</file>

<file path=xl/calcChain.xml><?xml version="1.0" encoding="utf-8"?>
<calcChain xmlns="http://schemas.openxmlformats.org/spreadsheetml/2006/main">
  <c i="1" r="AY88"/>
  <c r="AX88"/>
  <c i="2" r="BI448"/>
  <c r="BH448"/>
  <c r="BG448"/>
  <c r="BE448"/>
  <c r="BK448"/>
  <c r="N448"/>
  <c r="BF448"/>
  <c r="BI447"/>
  <c r="BH447"/>
  <c r="BG447"/>
  <c r="BE447"/>
  <c r="BK447"/>
  <c r="BK446"/>
  <c r="N446"/>
  <c r="N447"/>
  <c r="BF447"/>
  <c r="N118"/>
  <c r="BI445"/>
  <c r="BH445"/>
  <c r="BG445"/>
  <c r="BE445"/>
  <c r="AA445"/>
  <c r="Y445"/>
  <c r="W445"/>
  <c r="BK445"/>
  <c r="N445"/>
  <c r="BF445"/>
  <c r="BI444"/>
  <c r="BH444"/>
  <c r="BG444"/>
  <c r="BE444"/>
  <c r="AA444"/>
  <c r="Y444"/>
  <c r="W444"/>
  <c r="BK444"/>
  <c r="N444"/>
  <c r="BF444"/>
  <c r="BI443"/>
  <c r="BH443"/>
  <c r="BG443"/>
  <c r="BE443"/>
  <c r="AA443"/>
  <c r="Y443"/>
  <c r="W443"/>
  <c r="BK443"/>
  <c r="N443"/>
  <c r="BF443"/>
  <c r="BI442"/>
  <c r="BH442"/>
  <c r="BG442"/>
  <c r="BE442"/>
  <c r="AA442"/>
  <c r="Y442"/>
  <c r="W442"/>
  <c r="BK442"/>
  <c r="N442"/>
  <c r="BF442"/>
  <c r="BI441"/>
  <c r="BH441"/>
  <c r="BG441"/>
  <c r="BE441"/>
  <c r="AA441"/>
  <c r="AA440"/>
  <c r="Y441"/>
  <c r="Y440"/>
  <c r="W441"/>
  <c r="W440"/>
  <c r="BK441"/>
  <c r="BK440"/>
  <c r="N440"/>
  <c r="N441"/>
  <c r="BF441"/>
  <c r="N117"/>
  <c r="BI439"/>
  <c r="BH439"/>
  <c r="BG439"/>
  <c r="BE439"/>
  <c r="AA439"/>
  <c r="Y439"/>
  <c r="W439"/>
  <c r="BK439"/>
  <c r="N439"/>
  <c r="BF439"/>
  <c r="BI438"/>
  <c r="BH438"/>
  <c r="BG438"/>
  <c r="BE438"/>
  <c r="AA438"/>
  <c r="Y438"/>
  <c r="W438"/>
  <c r="BK438"/>
  <c r="N438"/>
  <c r="BF438"/>
  <c r="BI437"/>
  <c r="BH437"/>
  <c r="BG437"/>
  <c r="BE437"/>
  <c r="AA437"/>
  <c r="Y437"/>
  <c r="W437"/>
  <c r="BK437"/>
  <c r="N437"/>
  <c r="BF437"/>
  <c r="BI436"/>
  <c r="BH436"/>
  <c r="BG436"/>
  <c r="BE436"/>
  <c r="AA436"/>
  <c r="AA435"/>
  <c r="Y436"/>
  <c r="Y435"/>
  <c r="W436"/>
  <c r="W435"/>
  <c r="BK436"/>
  <c r="BK435"/>
  <c r="N435"/>
  <c r="N436"/>
  <c r="BF436"/>
  <c r="N116"/>
  <c r="BI434"/>
  <c r="BH434"/>
  <c r="BG434"/>
  <c r="BE434"/>
  <c r="AA434"/>
  <c r="Y434"/>
  <c r="W434"/>
  <c r="BK434"/>
  <c r="N434"/>
  <c r="BF434"/>
  <c r="BI433"/>
  <c r="BH433"/>
  <c r="BG433"/>
  <c r="BE433"/>
  <c r="AA433"/>
  <c r="Y433"/>
  <c r="W433"/>
  <c r="BK433"/>
  <c r="N433"/>
  <c r="BF433"/>
  <c r="BI432"/>
  <c r="BH432"/>
  <c r="BG432"/>
  <c r="BE432"/>
  <c r="AA432"/>
  <c r="Y432"/>
  <c r="W432"/>
  <c r="BK432"/>
  <c r="N432"/>
  <c r="BF432"/>
  <c r="BI431"/>
  <c r="BH431"/>
  <c r="BG431"/>
  <c r="BE431"/>
  <c r="AA431"/>
  <c r="Y431"/>
  <c r="W431"/>
  <c r="BK431"/>
  <c r="N431"/>
  <c r="BF431"/>
  <c r="BI430"/>
  <c r="BH430"/>
  <c r="BG430"/>
  <c r="BE430"/>
  <c r="AA430"/>
  <c r="Y430"/>
  <c r="W430"/>
  <c r="BK430"/>
  <c r="N430"/>
  <c r="BF430"/>
  <c r="BI429"/>
  <c r="BH429"/>
  <c r="BG429"/>
  <c r="BE429"/>
  <c r="AA429"/>
  <c r="Y429"/>
  <c r="W429"/>
  <c r="BK429"/>
  <c r="N429"/>
  <c r="BF429"/>
  <c r="BI428"/>
  <c r="BH428"/>
  <c r="BG428"/>
  <c r="BE428"/>
  <c r="AA428"/>
  <c r="Y428"/>
  <c r="W428"/>
  <c r="BK428"/>
  <c r="N428"/>
  <c r="BF428"/>
  <c r="BI427"/>
  <c r="BH427"/>
  <c r="BG427"/>
  <c r="BE427"/>
  <c r="AA427"/>
  <c r="Y427"/>
  <c r="W427"/>
  <c r="BK427"/>
  <c r="N427"/>
  <c r="BF427"/>
  <c r="BI426"/>
  <c r="BH426"/>
  <c r="BG426"/>
  <c r="BE426"/>
  <c r="AA426"/>
  <c r="Y426"/>
  <c r="W426"/>
  <c r="BK426"/>
  <c r="N426"/>
  <c r="BF426"/>
  <c r="BI425"/>
  <c r="BH425"/>
  <c r="BG425"/>
  <c r="BE425"/>
  <c r="AA425"/>
  <c r="AA424"/>
  <c r="Y425"/>
  <c r="Y424"/>
  <c r="W425"/>
  <c r="W424"/>
  <c r="BK425"/>
  <c r="BK424"/>
  <c r="N424"/>
  <c r="N425"/>
  <c r="BF425"/>
  <c r="N115"/>
  <c r="BI423"/>
  <c r="BH423"/>
  <c r="BG423"/>
  <c r="BE423"/>
  <c r="AA423"/>
  <c r="Y423"/>
  <c r="W423"/>
  <c r="BK423"/>
  <c r="N423"/>
  <c r="BF423"/>
  <c r="BI422"/>
  <c r="BH422"/>
  <c r="BG422"/>
  <c r="BE422"/>
  <c r="AA422"/>
  <c r="Y422"/>
  <c r="W422"/>
  <c r="BK422"/>
  <c r="N422"/>
  <c r="BF422"/>
  <c r="BI421"/>
  <c r="BH421"/>
  <c r="BG421"/>
  <c r="BE421"/>
  <c r="AA421"/>
  <c r="Y421"/>
  <c r="W421"/>
  <c r="BK421"/>
  <c r="N421"/>
  <c r="BF421"/>
  <c r="BI420"/>
  <c r="BH420"/>
  <c r="BG420"/>
  <c r="BE420"/>
  <c r="AA420"/>
  <c r="Y420"/>
  <c r="W420"/>
  <c r="BK420"/>
  <c r="N420"/>
  <c r="BF420"/>
  <c r="BI419"/>
  <c r="BH419"/>
  <c r="BG419"/>
  <c r="BE419"/>
  <c r="AA419"/>
  <c r="Y419"/>
  <c r="W419"/>
  <c r="BK419"/>
  <c r="N419"/>
  <c r="BF419"/>
  <c r="BI418"/>
  <c r="BH418"/>
  <c r="BG418"/>
  <c r="BE418"/>
  <c r="AA418"/>
  <c r="AA417"/>
  <c r="Y418"/>
  <c r="Y417"/>
  <c r="W418"/>
  <c r="W417"/>
  <c r="BK418"/>
  <c r="BK417"/>
  <c r="N417"/>
  <c r="N418"/>
  <c r="BF418"/>
  <c r="N114"/>
  <c r="BI416"/>
  <c r="BH416"/>
  <c r="BG416"/>
  <c r="BE416"/>
  <c r="AA416"/>
  <c r="Y416"/>
  <c r="W416"/>
  <c r="BK416"/>
  <c r="N416"/>
  <c r="BF416"/>
  <c r="BI415"/>
  <c r="BH415"/>
  <c r="BG415"/>
  <c r="BE415"/>
  <c r="AA415"/>
  <c r="Y415"/>
  <c r="W415"/>
  <c r="BK415"/>
  <c r="N415"/>
  <c r="BF415"/>
  <c r="BI414"/>
  <c r="BH414"/>
  <c r="BG414"/>
  <c r="BE414"/>
  <c r="AA414"/>
  <c r="Y414"/>
  <c r="W414"/>
  <c r="BK414"/>
  <c r="N414"/>
  <c r="BF414"/>
  <c r="BI413"/>
  <c r="BH413"/>
  <c r="BG413"/>
  <c r="BE413"/>
  <c r="AA413"/>
  <c r="Y413"/>
  <c r="W413"/>
  <c r="BK413"/>
  <c r="N413"/>
  <c r="BF413"/>
  <c r="BI412"/>
  <c r="BH412"/>
  <c r="BG412"/>
  <c r="BE412"/>
  <c r="AA412"/>
  <c r="Y412"/>
  <c r="W412"/>
  <c r="BK412"/>
  <c r="N412"/>
  <c r="BF412"/>
  <c r="BI411"/>
  <c r="BH411"/>
  <c r="BG411"/>
  <c r="BE411"/>
  <c r="AA411"/>
  <c r="Y411"/>
  <c r="W411"/>
  <c r="BK411"/>
  <c r="N411"/>
  <c r="BF411"/>
  <c r="BI410"/>
  <c r="BH410"/>
  <c r="BG410"/>
  <c r="BE410"/>
  <c r="AA410"/>
  <c r="Y410"/>
  <c r="W410"/>
  <c r="BK410"/>
  <c r="N410"/>
  <c r="BF410"/>
  <c r="BI409"/>
  <c r="BH409"/>
  <c r="BG409"/>
  <c r="BE409"/>
  <c r="AA409"/>
  <c r="AA408"/>
  <c r="Y409"/>
  <c r="Y408"/>
  <c r="W409"/>
  <c r="W408"/>
  <c r="BK409"/>
  <c r="BK408"/>
  <c r="N408"/>
  <c r="N409"/>
  <c r="BF409"/>
  <c r="N113"/>
  <c r="BI407"/>
  <c r="BH407"/>
  <c r="BG407"/>
  <c r="BE407"/>
  <c r="AA407"/>
  <c r="Y407"/>
  <c r="W407"/>
  <c r="BK407"/>
  <c r="N407"/>
  <c r="BF407"/>
  <c r="BI406"/>
  <c r="BH406"/>
  <c r="BG406"/>
  <c r="BE406"/>
  <c r="AA406"/>
  <c r="Y406"/>
  <c r="W406"/>
  <c r="BK406"/>
  <c r="N406"/>
  <c r="BF406"/>
  <c r="BI405"/>
  <c r="BH405"/>
  <c r="BG405"/>
  <c r="BE405"/>
  <c r="AA405"/>
  <c r="AA404"/>
  <c r="Y405"/>
  <c r="Y404"/>
  <c r="W405"/>
  <c r="W404"/>
  <c r="BK405"/>
  <c r="BK404"/>
  <c r="N404"/>
  <c r="N405"/>
  <c r="BF405"/>
  <c r="N112"/>
  <c r="BI403"/>
  <c r="BH403"/>
  <c r="BG403"/>
  <c r="BE403"/>
  <c r="AA403"/>
  <c r="Y403"/>
  <c r="W403"/>
  <c r="BK403"/>
  <c r="N403"/>
  <c r="BF403"/>
  <c r="BI402"/>
  <c r="BH402"/>
  <c r="BG402"/>
  <c r="BE402"/>
  <c r="AA402"/>
  <c r="Y402"/>
  <c r="W402"/>
  <c r="BK402"/>
  <c r="N402"/>
  <c r="BF402"/>
  <c r="BI401"/>
  <c r="BH401"/>
  <c r="BG401"/>
  <c r="BE401"/>
  <c r="AA401"/>
  <c r="Y401"/>
  <c r="W401"/>
  <c r="BK401"/>
  <c r="N401"/>
  <c r="BF401"/>
  <c r="BI400"/>
  <c r="BH400"/>
  <c r="BG400"/>
  <c r="BE400"/>
  <c r="AA400"/>
  <c r="Y400"/>
  <c r="W400"/>
  <c r="BK400"/>
  <c r="N400"/>
  <c r="BF400"/>
  <c r="BI399"/>
  <c r="BH399"/>
  <c r="BG399"/>
  <c r="BE399"/>
  <c r="AA399"/>
  <c r="Y399"/>
  <c r="W399"/>
  <c r="BK399"/>
  <c r="N399"/>
  <c r="BF399"/>
  <c r="BI398"/>
  <c r="BH398"/>
  <c r="BG398"/>
  <c r="BE398"/>
  <c r="AA398"/>
  <c r="Y398"/>
  <c r="W398"/>
  <c r="BK398"/>
  <c r="N398"/>
  <c r="BF398"/>
  <c r="BI397"/>
  <c r="BH397"/>
  <c r="BG397"/>
  <c r="BE397"/>
  <c r="AA397"/>
  <c r="Y397"/>
  <c r="W397"/>
  <c r="BK397"/>
  <c r="N397"/>
  <c r="BF397"/>
  <c r="BI396"/>
  <c r="BH396"/>
  <c r="BG396"/>
  <c r="BE396"/>
  <c r="AA396"/>
  <c r="Y396"/>
  <c r="W396"/>
  <c r="BK396"/>
  <c r="N396"/>
  <c r="BF396"/>
  <c r="BI395"/>
  <c r="BH395"/>
  <c r="BG395"/>
  <c r="BE395"/>
  <c r="AA395"/>
  <c r="Y395"/>
  <c r="W395"/>
  <c r="BK395"/>
  <c r="N395"/>
  <c r="BF395"/>
  <c r="BI394"/>
  <c r="BH394"/>
  <c r="BG394"/>
  <c r="BE394"/>
  <c r="AA394"/>
  <c r="Y394"/>
  <c r="W394"/>
  <c r="BK394"/>
  <c r="N394"/>
  <c r="BF394"/>
  <c r="BI393"/>
  <c r="BH393"/>
  <c r="BG393"/>
  <c r="BE393"/>
  <c r="AA393"/>
  <c r="Y393"/>
  <c r="W393"/>
  <c r="BK393"/>
  <c r="N393"/>
  <c r="BF393"/>
  <c r="BI392"/>
  <c r="BH392"/>
  <c r="BG392"/>
  <c r="BE392"/>
  <c r="AA392"/>
  <c r="Y392"/>
  <c r="W392"/>
  <c r="BK392"/>
  <c r="N392"/>
  <c r="BF392"/>
  <c r="BI391"/>
  <c r="BH391"/>
  <c r="BG391"/>
  <c r="BE391"/>
  <c r="AA391"/>
  <c r="AA390"/>
  <c r="Y391"/>
  <c r="Y390"/>
  <c r="W391"/>
  <c r="W390"/>
  <c r="BK391"/>
  <c r="BK390"/>
  <c r="N390"/>
  <c r="N391"/>
  <c r="BF391"/>
  <c r="N111"/>
  <c r="BI389"/>
  <c r="BH389"/>
  <c r="BG389"/>
  <c r="BE389"/>
  <c r="AA389"/>
  <c r="Y389"/>
  <c r="W389"/>
  <c r="BK389"/>
  <c r="N389"/>
  <c r="BF389"/>
  <c r="BI388"/>
  <c r="BH388"/>
  <c r="BG388"/>
  <c r="BE388"/>
  <c r="AA388"/>
  <c r="Y388"/>
  <c r="W388"/>
  <c r="BK388"/>
  <c r="N388"/>
  <c r="BF388"/>
  <c r="BI387"/>
  <c r="BH387"/>
  <c r="BG387"/>
  <c r="BE387"/>
  <c r="AA387"/>
  <c r="Y387"/>
  <c r="W387"/>
  <c r="BK387"/>
  <c r="N387"/>
  <c r="BF387"/>
  <c r="BI386"/>
  <c r="BH386"/>
  <c r="BG386"/>
  <c r="BE386"/>
  <c r="AA386"/>
  <c r="Y386"/>
  <c r="W386"/>
  <c r="BK386"/>
  <c r="N386"/>
  <c r="BF386"/>
  <c r="BI385"/>
  <c r="BH385"/>
  <c r="BG385"/>
  <c r="BE385"/>
  <c r="AA385"/>
  <c r="AA384"/>
  <c r="Y385"/>
  <c r="Y384"/>
  <c r="W385"/>
  <c r="W384"/>
  <c r="BK385"/>
  <c r="BK384"/>
  <c r="N384"/>
  <c r="N385"/>
  <c r="BF385"/>
  <c r="N110"/>
  <c r="BI383"/>
  <c r="BH383"/>
  <c r="BG383"/>
  <c r="BE383"/>
  <c r="AA383"/>
  <c r="Y383"/>
  <c r="W383"/>
  <c r="BK383"/>
  <c r="N383"/>
  <c r="BF383"/>
  <c r="BI382"/>
  <c r="BH382"/>
  <c r="BG382"/>
  <c r="BE382"/>
  <c r="AA382"/>
  <c r="Y382"/>
  <c r="W382"/>
  <c r="BK382"/>
  <c r="N382"/>
  <c r="BF382"/>
  <c r="BI381"/>
  <c r="BH381"/>
  <c r="BG381"/>
  <c r="BE381"/>
  <c r="AA381"/>
  <c r="Y381"/>
  <c r="W381"/>
  <c r="BK381"/>
  <c r="N381"/>
  <c r="BF381"/>
  <c r="BI380"/>
  <c r="BH380"/>
  <c r="BG380"/>
  <c r="BE380"/>
  <c r="AA380"/>
  <c r="Y380"/>
  <c r="W380"/>
  <c r="BK380"/>
  <c r="N380"/>
  <c r="BF380"/>
  <c r="BI379"/>
  <c r="BH379"/>
  <c r="BG379"/>
  <c r="BE379"/>
  <c r="AA379"/>
  <c r="AA378"/>
  <c r="Y379"/>
  <c r="Y378"/>
  <c r="W379"/>
  <c r="W378"/>
  <c r="BK379"/>
  <c r="BK378"/>
  <c r="N378"/>
  <c r="N379"/>
  <c r="BF379"/>
  <c r="N109"/>
  <c r="BI377"/>
  <c r="BH377"/>
  <c r="BG377"/>
  <c r="BE377"/>
  <c r="AA377"/>
  <c r="Y377"/>
  <c r="W377"/>
  <c r="BK377"/>
  <c r="N377"/>
  <c r="BF377"/>
  <c r="BI376"/>
  <c r="BH376"/>
  <c r="BG376"/>
  <c r="BE376"/>
  <c r="AA376"/>
  <c r="Y376"/>
  <c r="W376"/>
  <c r="BK376"/>
  <c r="N376"/>
  <c r="BF376"/>
  <c r="BI375"/>
  <c r="BH375"/>
  <c r="BG375"/>
  <c r="BE375"/>
  <c r="AA375"/>
  <c r="Y375"/>
  <c r="W375"/>
  <c r="BK375"/>
  <c r="N375"/>
  <c r="BF375"/>
  <c r="BI374"/>
  <c r="BH374"/>
  <c r="BG374"/>
  <c r="BE374"/>
  <c r="AA374"/>
  <c r="Y374"/>
  <c r="W374"/>
  <c r="BK374"/>
  <c r="N374"/>
  <c r="BF374"/>
  <c r="BI373"/>
  <c r="BH373"/>
  <c r="BG373"/>
  <c r="BE373"/>
  <c r="AA373"/>
  <c r="Y373"/>
  <c r="W373"/>
  <c r="BK373"/>
  <c r="N373"/>
  <c r="BF373"/>
  <c r="BI372"/>
  <c r="BH372"/>
  <c r="BG372"/>
  <c r="BE372"/>
  <c r="AA372"/>
  <c r="Y372"/>
  <c r="W372"/>
  <c r="BK372"/>
  <c r="N372"/>
  <c r="BF372"/>
  <c r="BI371"/>
  <c r="BH371"/>
  <c r="BG371"/>
  <c r="BE371"/>
  <c r="AA371"/>
  <c r="Y371"/>
  <c r="W371"/>
  <c r="BK371"/>
  <c r="N371"/>
  <c r="BF371"/>
  <c r="BI370"/>
  <c r="BH370"/>
  <c r="BG370"/>
  <c r="BE370"/>
  <c r="AA370"/>
  <c r="Y370"/>
  <c r="W370"/>
  <c r="BK370"/>
  <c r="N370"/>
  <c r="BF370"/>
  <c r="BI369"/>
  <c r="BH369"/>
  <c r="BG369"/>
  <c r="BE369"/>
  <c r="AA369"/>
  <c r="Y369"/>
  <c r="W369"/>
  <c r="BK369"/>
  <c r="N369"/>
  <c r="BF369"/>
  <c r="BI368"/>
  <c r="BH368"/>
  <c r="BG368"/>
  <c r="BE368"/>
  <c r="AA368"/>
  <c r="Y368"/>
  <c r="W368"/>
  <c r="BK368"/>
  <c r="N368"/>
  <c r="BF368"/>
  <c r="BI367"/>
  <c r="BH367"/>
  <c r="BG367"/>
  <c r="BE367"/>
  <c r="AA367"/>
  <c r="Y367"/>
  <c r="W367"/>
  <c r="BK367"/>
  <c r="N367"/>
  <c r="BF367"/>
  <c r="BI366"/>
  <c r="BH366"/>
  <c r="BG366"/>
  <c r="BE366"/>
  <c r="AA366"/>
  <c r="Y366"/>
  <c r="W366"/>
  <c r="BK366"/>
  <c r="N366"/>
  <c r="BF366"/>
  <c r="BI365"/>
  <c r="BH365"/>
  <c r="BG365"/>
  <c r="BE365"/>
  <c r="AA365"/>
  <c r="Y365"/>
  <c r="W365"/>
  <c r="BK365"/>
  <c r="N365"/>
  <c r="BF365"/>
  <c r="BI364"/>
  <c r="BH364"/>
  <c r="BG364"/>
  <c r="BE364"/>
  <c r="AA364"/>
  <c r="AA363"/>
  <c r="Y364"/>
  <c r="Y363"/>
  <c r="W364"/>
  <c r="W363"/>
  <c r="BK364"/>
  <c r="BK363"/>
  <c r="N363"/>
  <c r="N364"/>
  <c r="BF364"/>
  <c r="N108"/>
  <c r="BI362"/>
  <c r="BH362"/>
  <c r="BG362"/>
  <c r="BE362"/>
  <c r="AA362"/>
  <c r="Y362"/>
  <c r="W362"/>
  <c r="BK362"/>
  <c r="N362"/>
  <c r="BF362"/>
  <c r="BI361"/>
  <c r="BH361"/>
  <c r="BG361"/>
  <c r="BE361"/>
  <c r="AA361"/>
  <c r="Y361"/>
  <c r="W361"/>
  <c r="BK361"/>
  <c r="N361"/>
  <c r="BF361"/>
  <c r="BI360"/>
  <c r="BH360"/>
  <c r="BG360"/>
  <c r="BE360"/>
  <c r="AA360"/>
  <c r="Y360"/>
  <c r="W360"/>
  <c r="BK360"/>
  <c r="N360"/>
  <c r="BF360"/>
  <c r="BI359"/>
  <c r="BH359"/>
  <c r="BG359"/>
  <c r="BE359"/>
  <c r="AA359"/>
  <c r="Y359"/>
  <c r="W359"/>
  <c r="BK359"/>
  <c r="N359"/>
  <c r="BF359"/>
  <c r="BI358"/>
  <c r="BH358"/>
  <c r="BG358"/>
  <c r="BE358"/>
  <c r="AA358"/>
  <c r="Y358"/>
  <c r="W358"/>
  <c r="BK358"/>
  <c r="N358"/>
  <c r="BF358"/>
  <c r="BI357"/>
  <c r="BH357"/>
  <c r="BG357"/>
  <c r="BE357"/>
  <c r="AA357"/>
  <c r="Y357"/>
  <c r="W357"/>
  <c r="BK357"/>
  <c r="N357"/>
  <c r="BF357"/>
  <c r="BI356"/>
  <c r="BH356"/>
  <c r="BG356"/>
  <c r="BE356"/>
  <c r="AA356"/>
  <c r="Y356"/>
  <c r="W356"/>
  <c r="BK356"/>
  <c r="N356"/>
  <c r="BF356"/>
  <c r="BI355"/>
  <c r="BH355"/>
  <c r="BG355"/>
  <c r="BE355"/>
  <c r="AA355"/>
  <c r="Y355"/>
  <c r="W355"/>
  <c r="BK355"/>
  <c r="N355"/>
  <c r="BF355"/>
  <c r="BI354"/>
  <c r="BH354"/>
  <c r="BG354"/>
  <c r="BE354"/>
  <c r="AA354"/>
  <c r="Y354"/>
  <c r="W354"/>
  <c r="BK354"/>
  <c r="N354"/>
  <c r="BF354"/>
  <c r="BI353"/>
  <c r="BH353"/>
  <c r="BG353"/>
  <c r="BE353"/>
  <c r="AA353"/>
  <c r="Y353"/>
  <c r="W353"/>
  <c r="BK353"/>
  <c r="N353"/>
  <c r="BF353"/>
  <c r="BI352"/>
  <c r="BH352"/>
  <c r="BG352"/>
  <c r="BE352"/>
  <c r="AA352"/>
  <c r="Y352"/>
  <c r="W352"/>
  <c r="BK352"/>
  <c r="N352"/>
  <c r="BF352"/>
  <c r="BI351"/>
  <c r="BH351"/>
  <c r="BG351"/>
  <c r="BE351"/>
  <c r="AA351"/>
  <c r="Y351"/>
  <c r="W351"/>
  <c r="BK351"/>
  <c r="N351"/>
  <c r="BF351"/>
  <c r="BI350"/>
  <c r="BH350"/>
  <c r="BG350"/>
  <c r="BE350"/>
  <c r="AA350"/>
  <c r="Y350"/>
  <c r="W350"/>
  <c r="BK350"/>
  <c r="N350"/>
  <c r="BF350"/>
  <c r="BI349"/>
  <c r="BH349"/>
  <c r="BG349"/>
  <c r="BE349"/>
  <c r="AA349"/>
  <c r="Y349"/>
  <c r="W349"/>
  <c r="BK349"/>
  <c r="N349"/>
  <c r="BF349"/>
  <c r="BI348"/>
  <c r="BH348"/>
  <c r="BG348"/>
  <c r="BE348"/>
  <c r="AA348"/>
  <c r="Y348"/>
  <c r="W348"/>
  <c r="BK348"/>
  <c r="N348"/>
  <c r="BF348"/>
  <c r="BI347"/>
  <c r="BH347"/>
  <c r="BG347"/>
  <c r="BE347"/>
  <c r="AA347"/>
  <c r="Y347"/>
  <c r="W347"/>
  <c r="BK347"/>
  <c r="N347"/>
  <c r="BF347"/>
  <c r="BI346"/>
  <c r="BH346"/>
  <c r="BG346"/>
  <c r="BE346"/>
  <c r="AA346"/>
  <c r="Y346"/>
  <c r="W346"/>
  <c r="BK346"/>
  <c r="N346"/>
  <c r="BF346"/>
  <c r="BI345"/>
  <c r="BH345"/>
  <c r="BG345"/>
  <c r="BE345"/>
  <c r="AA345"/>
  <c r="Y345"/>
  <c r="W345"/>
  <c r="BK345"/>
  <c r="N345"/>
  <c r="BF345"/>
  <c r="BI344"/>
  <c r="BH344"/>
  <c r="BG344"/>
  <c r="BE344"/>
  <c r="AA344"/>
  <c r="Y344"/>
  <c r="W344"/>
  <c r="BK344"/>
  <c r="N344"/>
  <c r="BF344"/>
  <c r="BI343"/>
  <c r="BH343"/>
  <c r="BG343"/>
  <c r="BE343"/>
  <c r="AA343"/>
  <c r="Y343"/>
  <c r="W343"/>
  <c r="BK343"/>
  <c r="N343"/>
  <c r="BF343"/>
  <c r="BI342"/>
  <c r="BH342"/>
  <c r="BG342"/>
  <c r="BE342"/>
  <c r="AA342"/>
  <c r="Y342"/>
  <c r="W342"/>
  <c r="BK342"/>
  <c r="N342"/>
  <c r="BF342"/>
  <c r="BI341"/>
  <c r="BH341"/>
  <c r="BG341"/>
  <c r="BE341"/>
  <c r="AA341"/>
  <c r="Y341"/>
  <c r="W341"/>
  <c r="BK341"/>
  <c r="N341"/>
  <c r="BF341"/>
  <c r="BI340"/>
  <c r="BH340"/>
  <c r="BG340"/>
  <c r="BE340"/>
  <c r="AA340"/>
  <c r="Y340"/>
  <c r="W340"/>
  <c r="BK340"/>
  <c r="N340"/>
  <c r="BF340"/>
  <c r="BI339"/>
  <c r="BH339"/>
  <c r="BG339"/>
  <c r="BE339"/>
  <c r="AA339"/>
  <c r="Y339"/>
  <c r="W339"/>
  <c r="BK339"/>
  <c r="N339"/>
  <c r="BF339"/>
  <c r="BI338"/>
  <c r="BH338"/>
  <c r="BG338"/>
  <c r="BE338"/>
  <c r="AA338"/>
  <c r="Y338"/>
  <c r="W338"/>
  <c r="BK338"/>
  <c r="N338"/>
  <c r="BF338"/>
  <c r="BI337"/>
  <c r="BH337"/>
  <c r="BG337"/>
  <c r="BE337"/>
  <c r="AA337"/>
  <c r="Y337"/>
  <c r="W337"/>
  <c r="BK337"/>
  <c r="N337"/>
  <c r="BF337"/>
  <c r="BI336"/>
  <c r="BH336"/>
  <c r="BG336"/>
  <c r="BE336"/>
  <c r="AA336"/>
  <c r="Y336"/>
  <c r="W336"/>
  <c r="BK336"/>
  <c r="N336"/>
  <c r="BF336"/>
  <c r="BI335"/>
  <c r="BH335"/>
  <c r="BG335"/>
  <c r="BE335"/>
  <c r="AA335"/>
  <c r="Y335"/>
  <c r="W335"/>
  <c r="BK335"/>
  <c r="N335"/>
  <c r="BF335"/>
  <c r="BI334"/>
  <c r="BH334"/>
  <c r="BG334"/>
  <c r="BE334"/>
  <c r="AA334"/>
  <c r="Y334"/>
  <c r="W334"/>
  <c r="BK334"/>
  <c r="N334"/>
  <c r="BF334"/>
  <c r="BI333"/>
  <c r="BH333"/>
  <c r="BG333"/>
  <c r="BE333"/>
  <c r="AA333"/>
  <c r="Y333"/>
  <c r="W333"/>
  <c r="BK333"/>
  <c r="N333"/>
  <c r="BF333"/>
  <c r="BI332"/>
  <c r="BH332"/>
  <c r="BG332"/>
  <c r="BE332"/>
  <c r="AA332"/>
  <c r="Y332"/>
  <c r="W332"/>
  <c r="BK332"/>
  <c r="N332"/>
  <c r="BF332"/>
  <c r="BI331"/>
  <c r="BH331"/>
  <c r="BG331"/>
  <c r="BE331"/>
  <c r="AA331"/>
  <c r="Y331"/>
  <c r="W331"/>
  <c r="BK331"/>
  <c r="N331"/>
  <c r="BF331"/>
  <c r="BI330"/>
  <c r="BH330"/>
  <c r="BG330"/>
  <c r="BE330"/>
  <c r="AA330"/>
  <c r="AA329"/>
  <c r="Y330"/>
  <c r="Y329"/>
  <c r="W330"/>
  <c r="W329"/>
  <c r="BK330"/>
  <c r="BK329"/>
  <c r="N329"/>
  <c r="N330"/>
  <c r="BF330"/>
  <c r="N107"/>
  <c r="BI328"/>
  <c r="BH328"/>
  <c r="BG328"/>
  <c r="BE328"/>
  <c r="AA328"/>
  <c r="Y328"/>
  <c r="W328"/>
  <c r="BK328"/>
  <c r="N328"/>
  <c r="BF328"/>
  <c r="BI327"/>
  <c r="BH327"/>
  <c r="BG327"/>
  <c r="BE327"/>
  <c r="AA327"/>
  <c r="Y327"/>
  <c r="W327"/>
  <c r="BK327"/>
  <c r="N327"/>
  <c r="BF327"/>
  <c r="BI326"/>
  <c r="BH326"/>
  <c r="BG326"/>
  <c r="BE326"/>
  <c r="AA326"/>
  <c r="Y326"/>
  <c r="W326"/>
  <c r="BK326"/>
  <c r="N326"/>
  <c r="BF326"/>
  <c r="BI325"/>
  <c r="BH325"/>
  <c r="BG325"/>
  <c r="BE325"/>
  <c r="AA325"/>
  <c r="Y325"/>
  <c r="W325"/>
  <c r="BK325"/>
  <c r="N325"/>
  <c r="BF325"/>
  <c r="BI324"/>
  <c r="BH324"/>
  <c r="BG324"/>
  <c r="BE324"/>
  <c r="AA324"/>
  <c r="Y324"/>
  <c r="W324"/>
  <c r="BK324"/>
  <c r="N324"/>
  <c r="BF324"/>
  <c r="BI323"/>
  <c r="BH323"/>
  <c r="BG323"/>
  <c r="BE323"/>
  <c r="AA323"/>
  <c r="Y323"/>
  <c r="W323"/>
  <c r="BK323"/>
  <c r="N323"/>
  <c r="BF323"/>
  <c r="BI322"/>
  <c r="BH322"/>
  <c r="BG322"/>
  <c r="BE322"/>
  <c r="AA322"/>
  <c r="Y322"/>
  <c r="W322"/>
  <c r="BK322"/>
  <c r="N322"/>
  <c r="BF322"/>
  <c r="BI321"/>
  <c r="BH321"/>
  <c r="BG321"/>
  <c r="BE321"/>
  <c r="AA321"/>
  <c r="Y321"/>
  <c r="W321"/>
  <c r="BK321"/>
  <c r="N321"/>
  <c r="BF321"/>
  <c r="BI320"/>
  <c r="BH320"/>
  <c r="BG320"/>
  <c r="BE320"/>
  <c r="AA320"/>
  <c r="Y320"/>
  <c r="W320"/>
  <c r="BK320"/>
  <c r="N320"/>
  <c r="BF320"/>
  <c r="BI319"/>
  <c r="BH319"/>
  <c r="BG319"/>
  <c r="BE319"/>
  <c r="AA319"/>
  <c r="Y319"/>
  <c r="W319"/>
  <c r="BK319"/>
  <c r="N319"/>
  <c r="BF319"/>
  <c r="BI318"/>
  <c r="BH318"/>
  <c r="BG318"/>
  <c r="BE318"/>
  <c r="AA318"/>
  <c r="Y318"/>
  <c r="W318"/>
  <c r="BK318"/>
  <c r="N318"/>
  <c r="BF318"/>
  <c r="BI317"/>
  <c r="BH317"/>
  <c r="BG317"/>
  <c r="BE317"/>
  <c r="AA317"/>
  <c r="Y317"/>
  <c r="W317"/>
  <c r="BK317"/>
  <c r="N317"/>
  <c r="BF317"/>
  <c r="BI316"/>
  <c r="BH316"/>
  <c r="BG316"/>
  <c r="BE316"/>
  <c r="AA316"/>
  <c r="Y316"/>
  <c r="W316"/>
  <c r="BK316"/>
  <c r="N316"/>
  <c r="BF316"/>
  <c r="BI315"/>
  <c r="BH315"/>
  <c r="BG315"/>
  <c r="BE315"/>
  <c r="AA315"/>
  <c r="Y315"/>
  <c r="W315"/>
  <c r="BK315"/>
  <c r="N315"/>
  <c r="BF315"/>
  <c r="BI314"/>
  <c r="BH314"/>
  <c r="BG314"/>
  <c r="BE314"/>
  <c r="AA314"/>
  <c r="Y314"/>
  <c r="W314"/>
  <c r="BK314"/>
  <c r="N314"/>
  <c r="BF314"/>
  <c r="BI313"/>
  <c r="BH313"/>
  <c r="BG313"/>
  <c r="BE313"/>
  <c r="AA313"/>
  <c r="Y313"/>
  <c r="W313"/>
  <c r="BK313"/>
  <c r="N313"/>
  <c r="BF313"/>
  <c r="BI312"/>
  <c r="BH312"/>
  <c r="BG312"/>
  <c r="BE312"/>
  <c r="AA312"/>
  <c r="Y312"/>
  <c r="W312"/>
  <c r="BK312"/>
  <c r="N312"/>
  <c r="BF312"/>
  <c r="BI311"/>
  <c r="BH311"/>
  <c r="BG311"/>
  <c r="BE311"/>
  <c r="AA311"/>
  <c r="Y311"/>
  <c r="W311"/>
  <c r="BK311"/>
  <c r="N311"/>
  <c r="BF311"/>
  <c r="BI310"/>
  <c r="BH310"/>
  <c r="BG310"/>
  <c r="BE310"/>
  <c r="AA310"/>
  <c r="Y310"/>
  <c r="W310"/>
  <c r="BK310"/>
  <c r="N310"/>
  <c r="BF310"/>
  <c r="BI309"/>
  <c r="BH309"/>
  <c r="BG309"/>
  <c r="BE309"/>
  <c r="AA309"/>
  <c r="Y309"/>
  <c r="W309"/>
  <c r="BK309"/>
  <c r="N309"/>
  <c r="BF309"/>
  <c r="BI308"/>
  <c r="BH308"/>
  <c r="BG308"/>
  <c r="BE308"/>
  <c r="AA308"/>
  <c r="Y308"/>
  <c r="W308"/>
  <c r="BK308"/>
  <c r="N308"/>
  <c r="BF308"/>
  <c r="BI307"/>
  <c r="BH307"/>
  <c r="BG307"/>
  <c r="BE307"/>
  <c r="AA307"/>
  <c r="Y307"/>
  <c r="W307"/>
  <c r="BK307"/>
  <c r="N307"/>
  <c r="BF307"/>
  <c r="BI306"/>
  <c r="BH306"/>
  <c r="BG306"/>
  <c r="BE306"/>
  <c r="AA306"/>
  <c r="Y306"/>
  <c r="W306"/>
  <c r="BK306"/>
  <c r="N306"/>
  <c r="BF306"/>
  <c r="BI305"/>
  <c r="BH305"/>
  <c r="BG305"/>
  <c r="BE305"/>
  <c r="AA305"/>
  <c r="Y305"/>
  <c r="W305"/>
  <c r="BK305"/>
  <c r="N305"/>
  <c r="BF305"/>
  <c r="BI304"/>
  <c r="BH304"/>
  <c r="BG304"/>
  <c r="BE304"/>
  <c r="AA304"/>
  <c r="Y304"/>
  <c r="W304"/>
  <c r="BK304"/>
  <c r="N304"/>
  <c r="BF304"/>
  <c r="BI303"/>
  <c r="BH303"/>
  <c r="BG303"/>
  <c r="BE303"/>
  <c r="AA303"/>
  <c r="Y303"/>
  <c r="W303"/>
  <c r="BK303"/>
  <c r="N303"/>
  <c r="BF303"/>
  <c r="BI302"/>
  <c r="BH302"/>
  <c r="BG302"/>
  <c r="BE302"/>
  <c r="AA302"/>
  <c r="Y302"/>
  <c r="W302"/>
  <c r="BK302"/>
  <c r="N302"/>
  <c r="BF302"/>
  <c r="BI301"/>
  <c r="BH301"/>
  <c r="BG301"/>
  <c r="BE301"/>
  <c r="AA301"/>
  <c r="Y301"/>
  <c r="W301"/>
  <c r="BK301"/>
  <c r="N301"/>
  <c r="BF301"/>
  <c r="BI300"/>
  <c r="BH300"/>
  <c r="BG300"/>
  <c r="BE300"/>
  <c r="AA300"/>
  <c r="Y300"/>
  <c r="W300"/>
  <c r="BK300"/>
  <c r="N300"/>
  <c r="BF300"/>
  <c r="BI299"/>
  <c r="BH299"/>
  <c r="BG299"/>
  <c r="BE299"/>
  <c r="AA299"/>
  <c r="Y299"/>
  <c r="W299"/>
  <c r="BK299"/>
  <c r="N299"/>
  <c r="BF299"/>
  <c r="BI298"/>
  <c r="BH298"/>
  <c r="BG298"/>
  <c r="BE298"/>
  <c r="AA298"/>
  <c r="AA297"/>
  <c r="Y298"/>
  <c r="Y297"/>
  <c r="W298"/>
  <c r="W297"/>
  <c r="BK298"/>
  <c r="BK297"/>
  <c r="N297"/>
  <c r="N298"/>
  <c r="BF298"/>
  <c r="N106"/>
  <c r="BI296"/>
  <c r="BH296"/>
  <c r="BG296"/>
  <c r="BE296"/>
  <c r="AA296"/>
  <c r="Y296"/>
  <c r="W296"/>
  <c r="BK296"/>
  <c r="N296"/>
  <c r="BF296"/>
  <c r="BI295"/>
  <c r="BH295"/>
  <c r="BG295"/>
  <c r="BE295"/>
  <c r="AA295"/>
  <c r="Y295"/>
  <c r="W295"/>
  <c r="BK295"/>
  <c r="N295"/>
  <c r="BF295"/>
  <c r="BI294"/>
  <c r="BH294"/>
  <c r="BG294"/>
  <c r="BE294"/>
  <c r="AA294"/>
  <c r="Y294"/>
  <c r="W294"/>
  <c r="BK294"/>
  <c r="N294"/>
  <c r="BF294"/>
  <c r="BI293"/>
  <c r="BH293"/>
  <c r="BG293"/>
  <c r="BE293"/>
  <c r="AA293"/>
  <c r="Y293"/>
  <c r="W293"/>
  <c r="BK293"/>
  <c r="N293"/>
  <c r="BF293"/>
  <c r="BI292"/>
  <c r="BH292"/>
  <c r="BG292"/>
  <c r="BE292"/>
  <c r="AA292"/>
  <c r="Y292"/>
  <c r="W292"/>
  <c r="BK292"/>
  <c r="N292"/>
  <c r="BF292"/>
  <c r="BI291"/>
  <c r="BH291"/>
  <c r="BG291"/>
  <c r="BE291"/>
  <c r="AA291"/>
  <c r="AA290"/>
  <c r="Y291"/>
  <c r="Y290"/>
  <c r="W291"/>
  <c r="W290"/>
  <c r="BK291"/>
  <c r="BK290"/>
  <c r="N290"/>
  <c r="N291"/>
  <c r="BF291"/>
  <c r="N105"/>
  <c r="BI289"/>
  <c r="BH289"/>
  <c r="BG289"/>
  <c r="BE289"/>
  <c r="AA289"/>
  <c r="Y289"/>
  <c r="W289"/>
  <c r="BK289"/>
  <c r="N289"/>
  <c r="BF289"/>
  <c r="BI288"/>
  <c r="BH288"/>
  <c r="BG288"/>
  <c r="BE288"/>
  <c r="AA288"/>
  <c r="Y288"/>
  <c r="W288"/>
  <c r="BK288"/>
  <c r="N288"/>
  <c r="BF288"/>
  <c r="BI287"/>
  <c r="BH287"/>
  <c r="BG287"/>
  <c r="BE287"/>
  <c r="AA287"/>
  <c r="Y287"/>
  <c r="W287"/>
  <c r="BK287"/>
  <c r="N287"/>
  <c r="BF287"/>
  <c r="BI286"/>
  <c r="BH286"/>
  <c r="BG286"/>
  <c r="BE286"/>
  <c r="AA286"/>
  <c r="Y286"/>
  <c r="W286"/>
  <c r="BK286"/>
  <c r="N286"/>
  <c r="BF286"/>
  <c r="BI285"/>
  <c r="BH285"/>
  <c r="BG285"/>
  <c r="BE285"/>
  <c r="AA285"/>
  <c r="Y285"/>
  <c r="W285"/>
  <c r="BK285"/>
  <c r="N285"/>
  <c r="BF285"/>
  <c r="BI284"/>
  <c r="BH284"/>
  <c r="BG284"/>
  <c r="BE284"/>
  <c r="AA284"/>
  <c r="Y284"/>
  <c r="W284"/>
  <c r="BK284"/>
  <c r="N284"/>
  <c r="BF284"/>
  <c r="BI283"/>
  <c r="BH283"/>
  <c r="BG283"/>
  <c r="BE283"/>
  <c r="AA283"/>
  <c r="Y283"/>
  <c r="W283"/>
  <c r="BK283"/>
  <c r="N283"/>
  <c r="BF283"/>
  <c r="BI282"/>
  <c r="BH282"/>
  <c r="BG282"/>
  <c r="BE282"/>
  <c r="AA282"/>
  <c r="AA281"/>
  <c r="Y282"/>
  <c r="Y281"/>
  <c r="W282"/>
  <c r="W281"/>
  <c r="BK282"/>
  <c r="BK281"/>
  <c r="N281"/>
  <c r="N282"/>
  <c r="BF282"/>
  <c r="N104"/>
  <c r="BI280"/>
  <c r="BH280"/>
  <c r="BG280"/>
  <c r="BE280"/>
  <c r="AA280"/>
  <c r="Y280"/>
  <c r="W280"/>
  <c r="BK280"/>
  <c r="N280"/>
  <c r="BF280"/>
  <c r="BI279"/>
  <c r="BH279"/>
  <c r="BG279"/>
  <c r="BE279"/>
  <c r="AA279"/>
  <c r="Y279"/>
  <c r="W279"/>
  <c r="BK279"/>
  <c r="N279"/>
  <c r="BF279"/>
  <c r="BI278"/>
  <c r="BH278"/>
  <c r="BG278"/>
  <c r="BE278"/>
  <c r="AA278"/>
  <c r="Y278"/>
  <c r="W278"/>
  <c r="BK278"/>
  <c r="N278"/>
  <c r="BF278"/>
  <c r="BI277"/>
  <c r="BH277"/>
  <c r="BG277"/>
  <c r="BE277"/>
  <c r="AA277"/>
  <c r="AA276"/>
  <c r="Y277"/>
  <c r="Y276"/>
  <c r="W277"/>
  <c r="W276"/>
  <c r="BK277"/>
  <c r="BK276"/>
  <c r="N276"/>
  <c r="N277"/>
  <c r="BF277"/>
  <c r="N103"/>
  <c r="BI275"/>
  <c r="BH275"/>
  <c r="BG275"/>
  <c r="BE275"/>
  <c r="AA275"/>
  <c r="Y275"/>
  <c r="W275"/>
  <c r="BK275"/>
  <c r="N275"/>
  <c r="BF275"/>
  <c r="BI274"/>
  <c r="BH274"/>
  <c r="BG274"/>
  <c r="BE274"/>
  <c r="AA274"/>
  <c r="AA273"/>
  <c r="Y274"/>
  <c r="Y273"/>
  <c r="W274"/>
  <c r="W273"/>
  <c r="BK274"/>
  <c r="BK273"/>
  <c r="N273"/>
  <c r="N274"/>
  <c r="BF274"/>
  <c r="N102"/>
  <c r="BI272"/>
  <c r="BH272"/>
  <c r="BG272"/>
  <c r="BE272"/>
  <c r="AA272"/>
  <c r="Y272"/>
  <c r="W272"/>
  <c r="BK272"/>
  <c r="N272"/>
  <c r="BF272"/>
  <c r="BI271"/>
  <c r="BH271"/>
  <c r="BG271"/>
  <c r="BE271"/>
  <c r="AA271"/>
  <c r="Y271"/>
  <c r="W271"/>
  <c r="BK271"/>
  <c r="N271"/>
  <c r="BF271"/>
  <c r="BI270"/>
  <c r="BH270"/>
  <c r="BG270"/>
  <c r="BE270"/>
  <c r="AA270"/>
  <c r="Y270"/>
  <c r="W270"/>
  <c r="BK270"/>
  <c r="N270"/>
  <c r="BF270"/>
  <c r="BI269"/>
  <c r="BH269"/>
  <c r="BG269"/>
  <c r="BE269"/>
  <c r="AA269"/>
  <c r="Y269"/>
  <c r="W269"/>
  <c r="BK269"/>
  <c r="N269"/>
  <c r="BF269"/>
  <c r="BI268"/>
  <c r="BH268"/>
  <c r="BG268"/>
  <c r="BE268"/>
  <c r="AA268"/>
  <c r="Y268"/>
  <c r="W268"/>
  <c r="BK268"/>
  <c r="N268"/>
  <c r="BF268"/>
  <c r="BI267"/>
  <c r="BH267"/>
  <c r="BG267"/>
  <c r="BE267"/>
  <c r="AA267"/>
  <c r="Y267"/>
  <c r="W267"/>
  <c r="BK267"/>
  <c r="N267"/>
  <c r="BF267"/>
  <c r="BI266"/>
  <c r="BH266"/>
  <c r="BG266"/>
  <c r="BE266"/>
  <c r="AA266"/>
  <c r="Y266"/>
  <c r="W266"/>
  <c r="BK266"/>
  <c r="N266"/>
  <c r="BF266"/>
  <c r="BI265"/>
  <c r="BH265"/>
  <c r="BG265"/>
  <c r="BE265"/>
  <c r="AA265"/>
  <c r="AA264"/>
  <c r="Y265"/>
  <c r="Y264"/>
  <c r="W265"/>
  <c r="W264"/>
  <c r="BK265"/>
  <c r="BK264"/>
  <c r="N264"/>
  <c r="N265"/>
  <c r="BF265"/>
  <c r="N101"/>
  <c r="BI263"/>
  <c r="BH263"/>
  <c r="BG263"/>
  <c r="BE263"/>
  <c r="AA263"/>
  <c r="Y263"/>
  <c r="W263"/>
  <c r="BK263"/>
  <c r="N263"/>
  <c r="BF263"/>
  <c r="BI262"/>
  <c r="BH262"/>
  <c r="BG262"/>
  <c r="BE262"/>
  <c r="AA262"/>
  <c r="Y262"/>
  <c r="W262"/>
  <c r="BK262"/>
  <c r="N262"/>
  <c r="BF262"/>
  <c r="BI261"/>
  <c r="BH261"/>
  <c r="BG261"/>
  <c r="BE261"/>
  <c r="AA261"/>
  <c r="Y261"/>
  <c r="W261"/>
  <c r="BK261"/>
  <c r="N261"/>
  <c r="BF261"/>
  <c r="BI260"/>
  <c r="BH260"/>
  <c r="BG260"/>
  <c r="BE260"/>
  <c r="AA260"/>
  <c r="Y260"/>
  <c r="W260"/>
  <c r="BK260"/>
  <c r="N260"/>
  <c r="BF260"/>
  <c r="BI259"/>
  <c r="BH259"/>
  <c r="BG259"/>
  <c r="BE259"/>
  <c r="AA259"/>
  <c r="Y259"/>
  <c r="W259"/>
  <c r="BK259"/>
  <c r="N259"/>
  <c r="BF259"/>
  <c r="BI258"/>
  <c r="BH258"/>
  <c r="BG258"/>
  <c r="BE258"/>
  <c r="AA258"/>
  <c r="Y258"/>
  <c r="W258"/>
  <c r="BK258"/>
  <c r="N258"/>
  <c r="BF258"/>
  <c r="BI257"/>
  <c r="BH257"/>
  <c r="BG257"/>
  <c r="BE257"/>
  <c r="AA257"/>
  <c r="Y257"/>
  <c r="W257"/>
  <c r="BK257"/>
  <c r="N257"/>
  <c r="BF257"/>
  <c r="BI256"/>
  <c r="BH256"/>
  <c r="BG256"/>
  <c r="BE256"/>
  <c r="AA256"/>
  <c r="Y256"/>
  <c r="W256"/>
  <c r="BK256"/>
  <c r="N256"/>
  <c r="BF256"/>
  <c r="BI255"/>
  <c r="BH255"/>
  <c r="BG255"/>
  <c r="BE255"/>
  <c r="AA255"/>
  <c r="Y255"/>
  <c r="W255"/>
  <c r="BK255"/>
  <c r="N255"/>
  <c r="BF255"/>
  <c r="BI254"/>
  <c r="BH254"/>
  <c r="BG254"/>
  <c r="BE254"/>
  <c r="AA254"/>
  <c r="Y254"/>
  <c r="W254"/>
  <c r="BK254"/>
  <c r="N254"/>
  <c r="BF254"/>
  <c r="BI253"/>
  <c r="BH253"/>
  <c r="BG253"/>
  <c r="BE253"/>
  <c r="AA253"/>
  <c r="Y253"/>
  <c r="W253"/>
  <c r="BK253"/>
  <c r="N253"/>
  <c r="BF253"/>
  <c r="BI252"/>
  <c r="BH252"/>
  <c r="BG252"/>
  <c r="BE252"/>
  <c r="AA252"/>
  <c r="Y252"/>
  <c r="W252"/>
  <c r="BK252"/>
  <c r="N252"/>
  <c r="BF252"/>
  <c r="BI251"/>
  <c r="BH251"/>
  <c r="BG251"/>
  <c r="BE251"/>
  <c r="AA251"/>
  <c r="Y251"/>
  <c r="W251"/>
  <c r="BK251"/>
  <c r="N251"/>
  <c r="BF251"/>
  <c r="BI250"/>
  <c r="BH250"/>
  <c r="BG250"/>
  <c r="BE250"/>
  <c r="AA250"/>
  <c r="Y250"/>
  <c r="W250"/>
  <c r="BK250"/>
  <c r="N250"/>
  <c r="BF250"/>
  <c r="BI249"/>
  <c r="BH249"/>
  <c r="BG249"/>
  <c r="BE249"/>
  <c r="AA249"/>
  <c r="Y249"/>
  <c r="W249"/>
  <c r="BK249"/>
  <c r="N249"/>
  <c r="BF249"/>
  <c r="BI248"/>
  <c r="BH248"/>
  <c r="BG248"/>
  <c r="BE248"/>
  <c r="AA248"/>
  <c r="Y248"/>
  <c r="W248"/>
  <c r="BK248"/>
  <c r="N248"/>
  <c r="BF248"/>
  <c r="BI247"/>
  <c r="BH247"/>
  <c r="BG247"/>
  <c r="BE247"/>
  <c r="AA247"/>
  <c r="Y247"/>
  <c r="W247"/>
  <c r="BK247"/>
  <c r="N247"/>
  <c r="BF247"/>
  <c r="BI246"/>
  <c r="BH246"/>
  <c r="BG246"/>
  <c r="BE246"/>
  <c r="AA246"/>
  <c r="Y246"/>
  <c r="W246"/>
  <c r="BK246"/>
  <c r="N246"/>
  <c r="BF246"/>
  <c r="BI245"/>
  <c r="BH245"/>
  <c r="BG245"/>
  <c r="BE245"/>
  <c r="AA245"/>
  <c r="Y245"/>
  <c r="W245"/>
  <c r="BK245"/>
  <c r="N245"/>
  <c r="BF245"/>
  <c r="BI244"/>
  <c r="BH244"/>
  <c r="BG244"/>
  <c r="BE244"/>
  <c r="AA244"/>
  <c r="Y244"/>
  <c r="W244"/>
  <c r="BK244"/>
  <c r="N244"/>
  <c r="BF244"/>
  <c r="BI243"/>
  <c r="BH243"/>
  <c r="BG243"/>
  <c r="BE243"/>
  <c r="AA243"/>
  <c r="Y243"/>
  <c r="W243"/>
  <c r="BK243"/>
  <c r="N243"/>
  <c r="BF243"/>
  <c r="BI242"/>
  <c r="BH242"/>
  <c r="BG242"/>
  <c r="BE242"/>
  <c r="AA242"/>
  <c r="Y242"/>
  <c r="W242"/>
  <c r="BK242"/>
  <c r="N242"/>
  <c r="BF242"/>
  <c r="BI241"/>
  <c r="BH241"/>
  <c r="BG241"/>
  <c r="BE241"/>
  <c r="AA241"/>
  <c r="Y241"/>
  <c r="W241"/>
  <c r="BK241"/>
  <c r="N241"/>
  <c r="BF241"/>
  <c r="BI240"/>
  <c r="BH240"/>
  <c r="BG240"/>
  <c r="BE240"/>
  <c r="AA240"/>
  <c r="Y240"/>
  <c r="W240"/>
  <c r="BK240"/>
  <c r="N240"/>
  <c r="BF240"/>
  <c r="BI239"/>
  <c r="BH239"/>
  <c r="BG239"/>
  <c r="BE239"/>
  <c r="AA239"/>
  <c r="Y239"/>
  <c r="W239"/>
  <c r="BK239"/>
  <c r="N239"/>
  <c r="BF239"/>
  <c r="BI238"/>
  <c r="BH238"/>
  <c r="BG238"/>
  <c r="BE238"/>
  <c r="AA238"/>
  <c r="Y238"/>
  <c r="W238"/>
  <c r="BK238"/>
  <c r="N238"/>
  <c r="BF238"/>
  <c r="BI237"/>
  <c r="BH237"/>
  <c r="BG237"/>
  <c r="BE237"/>
  <c r="AA237"/>
  <c r="Y237"/>
  <c r="W237"/>
  <c r="BK237"/>
  <c r="N237"/>
  <c r="BF237"/>
  <c r="BI236"/>
  <c r="BH236"/>
  <c r="BG236"/>
  <c r="BE236"/>
  <c r="AA236"/>
  <c r="Y236"/>
  <c r="W236"/>
  <c r="BK236"/>
  <c r="N236"/>
  <c r="BF236"/>
  <c r="BI235"/>
  <c r="BH235"/>
  <c r="BG235"/>
  <c r="BE235"/>
  <c r="AA235"/>
  <c r="Y235"/>
  <c r="W235"/>
  <c r="BK235"/>
  <c r="N235"/>
  <c r="BF235"/>
  <c r="BI234"/>
  <c r="BH234"/>
  <c r="BG234"/>
  <c r="BE234"/>
  <c r="AA234"/>
  <c r="AA233"/>
  <c r="Y234"/>
  <c r="Y233"/>
  <c r="W234"/>
  <c r="W233"/>
  <c r="BK234"/>
  <c r="BK233"/>
  <c r="N233"/>
  <c r="N234"/>
  <c r="BF234"/>
  <c r="N100"/>
  <c r="BI232"/>
  <c r="BH232"/>
  <c r="BG232"/>
  <c r="BE232"/>
  <c r="AA232"/>
  <c r="Y232"/>
  <c r="W232"/>
  <c r="BK232"/>
  <c r="N232"/>
  <c r="BF232"/>
  <c r="BI231"/>
  <c r="BH231"/>
  <c r="BG231"/>
  <c r="BE231"/>
  <c r="AA231"/>
  <c r="Y231"/>
  <c r="W231"/>
  <c r="BK231"/>
  <c r="N231"/>
  <c r="BF231"/>
  <c r="BI230"/>
  <c r="BH230"/>
  <c r="BG230"/>
  <c r="BE230"/>
  <c r="AA230"/>
  <c r="Y230"/>
  <c r="W230"/>
  <c r="BK230"/>
  <c r="N230"/>
  <c r="BF230"/>
  <c r="BI229"/>
  <c r="BH229"/>
  <c r="BG229"/>
  <c r="BE229"/>
  <c r="AA229"/>
  <c r="Y229"/>
  <c r="W229"/>
  <c r="BK229"/>
  <c r="N229"/>
  <c r="BF229"/>
  <c r="BI228"/>
  <c r="BH228"/>
  <c r="BG228"/>
  <c r="BE228"/>
  <c r="AA228"/>
  <c r="Y228"/>
  <c r="W228"/>
  <c r="BK228"/>
  <c r="N228"/>
  <c r="BF228"/>
  <c r="BI227"/>
  <c r="BH227"/>
  <c r="BG227"/>
  <c r="BE227"/>
  <c r="AA227"/>
  <c r="Y227"/>
  <c r="W227"/>
  <c r="BK227"/>
  <c r="N227"/>
  <c r="BF227"/>
  <c r="BI226"/>
  <c r="BH226"/>
  <c r="BG226"/>
  <c r="BE226"/>
  <c r="AA226"/>
  <c r="Y226"/>
  <c r="W226"/>
  <c r="BK226"/>
  <c r="N226"/>
  <c r="BF226"/>
  <c r="BI225"/>
  <c r="BH225"/>
  <c r="BG225"/>
  <c r="BE225"/>
  <c r="AA225"/>
  <c r="Y225"/>
  <c r="W225"/>
  <c r="BK225"/>
  <c r="N225"/>
  <c r="BF225"/>
  <c r="BI224"/>
  <c r="BH224"/>
  <c r="BG224"/>
  <c r="BE224"/>
  <c r="AA224"/>
  <c r="Y224"/>
  <c r="W224"/>
  <c r="BK224"/>
  <c r="N224"/>
  <c r="BF224"/>
  <c r="BI223"/>
  <c r="BH223"/>
  <c r="BG223"/>
  <c r="BE223"/>
  <c r="AA223"/>
  <c r="Y223"/>
  <c r="W223"/>
  <c r="BK223"/>
  <c r="N223"/>
  <c r="BF223"/>
  <c r="BI222"/>
  <c r="BH222"/>
  <c r="BG222"/>
  <c r="BE222"/>
  <c r="AA222"/>
  <c r="Y222"/>
  <c r="W222"/>
  <c r="BK222"/>
  <c r="N222"/>
  <c r="BF222"/>
  <c r="BI221"/>
  <c r="BH221"/>
  <c r="BG221"/>
  <c r="BE221"/>
  <c r="AA221"/>
  <c r="Y221"/>
  <c r="W221"/>
  <c r="BK221"/>
  <c r="N221"/>
  <c r="BF221"/>
  <c r="BI220"/>
  <c r="BH220"/>
  <c r="BG220"/>
  <c r="BE220"/>
  <c r="AA220"/>
  <c r="Y220"/>
  <c r="W220"/>
  <c r="BK220"/>
  <c r="N220"/>
  <c r="BF220"/>
  <c r="BI219"/>
  <c r="BH219"/>
  <c r="BG219"/>
  <c r="BE219"/>
  <c r="AA219"/>
  <c r="AA218"/>
  <c r="Y219"/>
  <c r="Y218"/>
  <c r="W219"/>
  <c r="W218"/>
  <c r="BK219"/>
  <c r="BK218"/>
  <c r="N218"/>
  <c r="N219"/>
  <c r="BF219"/>
  <c r="N99"/>
  <c r="BI217"/>
  <c r="BH217"/>
  <c r="BG217"/>
  <c r="BE217"/>
  <c r="AA217"/>
  <c r="Y217"/>
  <c r="W217"/>
  <c r="BK217"/>
  <c r="N217"/>
  <c r="BF217"/>
  <c r="BI216"/>
  <c r="BH216"/>
  <c r="BG216"/>
  <c r="BE216"/>
  <c r="AA216"/>
  <c r="Y216"/>
  <c r="W216"/>
  <c r="BK216"/>
  <c r="N216"/>
  <c r="BF216"/>
  <c r="BI215"/>
  <c r="BH215"/>
  <c r="BG215"/>
  <c r="BE215"/>
  <c r="AA215"/>
  <c r="Y215"/>
  <c r="W215"/>
  <c r="BK215"/>
  <c r="N215"/>
  <c r="BF215"/>
  <c r="BI214"/>
  <c r="BH214"/>
  <c r="BG214"/>
  <c r="BE214"/>
  <c r="AA214"/>
  <c r="Y214"/>
  <c r="W214"/>
  <c r="BK214"/>
  <c r="N214"/>
  <c r="BF214"/>
  <c r="BI213"/>
  <c r="BH213"/>
  <c r="BG213"/>
  <c r="BE213"/>
  <c r="AA213"/>
  <c r="Y213"/>
  <c r="W213"/>
  <c r="BK213"/>
  <c r="N213"/>
  <c r="BF213"/>
  <c r="BI212"/>
  <c r="BH212"/>
  <c r="BG212"/>
  <c r="BE212"/>
  <c r="AA212"/>
  <c r="Y212"/>
  <c r="W212"/>
  <c r="BK212"/>
  <c r="N212"/>
  <c r="BF212"/>
  <c r="BI211"/>
  <c r="BH211"/>
  <c r="BG211"/>
  <c r="BE211"/>
  <c r="AA211"/>
  <c r="Y211"/>
  <c r="W211"/>
  <c r="BK211"/>
  <c r="N211"/>
  <c r="BF211"/>
  <c r="BI210"/>
  <c r="BH210"/>
  <c r="BG210"/>
  <c r="BE210"/>
  <c r="AA210"/>
  <c r="Y210"/>
  <c r="W210"/>
  <c r="BK210"/>
  <c r="N210"/>
  <c r="BF210"/>
  <c r="BI209"/>
  <c r="BH209"/>
  <c r="BG209"/>
  <c r="BE209"/>
  <c r="AA209"/>
  <c r="Y209"/>
  <c r="W209"/>
  <c r="BK209"/>
  <c r="N209"/>
  <c r="BF209"/>
  <c r="BI208"/>
  <c r="BH208"/>
  <c r="BG208"/>
  <c r="BE208"/>
  <c r="AA208"/>
  <c r="Y208"/>
  <c r="W208"/>
  <c r="BK208"/>
  <c r="N208"/>
  <c r="BF208"/>
  <c r="BI207"/>
  <c r="BH207"/>
  <c r="BG207"/>
  <c r="BE207"/>
  <c r="AA207"/>
  <c r="Y207"/>
  <c r="W207"/>
  <c r="BK207"/>
  <c r="N207"/>
  <c r="BF207"/>
  <c r="BI206"/>
  <c r="BH206"/>
  <c r="BG206"/>
  <c r="BE206"/>
  <c r="AA206"/>
  <c r="Y206"/>
  <c r="W206"/>
  <c r="BK206"/>
  <c r="N206"/>
  <c r="BF206"/>
  <c r="BI205"/>
  <c r="BH205"/>
  <c r="BG205"/>
  <c r="BE205"/>
  <c r="AA205"/>
  <c r="Y205"/>
  <c r="W205"/>
  <c r="BK205"/>
  <c r="N205"/>
  <c r="BF205"/>
  <c r="BI204"/>
  <c r="BH204"/>
  <c r="BG204"/>
  <c r="BE204"/>
  <c r="AA204"/>
  <c r="Y204"/>
  <c r="W204"/>
  <c r="BK204"/>
  <c r="N204"/>
  <c r="BF204"/>
  <c r="BI203"/>
  <c r="BH203"/>
  <c r="BG203"/>
  <c r="BE203"/>
  <c r="AA203"/>
  <c r="Y203"/>
  <c r="W203"/>
  <c r="BK203"/>
  <c r="N203"/>
  <c r="BF203"/>
  <c r="BI202"/>
  <c r="BH202"/>
  <c r="BG202"/>
  <c r="BE202"/>
  <c r="AA202"/>
  <c r="Y202"/>
  <c r="W202"/>
  <c r="BK202"/>
  <c r="N202"/>
  <c r="BF202"/>
  <c r="BI201"/>
  <c r="BH201"/>
  <c r="BG201"/>
  <c r="BE201"/>
  <c r="AA201"/>
  <c r="Y201"/>
  <c r="W201"/>
  <c r="BK201"/>
  <c r="N201"/>
  <c r="BF201"/>
  <c r="BI200"/>
  <c r="BH200"/>
  <c r="BG200"/>
  <c r="BE200"/>
  <c r="AA200"/>
  <c r="AA199"/>
  <c r="Y200"/>
  <c r="Y199"/>
  <c r="W200"/>
  <c r="W199"/>
  <c r="BK200"/>
  <c r="BK199"/>
  <c r="N199"/>
  <c r="N200"/>
  <c r="BF200"/>
  <c r="N98"/>
  <c r="BI198"/>
  <c r="BH198"/>
  <c r="BG198"/>
  <c r="BE198"/>
  <c r="AA198"/>
  <c r="Y198"/>
  <c r="W198"/>
  <c r="BK198"/>
  <c r="N198"/>
  <c r="BF198"/>
  <c r="BI197"/>
  <c r="BH197"/>
  <c r="BG197"/>
  <c r="BE197"/>
  <c r="AA197"/>
  <c r="AA196"/>
  <c r="Y197"/>
  <c r="Y196"/>
  <c r="W197"/>
  <c r="W196"/>
  <c r="BK197"/>
  <c r="BK196"/>
  <c r="N196"/>
  <c r="N197"/>
  <c r="BF197"/>
  <c r="N97"/>
  <c r="BI195"/>
  <c r="BH195"/>
  <c r="BG195"/>
  <c r="BE195"/>
  <c r="AA195"/>
  <c r="Y195"/>
  <c r="W195"/>
  <c r="BK195"/>
  <c r="N195"/>
  <c r="BF195"/>
  <c r="BI194"/>
  <c r="BH194"/>
  <c r="BG194"/>
  <c r="BE194"/>
  <c r="AA194"/>
  <c r="Y194"/>
  <c r="W194"/>
  <c r="BK194"/>
  <c r="N194"/>
  <c r="BF194"/>
  <c r="BI193"/>
  <c r="BH193"/>
  <c r="BG193"/>
  <c r="BE193"/>
  <c r="AA193"/>
  <c r="Y193"/>
  <c r="W193"/>
  <c r="BK193"/>
  <c r="N193"/>
  <c r="BF193"/>
  <c r="BI192"/>
  <c r="BH192"/>
  <c r="BG192"/>
  <c r="BE192"/>
  <c r="AA192"/>
  <c r="AA191"/>
  <c r="AA190"/>
  <c r="Y192"/>
  <c r="Y191"/>
  <c r="Y190"/>
  <c r="W192"/>
  <c r="W191"/>
  <c r="W190"/>
  <c r="BK192"/>
  <c r="BK191"/>
  <c r="N191"/>
  <c r="BK190"/>
  <c r="N190"/>
  <c r="N192"/>
  <c r="BF192"/>
  <c r="N96"/>
  <c r="N95"/>
  <c r="BI189"/>
  <c r="BH189"/>
  <c r="BG189"/>
  <c r="BE189"/>
  <c r="AA189"/>
  <c r="AA188"/>
  <c r="Y189"/>
  <c r="Y188"/>
  <c r="W189"/>
  <c r="W188"/>
  <c r="BK189"/>
  <c r="BK188"/>
  <c r="N188"/>
  <c r="N189"/>
  <c r="BF189"/>
  <c r="N94"/>
  <c r="BI187"/>
  <c r="BH187"/>
  <c r="BG187"/>
  <c r="BE187"/>
  <c r="AA187"/>
  <c r="Y187"/>
  <c r="W187"/>
  <c r="BK187"/>
  <c r="N187"/>
  <c r="BF187"/>
  <c r="BI186"/>
  <c r="BH186"/>
  <c r="BG186"/>
  <c r="BE186"/>
  <c r="AA186"/>
  <c r="Y186"/>
  <c r="W186"/>
  <c r="BK186"/>
  <c r="N186"/>
  <c r="BF186"/>
  <c r="BI185"/>
  <c r="BH185"/>
  <c r="BG185"/>
  <c r="BE185"/>
  <c r="AA185"/>
  <c r="Y185"/>
  <c r="W185"/>
  <c r="BK185"/>
  <c r="N185"/>
  <c r="BF185"/>
  <c r="BI184"/>
  <c r="BH184"/>
  <c r="BG184"/>
  <c r="BE184"/>
  <c r="AA184"/>
  <c r="AA183"/>
  <c r="Y184"/>
  <c r="Y183"/>
  <c r="W184"/>
  <c r="W183"/>
  <c r="BK184"/>
  <c r="BK183"/>
  <c r="N183"/>
  <c r="N184"/>
  <c r="BF184"/>
  <c r="N93"/>
  <c r="BI182"/>
  <c r="BH182"/>
  <c r="BG182"/>
  <c r="BE182"/>
  <c r="AA182"/>
  <c r="Y182"/>
  <c r="W182"/>
  <c r="BK182"/>
  <c r="N182"/>
  <c r="BF182"/>
  <c r="BI181"/>
  <c r="BH181"/>
  <c r="BG181"/>
  <c r="BE181"/>
  <c r="AA181"/>
  <c r="Y181"/>
  <c r="W181"/>
  <c r="BK181"/>
  <c r="N181"/>
  <c r="BF181"/>
  <c r="BI180"/>
  <c r="BH180"/>
  <c r="BG180"/>
  <c r="BE180"/>
  <c r="AA180"/>
  <c r="Y180"/>
  <c r="W180"/>
  <c r="BK180"/>
  <c r="N180"/>
  <c r="BF180"/>
  <c r="BI179"/>
  <c r="BH179"/>
  <c r="BG179"/>
  <c r="BE179"/>
  <c r="AA179"/>
  <c r="Y179"/>
  <c r="W179"/>
  <c r="BK179"/>
  <c r="N179"/>
  <c r="BF179"/>
  <c r="BI178"/>
  <c r="BH178"/>
  <c r="BG178"/>
  <c r="BE178"/>
  <c r="AA178"/>
  <c r="Y178"/>
  <c r="W178"/>
  <c r="BK178"/>
  <c r="N178"/>
  <c r="BF178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AA173"/>
  <c r="Y174"/>
  <c r="Y173"/>
  <c r="W174"/>
  <c r="W173"/>
  <c r="BK174"/>
  <c r="BK173"/>
  <c r="N173"/>
  <c r="N174"/>
  <c r="BF174"/>
  <c r="N92"/>
  <c r="BI172"/>
  <c r="BH172"/>
  <c r="BG172"/>
  <c r="BE172"/>
  <c r="AA172"/>
  <c r="Y172"/>
  <c r="W172"/>
  <c r="BK172"/>
  <c r="N172"/>
  <c r="BF172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Y166"/>
  <c r="W166"/>
  <c r="BK166"/>
  <c r="N166"/>
  <c r="BF166"/>
  <c r="BI165"/>
  <c r="BH165"/>
  <c r="BG165"/>
  <c r="BE165"/>
  <c r="AA165"/>
  <c r="Y165"/>
  <c r="W165"/>
  <c r="BK165"/>
  <c r="N165"/>
  <c r="BF165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AA156"/>
  <c r="Y157"/>
  <c r="Y156"/>
  <c r="W157"/>
  <c r="W156"/>
  <c r="BK157"/>
  <c r="BK156"/>
  <c r="N156"/>
  <c r="N157"/>
  <c r="BF157"/>
  <c r="N91"/>
  <c r="BI155"/>
  <c r="BH155"/>
  <c r="BG155"/>
  <c r="BE155"/>
  <c r="AA155"/>
  <c r="AA154"/>
  <c r="Y155"/>
  <c r="Y154"/>
  <c r="W155"/>
  <c r="W154"/>
  <c r="BK155"/>
  <c r="BK154"/>
  <c r="N154"/>
  <c r="N155"/>
  <c r="BF155"/>
  <c r="N90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AA146"/>
  <c r="AA145"/>
  <c r="AA144"/>
  <c r="Y147"/>
  <c r="Y146"/>
  <c r="Y145"/>
  <c r="Y144"/>
  <c r="W147"/>
  <c r="W146"/>
  <c r="W145"/>
  <c r="W144"/>
  <c i="1" r="AU88"/>
  <c i="2" r="BK147"/>
  <c r="BK146"/>
  <c r="N146"/>
  <c r="BK145"/>
  <c r="N145"/>
  <c r="BK144"/>
  <c r="N144"/>
  <c r="N87"/>
  <c r="N147"/>
  <c r="BF147"/>
  <c r="N89"/>
  <c r="N88"/>
  <c r="F141"/>
  <c r="M140"/>
  <c r="F140"/>
  <c r="F138"/>
  <c r="F136"/>
  <c r="BI126"/>
  <c r="BH126"/>
  <c r="BG126"/>
  <c r="BE126"/>
  <c r="N126"/>
  <c r="BF126"/>
  <c r="BI125"/>
  <c r="BH125"/>
  <c r="BG125"/>
  <c r="BE125"/>
  <c r="N125"/>
  <c r="BF125"/>
  <c r="BI124"/>
  <c r="BH124"/>
  <c r="BG124"/>
  <c r="BE124"/>
  <c r="N124"/>
  <c r="BF124"/>
  <c r="BI123"/>
  <c r="BH123"/>
  <c r="BG123"/>
  <c r="BE123"/>
  <c r="N123"/>
  <c r="BF123"/>
  <c r="BI122"/>
  <c r="BH122"/>
  <c r="BG122"/>
  <c r="BE122"/>
  <c r="N122"/>
  <c r="BF122"/>
  <c r="BI121"/>
  <c r="H35"/>
  <c i="1" r="BD88"/>
  <c i="2" r="BH121"/>
  <c r="H34"/>
  <c i="1" r="BC88"/>
  <c i="2" r="BG121"/>
  <c r="H33"/>
  <c i="1" r="BB88"/>
  <c i="2" r="BE121"/>
  <c r="M31"/>
  <c i="1" r="AV88"/>
  <c i="2" r="H31"/>
  <c i="1" r="AZ88"/>
  <c i="2" r="N121"/>
  <c r="N120"/>
  <c r="L128"/>
  <c r="BF121"/>
  <c r="M32"/>
  <c i="1" r="AW88"/>
  <c i="2" r="H32"/>
  <c i="1" r="BA88"/>
  <c i="2" r="M27"/>
  <c i="1" r="AS88"/>
  <c i="2" r="M26"/>
  <c r="F83"/>
  <c r="M82"/>
  <c r="F82"/>
  <c r="F80"/>
  <c r="F78"/>
  <c r="M29"/>
  <c i="1" r="AG88"/>
  <c i="2" r="L37"/>
  <c r="O20"/>
  <c r="E20"/>
  <c r="M141"/>
  <c r="M83"/>
  <c r="O19"/>
  <c r="O8"/>
  <c r="M138"/>
  <c r="M80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<sst xmlns="http://schemas.openxmlformats.org/spreadsheetml/2006/main">
  <si>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</si>
  <si>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</si>
  <si>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</si>
  <si>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</si>
  <si>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</si>
  <si>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</si>
  <si>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</si>
  <si>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</si>
  <si>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</si>
  <si>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</si>
  <si>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</si>
  <si>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</si>
  <si>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</si>
  <si>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</si>
  <si>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</si>
  <si>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</si>
  <si>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</si>
  <si>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IprosVojkovFinal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</si>
  <si>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</si>
  <si>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</si>
  <si>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Rekonstrukce hygienického zázemí v budově č.p. 40, DS Vojkov</t>
  </si>
  <si>
    <t>JKSO:</t>
  </si>
  <si>
    <t/>
  </si>
  <si>
    <t>CC-CZ:</t>
  </si>
  <si>
    <t>Místo:</t>
  </si>
  <si>
    <t>Vojkov</t>
  </si>
  <si>
    <t>Datum:</t>
  </si>
  <si>
    <t>9. 11. 2017</t>
  </si>
  <si>
    <t>Objednatel:</t>
  </si>
  <si>
    <t>IČ:</t>
  </si>
  <si>
    <t>Domov seniorů Vojkov, p.p. 1, 257 53 Vojkov</t>
  </si>
  <si>
    <t>DIČ:</t>
  </si>
  <si>
    <t>Zhotovitel:</t>
  </si>
  <si>
    <t>Vyplň údaj</t>
  </si>
  <si>
    <t>Projektant:</t>
  </si>
  <si>
    <t xml:space="preserve">IPROS s.r.o.Tyršova 2076,  256 01 Benešov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</si>
  <si>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</si>
  <si>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</si>
  <si>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</si>
  <si>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</si>
  <si>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</si>
  <si>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</si>
  <si>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</si>
  <si>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</si>
  <si>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</si>
  <si>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</si>
  <si>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</si>
  <si>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</si>
  <si>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</si>
  <si>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</si>
  <si>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</si>
  <si>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</si>
  <si>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</si>
  <si>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</si>
  <si>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</si>
  <si>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</si>
  <si>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</si>
  <si>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</si>
  <si>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</si>
  <si>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</si>
  <si>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</si>
  <si>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</si>
  <si>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</si>
  <si>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</si>
  <si>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</si>
  <si>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</si>
  <si>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</si>
  <si>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</si>
  <si>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</si>
  <si>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</si>
  <si>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</si>
  <si>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</si>
  <si>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</si>
  <si>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</si>
  <si>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</si>
  <si>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</si>
  <si>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</si>
  <si>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</si>
  <si>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</si>
  <si>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</si>
  <si>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</si>
  <si>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{cab57bb1-e27c-4f2b-978d-857cd371994c}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</si>
  <si>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</si>
  <si>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</si>
  <si>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</si>
  <si>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</si>
  <si>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</si>
  <si>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</si>
  <si>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</si>
  <si>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</si>
  <si>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</si>
  <si>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</si>
  <si>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</si>
  <si>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</si>
  <si>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</si>
  <si>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</si>
  <si>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</si>
  <si>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</si>
  <si>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</si>
  <si>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</si>
  <si>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</si>
  <si>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dle výběrového řízení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</si>
  <si>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</si>
  <si>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</si>
  <si>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</si>
  <si>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</si>
  <si>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</si>
  <si>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</si>
  <si>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</si>
  <si>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</si>
  <si>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</si>
  <si>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</si>
  <si>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</si>
  <si>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</si>
  <si>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</si>
  <si>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</si>
  <si>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</si>
  <si>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 -  pro vzduchotechniku a ustřední topení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</si>
  <si>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</si>
  <si>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</si>
  <si>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</si>
  <si>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</si>
  <si>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</si>
  <si>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</si>
  <si>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</si>
  <si>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dodávky zařízení</t>
  </si>
  <si>
    <t xml:space="preserve">    741-1 - Materiál elektroinstalační</t>
  </si>
  <si>
    <t xml:space="preserve">    741-2 - Elektromontáže</t>
  </si>
  <si>
    <t xml:space="preserve">    741-3 - Elektromontáže - ostatní náklady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</si>
  <si>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</si>
  <si>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</si>
  <si>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</si>
  <si>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</si>
  <si>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</si>
  <si>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</si>
  <si>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</si>
  <si>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</si>
  <si>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</si>
  <si>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VP -   Vícepráce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</si>
  <si>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</si>
  <si>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</si>
  <si>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</si>
  <si>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</si>
  <si>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</si>
  <si>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</si>
  <si>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</si>
  <si>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</si>
  <si>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</si>
  <si>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</si>
  <si>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</si>
  <si>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</si>
  <si>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</si>
  <si>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</si>
  <si>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</si>
  <si>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</si>
  <si>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</si>
  <si>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</si>
  <si>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</si>
  <si>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</si>
  <si>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</si>
  <si>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</si>
  <si>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</si>
  <si>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</si>
  <si>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</si>
  <si>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</si>
  <si>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317168112</t>
  </si>
  <si>
    <t>Překlad keramický plochý š 11,5 cm dl 125 cm</t>
  </si>
  <si>
    <t>kus</t>
  </si>
  <si>
    <t>4</t>
  </si>
  <si>
    <t>-780882911</t>
  </si>
  <si>
    <t>317168122</t>
  </si>
  <si>
    <t>Překlad keramický plochý š 14,5 cm dl 125 cm</t>
  </si>
  <si>
    <t>-1971689564</t>
  </si>
  <si>
    <t>3</t>
  </si>
  <si>
    <t>317234410</t>
  </si>
  <si>
    <t>Vyzdívka mezi nosníky z cihel pálených na MC</t>
  </si>
  <si>
    <t>m3</t>
  </si>
  <si>
    <t>-88887740</t>
  </si>
  <si>
    <t>317944323</t>
  </si>
  <si>
    <t>Válcované nosníky č.14 až 22 dodatečně osazované do připravených otvorů</t>
  </si>
  <si>
    <t>t</t>
  </si>
  <si>
    <t>-476292108</t>
  </si>
  <si>
    <t>5</t>
  </si>
  <si>
    <t>319202331</t>
  </si>
  <si>
    <t>Vyrovnání nerovného povrchu zdiva tl do 150 mm přizděním</t>
  </si>
  <si>
    <t>m2</t>
  </si>
  <si>
    <t>-2040738004</t>
  </si>
  <si>
    <t>6</t>
  </si>
  <si>
    <t>342272523R</t>
  </si>
  <si>
    <t>Zazdívka otvorů tl 150 mm z pórobetonových přesných hladkých příčkovek objemové hmotnosti 500 kg/m3</t>
  </si>
  <si>
    <t>554082201</t>
  </si>
  <si>
    <t>7</t>
  </si>
  <si>
    <t>346244381</t>
  </si>
  <si>
    <t>Plentování jednostranné v do 200 mm válcovaných nosníků cihlami</t>
  </si>
  <si>
    <t>225621793</t>
  </si>
  <si>
    <t>8</t>
  </si>
  <si>
    <t>413232221</t>
  </si>
  <si>
    <t>Zazdívka zhlaví válcovaných nosníků v do 300 mm</t>
  </si>
  <si>
    <t>-873037240</t>
  </si>
  <si>
    <t>9</t>
  </si>
  <si>
    <t>611311131</t>
  </si>
  <si>
    <t>Potažení vnitřních rovných stropů vápenným štukem tloušťky do 3 mm</t>
  </si>
  <si>
    <t>448096168</t>
  </si>
  <si>
    <t>10</t>
  </si>
  <si>
    <t>611325213</t>
  </si>
  <si>
    <t>Vápenocementová hladká omítka malých ploch do 1,0 m2 na stropech</t>
  </si>
  <si>
    <t>965189286</t>
  </si>
  <si>
    <t>11</t>
  </si>
  <si>
    <t>612142001</t>
  </si>
  <si>
    <t>Potažení vnitřních stěn sklovláknitým pletivem vtlačeným do tenkovrstvé hmoty</t>
  </si>
  <si>
    <t>-1314559190</t>
  </si>
  <si>
    <t>12</t>
  </si>
  <si>
    <t>612311131</t>
  </si>
  <si>
    <t>Potažení vnitřních stěn vápenným štukem tloušťky do 3 mm</t>
  </si>
  <si>
    <t>1227486229</t>
  </si>
  <si>
    <t>13</t>
  </si>
  <si>
    <t>612321121</t>
  </si>
  <si>
    <t>Vápenocementová omítka hladká jednovrstvá vnitřních stěn nanášená ručně</t>
  </si>
  <si>
    <t>-706477872</t>
  </si>
  <si>
    <t>14</t>
  </si>
  <si>
    <t>612325212</t>
  </si>
  <si>
    <t>Vápenocementová hladká omítka malých ploch do 0,25 m2 na stěnách</t>
  </si>
  <si>
    <t>-2014644376</t>
  </si>
  <si>
    <t>612325213</t>
  </si>
  <si>
    <t>Vápenocementová hladká omítka malých ploch do 1,0 m2 na stěnách</t>
  </si>
  <si>
    <t>-578948569</t>
  </si>
  <si>
    <t>16</t>
  </si>
  <si>
    <t>612325215</t>
  </si>
  <si>
    <t>Vápenocementová hladká omítka malých ploch do 4,0 m2 na stěnách</t>
  </si>
  <si>
    <t>-170794525</t>
  </si>
  <si>
    <t>17</t>
  </si>
  <si>
    <t>612325302</t>
  </si>
  <si>
    <t>Vápenocementová štuková omítka ostění nebo nadpraží</t>
  </si>
  <si>
    <t>2027741705</t>
  </si>
  <si>
    <t>18</t>
  </si>
  <si>
    <t>619995001</t>
  </si>
  <si>
    <t>Začištění omítek kolem oken, dveří, podlah nebo obkladů</t>
  </si>
  <si>
    <t>m</t>
  </si>
  <si>
    <t>1448513498</t>
  </si>
  <si>
    <t>19</t>
  </si>
  <si>
    <t>629991011</t>
  </si>
  <si>
    <t>Zakrytí výplní otvorů a svislých ploch fólií přilepenou lepící páskou</t>
  </si>
  <si>
    <t>-144551478</t>
  </si>
  <si>
    <t>20</t>
  </si>
  <si>
    <t>631311121</t>
  </si>
  <si>
    <t>Doplnění dosavadních mazanin betonem prostým plochy do 1 m2 tloušťky do 80 mm</t>
  </si>
  <si>
    <t>1823692733</t>
  </si>
  <si>
    <t>631341151r</t>
  </si>
  <si>
    <t>Doplnění dosavadních mazanin pl do 1 m2 betonem lehkým tl do 80 mm</t>
  </si>
  <si>
    <t>-134313264</t>
  </si>
  <si>
    <t>22</t>
  </si>
  <si>
    <t>632451431</t>
  </si>
  <si>
    <t>Doplnění cementového potěru hlazeného pl do 1 m2 tl do 30 mm</t>
  </si>
  <si>
    <t>-1270705027</t>
  </si>
  <si>
    <t>23</t>
  </si>
  <si>
    <t>642944121</t>
  </si>
  <si>
    <t>Osazování ocelových zárubní dodatečné pl do 2,5 m2</t>
  </si>
  <si>
    <t>-1006097909</t>
  </si>
  <si>
    <t>24</t>
  </si>
  <si>
    <t>M</t>
  </si>
  <si>
    <t>64294-1</t>
  </si>
  <si>
    <t>Dodaní ocelové zárubně 800/1970 do zdiva tl 150mm (upřesnit po provedení otvorů)</t>
  </si>
  <si>
    <t>ks</t>
  </si>
  <si>
    <t>-109162237</t>
  </si>
  <si>
    <t>25</t>
  </si>
  <si>
    <t>952901111</t>
  </si>
  <si>
    <t>Vyčištění budov bytové a občanské výstavby při výšce podlaží do 4 m</t>
  </si>
  <si>
    <t>360147783</t>
  </si>
  <si>
    <t>26</t>
  </si>
  <si>
    <t>962031132</t>
  </si>
  <si>
    <t>Bourání příček z cihel pálených na MVC tl do 100 mm</t>
  </si>
  <si>
    <t>2073333218</t>
  </si>
  <si>
    <t>27</t>
  </si>
  <si>
    <t>962031133</t>
  </si>
  <si>
    <t>Bourání příček z cihel pálených na MVC tl do 150 mm - za WC</t>
  </si>
  <si>
    <t>2039832219</t>
  </si>
  <si>
    <t>28</t>
  </si>
  <si>
    <t>965045112</t>
  </si>
  <si>
    <t>Bourání potěrů cementových nebo pískocementových tl do 50 mm pl do 4 m2</t>
  </si>
  <si>
    <t>-506612722</t>
  </si>
  <si>
    <t>29</t>
  </si>
  <si>
    <t>968072455</t>
  </si>
  <si>
    <t>Vybourání kovových dveřních zárubní pl do 2 m2</t>
  </si>
  <si>
    <t>494691838</t>
  </si>
  <si>
    <t>30</t>
  </si>
  <si>
    <t>971033631</t>
  </si>
  <si>
    <t>Vybourání otvorů ve zdivu cihelném pl do 4 m2 na MVC nebo MV tl do 150 mm</t>
  </si>
  <si>
    <t>946065908</t>
  </si>
  <si>
    <t>31</t>
  </si>
  <si>
    <t>971033651</t>
  </si>
  <si>
    <t>Vybourání otvorů ve zdivu cihelném pl do 4 m2 na MVC nebo MV tl do 600 mm</t>
  </si>
  <si>
    <t>-1257753861</t>
  </si>
  <si>
    <t>32</t>
  </si>
  <si>
    <t>973031325</t>
  </si>
  <si>
    <t>Vysekání kapes ve zdivu cihelném na MV nebo MVC pl do 0,10 m2 hl do 300 mm</t>
  </si>
  <si>
    <t>-461853774</t>
  </si>
  <si>
    <t>33</t>
  </si>
  <si>
    <t>01325400 -ST</t>
  </si>
  <si>
    <t>Dokumentace skutečného provedení - stavební část</t>
  </si>
  <si>
    <t>kpl</t>
  </si>
  <si>
    <t>-142867701</t>
  </si>
  <si>
    <t>34</t>
  </si>
  <si>
    <t>997013212</t>
  </si>
  <si>
    <t>Vnitrostaveništní doprava suti a vybouraných hmot pro budovy v do 9 m ručně</t>
  </si>
  <si>
    <t>1861529006</t>
  </si>
  <si>
    <t>35</t>
  </si>
  <si>
    <t>997013501</t>
  </si>
  <si>
    <t>Odvoz suti a vybouraných hmot na skládku nebo meziskládku do 1 km se složením</t>
  </si>
  <si>
    <t>549360846</t>
  </si>
  <si>
    <t>36</t>
  </si>
  <si>
    <t>997013509</t>
  </si>
  <si>
    <t>Příplatek k odvozu suti a vybouraných hmot na skládku ZKD 1 km přes 1 km</t>
  </si>
  <si>
    <t>984594194</t>
  </si>
  <si>
    <t>37</t>
  </si>
  <si>
    <t>997013831</t>
  </si>
  <si>
    <t>Poplatek za uložení stavebního směsného odpadu na skládce (skládkovné)</t>
  </si>
  <si>
    <t>2115431218</t>
  </si>
  <si>
    <t>38</t>
  </si>
  <si>
    <t>998018002</t>
  </si>
  <si>
    <t>Přesun hmot ruční pro budovy v do 12 m</t>
  </si>
  <si>
    <t>-558753477</t>
  </si>
  <si>
    <t>39</t>
  </si>
  <si>
    <t>711113117</t>
  </si>
  <si>
    <t xml:space="preserve">Izolace proti zemní vlhkosti vodorovná za studena  těsnicí stěrkou</t>
  </si>
  <si>
    <t>-1234660310</t>
  </si>
  <si>
    <t>40</t>
  </si>
  <si>
    <t>711113127</t>
  </si>
  <si>
    <t>Izolace proti zemní vlhkosti svislá za studena těsnicí stěrkou</t>
  </si>
  <si>
    <t>1158538700</t>
  </si>
  <si>
    <t>41</t>
  </si>
  <si>
    <t>71114155R</t>
  </si>
  <si>
    <t>Oprava izolace z asfaltových pasů - podlahy po provedení zdravotní instalace</t>
  </si>
  <si>
    <t>-1529491917</t>
  </si>
  <si>
    <t>42</t>
  </si>
  <si>
    <t>998711202</t>
  </si>
  <si>
    <t>Přesun hmot procentní pro izolace proti vodě, vlhkosti a plynům v objektech v do 12 m</t>
  </si>
  <si>
    <t>%</t>
  </si>
  <si>
    <t>1652805534</t>
  </si>
  <si>
    <t>43</t>
  </si>
  <si>
    <t>713463131</t>
  </si>
  <si>
    <t>Montáž izolace tepelné potrubí potrubními pouzdry bez úpravy slepenými 1x tl izolace do 25 mm</t>
  </si>
  <si>
    <t>-1646608433</t>
  </si>
  <si>
    <t>44</t>
  </si>
  <si>
    <t>283770950</t>
  </si>
  <si>
    <t>izolace potrubí návleková 15 x 13 mm</t>
  </si>
  <si>
    <t>-1995023605</t>
  </si>
  <si>
    <t>45</t>
  </si>
  <si>
    <t>721171906</t>
  </si>
  <si>
    <t>Potrubí z PP vsazení odbočky do hrdla DN 125</t>
  </si>
  <si>
    <t>-1667145754</t>
  </si>
  <si>
    <t>46</t>
  </si>
  <si>
    <t>721171915</t>
  </si>
  <si>
    <t>Potrubí z PP propojení potrubí DN 110</t>
  </si>
  <si>
    <t>-1038656641</t>
  </si>
  <si>
    <t>47</t>
  </si>
  <si>
    <t>721171916</t>
  </si>
  <si>
    <t>Potrubí z PP propojení potrubí DN 125</t>
  </si>
  <si>
    <t>-1444304381</t>
  </si>
  <si>
    <t>48</t>
  </si>
  <si>
    <t>721171917</t>
  </si>
  <si>
    <t>Potrubí z PP propojení potrubí DN 160</t>
  </si>
  <si>
    <t>258152277</t>
  </si>
  <si>
    <t>49</t>
  </si>
  <si>
    <t>721173401</t>
  </si>
  <si>
    <t>Potrubí kanalizační plastové svodné systém KG DN 100</t>
  </si>
  <si>
    <t>1459680136</t>
  </si>
  <si>
    <t>50</t>
  </si>
  <si>
    <t>721173402</t>
  </si>
  <si>
    <t>Potrubí kanalizační plastové svodné systém KG DN 125</t>
  </si>
  <si>
    <t>-177586806</t>
  </si>
  <si>
    <t>51</t>
  </si>
  <si>
    <t>721174043</t>
  </si>
  <si>
    <t>Potrubí kanalizační z PP připojovací systém HT DN 50</t>
  </si>
  <si>
    <t>-1623770013</t>
  </si>
  <si>
    <t>52</t>
  </si>
  <si>
    <t>721174044</t>
  </si>
  <si>
    <t>Potrubí kanalizační z PP připojovací systém HT DN 70</t>
  </si>
  <si>
    <t>-741429304</t>
  </si>
  <si>
    <t>53</t>
  </si>
  <si>
    <t>721174045</t>
  </si>
  <si>
    <t>Potrubí kanalizační z PP připojovací systém HT DN 100</t>
  </si>
  <si>
    <t>-8848078</t>
  </si>
  <si>
    <t>54</t>
  </si>
  <si>
    <t>721194105</t>
  </si>
  <si>
    <t>Vyvedení a upevnění odpadních výpustek DN 50</t>
  </si>
  <si>
    <t>-1877910814</t>
  </si>
  <si>
    <t>55</t>
  </si>
  <si>
    <t>721194109</t>
  </si>
  <si>
    <t>Vyvedení a upevnění odpadních výpustek DN 100</t>
  </si>
  <si>
    <t>-1327007746</t>
  </si>
  <si>
    <t>56</t>
  </si>
  <si>
    <t>721226512</t>
  </si>
  <si>
    <t>Zápachová uzávěrka podomítková pro pračku a myčku DN 50</t>
  </si>
  <si>
    <t>-641818072</t>
  </si>
  <si>
    <t>57</t>
  </si>
  <si>
    <t>721226R01</t>
  </si>
  <si>
    <t>Vodní ZU pro odvod kondenzátu DN40 s připojením DN32 popř. d 12-18 mm, s přídavnou mechanickou uzávěrkou a čistící vložkou, s otáčivým ramenem odtoku</t>
  </si>
  <si>
    <t>-1030235094</t>
  </si>
  <si>
    <t>58</t>
  </si>
  <si>
    <t>721273151</t>
  </si>
  <si>
    <t>Hlavice ventilační polypropylen PP DN 50</t>
  </si>
  <si>
    <t>-842387869</t>
  </si>
  <si>
    <t>59</t>
  </si>
  <si>
    <t>721273153</t>
  </si>
  <si>
    <t>Hlavice ventilační polypropylen PP DN 110</t>
  </si>
  <si>
    <t>-261743857</t>
  </si>
  <si>
    <t>60</t>
  </si>
  <si>
    <t>721290111</t>
  </si>
  <si>
    <t>Zkouška těsnosti potrubí kanalizace vodou do DN 125</t>
  </si>
  <si>
    <t>1369168834</t>
  </si>
  <si>
    <t>61</t>
  </si>
  <si>
    <t>998721102</t>
  </si>
  <si>
    <t>Přesun hmot tonážní pro vnitřní kanalizace v objektech v do 12 m</t>
  </si>
  <si>
    <t>1897712906</t>
  </si>
  <si>
    <t>62</t>
  </si>
  <si>
    <t>998721181</t>
  </si>
  <si>
    <t>Příplatek k přesunu hmot tonážní 721 prováděný bez použití mechanizace</t>
  </si>
  <si>
    <t>1162039218</t>
  </si>
  <si>
    <t>63</t>
  </si>
  <si>
    <t>722173913</t>
  </si>
  <si>
    <t>Potrubí plastové spoje svar polyfuze D do 25 mm</t>
  </si>
  <si>
    <t>624794629</t>
  </si>
  <si>
    <t>64</t>
  </si>
  <si>
    <t>722174R01</t>
  </si>
  <si>
    <t xml:space="preserve">Potrubí vodovodní plastové PVC-C  D 25 (DN 20)</t>
  </si>
  <si>
    <t>-1115049228</t>
  </si>
  <si>
    <t>65</t>
  </si>
  <si>
    <t>722174R02</t>
  </si>
  <si>
    <t xml:space="preserve">Potrubí vodovodní plastové PVC-C  D 32 (DN 25)</t>
  </si>
  <si>
    <t>-1479787304</t>
  </si>
  <si>
    <t>66</t>
  </si>
  <si>
    <t>722181221</t>
  </si>
  <si>
    <t>Ochrana vodovodního potrubí přilepenými tepelně izolačními trubicemi z PE tl do 10 mm DN do 22 mm</t>
  </si>
  <si>
    <t>-341857392</t>
  </si>
  <si>
    <t>67</t>
  </si>
  <si>
    <t>722181222</t>
  </si>
  <si>
    <t>Ochrana vodovodního potrubí přilepenými tepelně izolačními trubicemi z PE tl do 10 mm DN do 42 mm</t>
  </si>
  <si>
    <t>1326950672</t>
  </si>
  <si>
    <t>68</t>
  </si>
  <si>
    <t>722181241</t>
  </si>
  <si>
    <t>Ochrana vodovodního potrubí přilepenými tepelně izolačními trubicemi z PE tl do 20 mm DN do 22 mm</t>
  </si>
  <si>
    <t>-741949401</t>
  </si>
  <si>
    <t>69</t>
  </si>
  <si>
    <t>722181242</t>
  </si>
  <si>
    <t>Ochrana vodovodního potrubí přilepenými tepelně izolačními trubicemi z PE tl do 20 mm DN do 42 mm</t>
  </si>
  <si>
    <t>-516754488</t>
  </si>
  <si>
    <t>70</t>
  </si>
  <si>
    <t>722190401</t>
  </si>
  <si>
    <t>Vyvedení a upevnění výpustku do DN 25</t>
  </si>
  <si>
    <t>-602973926</t>
  </si>
  <si>
    <t>71</t>
  </si>
  <si>
    <t>722221135</t>
  </si>
  <si>
    <t>Ventil výtokový G 3/4 s jedním závitem</t>
  </si>
  <si>
    <t>soubor</t>
  </si>
  <si>
    <t>516848773</t>
  </si>
  <si>
    <t>72</t>
  </si>
  <si>
    <t>722232045</t>
  </si>
  <si>
    <t>Kohout kulový přímý G 1 PN 42 do 185°C vnitřní závit</t>
  </si>
  <si>
    <t>848967457</t>
  </si>
  <si>
    <t>73</t>
  </si>
  <si>
    <t>722290226</t>
  </si>
  <si>
    <t>Zkouška těsnosti vodovodního potrubí závitového do DN 50</t>
  </si>
  <si>
    <t>-53633261</t>
  </si>
  <si>
    <t>74</t>
  </si>
  <si>
    <t>722290234</t>
  </si>
  <si>
    <t>Proplach a dezinfekce vodovodního potrubí do DN 80</t>
  </si>
  <si>
    <t>-757077378</t>
  </si>
  <si>
    <t>75</t>
  </si>
  <si>
    <t>998722102</t>
  </si>
  <si>
    <t>Přesun hmot tonážní pro vnitřní vodovod v objektech v do 12 m</t>
  </si>
  <si>
    <t>2035803142</t>
  </si>
  <si>
    <t>76</t>
  </si>
  <si>
    <t>998722181</t>
  </si>
  <si>
    <t>Příplatek k přesunu hmot tonážní 722 prováděný bez použití mechanizace</t>
  </si>
  <si>
    <t>-919908521</t>
  </si>
  <si>
    <t>77</t>
  </si>
  <si>
    <t>725110811</t>
  </si>
  <si>
    <t>Demontáž klozetů splachovací s nádrží</t>
  </si>
  <si>
    <t>-1190722092</t>
  </si>
  <si>
    <t>78</t>
  </si>
  <si>
    <t>725112R01</t>
  </si>
  <si>
    <t>Klozet keramický závěsný na nosné stěny s hlubokým splachováním odpad vodorovný, pro tělesně postižené</t>
  </si>
  <si>
    <t>789864863</t>
  </si>
  <si>
    <t>79</t>
  </si>
  <si>
    <t>725210821</t>
  </si>
  <si>
    <t>Demontáž umyvadel bez výtokových armatur</t>
  </si>
  <si>
    <t>-2089428466</t>
  </si>
  <si>
    <t>80</t>
  </si>
  <si>
    <t>725211602</t>
  </si>
  <si>
    <t>Umyvadlo keramické připevněné na stěnu šrouby bílé bez krytu na sifon 550 mm</t>
  </si>
  <si>
    <t>1259597877</t>
  </si>
  <si>
    <t>81</t>
  </si>
  <si>
    <t>725211681</t>
  </si>
  <si>
    <t>Umyvadlo keramické zdravotní připevněné na stěnu šrouby bílé 640 mm</t>
  </si>
  <si>
    <t>2004766343</t>
  </si>
  <si>
    <t>82</t>
  </si>
  <si>
    <t>725211705</t>
  </si>
  <si>
    <t>Umývátko keramické rohové 450 mm</t>
  </si>
  <si>
    <t>-174959044</t>
  </si>
  <si>
    <t>83</t>
  </si>
  <si>
    <t>725220851</t>
  </si>
  <si>
    <t>Demontáž van akrylátových</t>
  </si>
  <si>
    <t>2006547891</t>
  </si>
  <si>
    <t>84</t>
  </si>
  <si>
    <t>725222R01</t>
  </si>
  <si>
    <t>Vana bez armatur výtokových sedací 1300x800 mm</t>
  </si>
  <si>
    <t>1945232978</t>
  </si>
  <si>
    <t>85</t>
  </si>
  <si>
    <t>725222R02</t>
  </si>
  <si>
    <t>Vana bez armatur výtokových sedací 1000x780 mm</t>
  </si>
  <si>
    <t>882792565</t>
  </si>
  <si>
    <t>86</t>
  </si>
  <si>
    <t>725240811</t>
  </si>
  <si>
    <t>Demontáž kabin sprchových bez výtokových armatur</t>
  </si>
  <si>
    <t>-2132433831</t>
  </si>
  <si>
    <t>87</t>
  </si>
  <si>
    <t>725241R01</t>
  </si>
  <si>
    <t>Vanička sprchová zapuštěná čtvercová 1200x1200 mm</t>
  </si>
  <si>
    <t>-1646609437</t>
  </si>
  <si>
    <t>88</t>
  </si>
  <si>
    <t>725291642</t>
  </si>
  <si>
    <t>Doplňky zařízení koupelen a záchodů nerezové sedačky do sprchy</t>
  </si>
  <si>
    <t>-341115929</t>
  </si>
  <si>
    <t>89</t>
  </si>
  <si>
    <t>725291R01</t>
  </si>
  <si>
    <t>Doplňky zařízení koupelen a záchodů smaltované madlo rovné dl 500 mm</t>
  </si>
  <si>
    <t>-1206818660</t>
  </si>
  <si>
    <t>90</t>
  </si>
  <si>
    <t>725291R02</t>
  </si>
  <si>
    <t>Doplňky zařízení koupelen a záchodů smaltované madlo rovné dl 600 mm</t>
  </si>
  <si>
    <t>-1567053240</t>
  </si>
  <si>
    <t>91</t>
  </si>
  <si>
    <t>725291R03</t>
  </si>
  <si>
    <t>Doplňky zařízení koupelen a záchodů smaltované madlo krakorcové sklopné dl 700 mm</t>
  </si>
  <si>
    <t>340812691</t>
  </si>
  <si>
    <t>92</t>
  </si>
  <si>
    <t>725291R04</t>
  </si>
  <si>
    <t>Doplňky zařízení koupelen a záchodů smaltované madlo krakorcové sklopné dl 800 mm</t>
  </si>
  <si>
    <t>738141585</t>
  </si>
  <si>
    <t>93</t>
  </si>
  <si>
    <t>725530823</t>
  </si>
  <si>
    <t>Demontáž ohřívač elektrický tlakový do 200 litrů</t>
  </si>
  <si>
    <t>1145432145</t>
  </si>
  <si>
    <t>94</t>
  </si>
  <si>
    <t>725531102</t>
  </si>
  <si>
    <t>Elektrický ohřívač zásobníkový přepadový beztlakový 10 l / 2 kW</t>
  </si>
  <si>
    <t>1312552990</t>
  </si>
  <si>
    <t>95</t>
  </si>
  <si>
    <t>725532120</t>
  </si>
  <si>
    <t>Elektrický ohřívač zásobníkový akumulační závěsný svislý 125 l / 2 kW</t>
  </si>
  <si>
    <t>1145246031</t>
  </si>
  <si>
    <t>96</t>
  </si>
  <si>
    <t>725535211</t>
  </si>
  <si>
    <t>Ventil pojistný G 1/2</t>
  </si>
  <si>
    <t>1469833519</t>
  </si>
  <si>
    <t>97</t>
  </si>
  <si>
    <t>725535221</t>
  </si>
  <si>
    <t>Ventil pojistný bezpečnostní souprava</t>
  </si>
  <si>
    <t>1458759225</t>
  </si>
  <si>
    <t>98</t>
  </si>
  <si>
    <t>725813111</t>
  </si>
  <si>
    <t>Ventil rohový bez připojovací trubičky nebo flexi hadičky G 1/2</t>
  </si>
  <si>
    <t>1283881881</t>
  </si>
  <si>
    <t>99</t>
  </si>
  <si>
    <t>725820801</t>
  </si>
  <si>
    <t>Demontáž baterie nástěnné do G 3 / 4</t>
  </si>
  <si>
    <t>1237816002</t>
  </si>
  <si>
    <t>100</t>
  </si>
  <si>
    <t>725820802</t>
  </si>
  <si>
    <t>Demontáž baterie stojánkové do jednoho otvoru</t>
  </si>
  <si>
    <t>1759942630</t>
  </si>
  <si>
    <t>101</t>
  </si>
  <si>
    <t>725822612</t>
  </si>
  <si>
    <t>Baterie umyvadlové stojánkové pákové s výpustí</t>
  </si>
  <si>
    <t>-1155281494</t>
  </si>
  <si>
    <t>102</t>
  </si>
  <si>
    <t>725831315</t>
  </si>
  <si>
    <t>Baterie vanová nástěnná páková s automatickým přepínačem a sprchou</t>
  </si>
  <si>
    <t>-1075271599</t>
  </si>
  <si>
    <t>103</t>
  </si>
  <si>
    <t>725841354</t>
  </si>
  <si>
    <t>Baterie sprchové automatické s termostatickým ventilem a sprchovou růžicí</t>
  </si>
  <si>
    <t>74094154</t>
  </si>
  <si>
    <t>104</t>
  </si>
  <si>
    <t>725861102</t>
  </si>
  <si>
    <t>Zápachová uzávěrka pro umyvadla DN 40/50</t>
  </si>
  <si>
    <t>-1470337142</t>
  </si>
  <si>
    <t>105</t>
  </si>
  <si>
    <t>998725102</t>
  </si>
  <si>
    <t>Přesun hmot tonážní pro zařizovací předměty v objektech v do 12 m</t>
  </si>
  <si>
    <t>1828997625</t>
  </si>
  <si>
    <t>106</t>
  </si>
  <si>
    <t>998725181</t>
  </si>
  <si>
    <t>Příplatek k přesunu hmot tonážní 725 prováděný bez použití mechanizace</t>
  </si>
  <si>
    <t>-162258478</t>
  </si>
  <si>
    <t>107</t>
  </si>
  <si>
    <t>726131043</t>
  </si>
  <si>
    <t>Instalační předstěna - klozet závěsný v 1120 mm s ovládáním zepředu pro postižené do stěn s kov kcí</t>
  </si>
  <si>
    <t>-1723311083</t>
  </si>
  <si>
    <t>108</t>
  </si>
  <si>
    <t>726191002</t>
  </si>
  <si>
    <t>Souprava pro předstěnovou montáž</t>
  </si>
  <si>
    <t>-1283605097</t>
  </si>
  <si>
    <t>109</t>
  </si>
  <si>
    <t>998726112</t>
  </si>
  <si>
    <t>Přesun hmot tonážní pro instalační prefabrikáty v objektech v do 12 m</t>
  </si>
  <si>
    <t>-1096602832</t>
  </si>
  <si>
    <t>110</t>
  </si>
  <si>
    <t>998726181</t>
  </si>
  <si>
    <t>Příplatek k přesunu hmot tonážní 726 prováděný bez použití mechanizace</t>
  </si>
  <si>
    <t>1822944006</t>
  </si>
  <si>
    <t>111</t>
  </si>
  <si>
    <t>HZS2491</t>
  </si>
  <si>
    <t>Hodinová zúčtovací sazba dělník zednických výpomocí, sekání drážek a prostupů, hrubé zapravení pro zdravotní instalace</t>
  </si>
  <si>
    <t>hod</t>
  </si>
  <si>
    <t>262144</t>
  </si>
  <si>
    <t>1260435713</t>
  </si>
  <si>
    <t>112</t>
  </si>
  <si>
    <t>HZS2492</t>
  </si>
  <si>
    <t>Hodinová zúčtovací sazba pomocný dělník PSV, demontáž stávajících rozvodů (odhad), pro zdravotní instalace</t>
  </si>
  <si>
    <t>255170552</t>
  </si>
  <si>
    <t>113</t>
  </si>
  <si>
    <t>01325400-ZT</t>
  </si>
  <si>
    <t>Dokumentace skutečného provedení zdravotních instalací a revizní zprávy</t>
  </si>
  <si>
    <t>-1602546848</t>
  </si>
  <si>
    <t>114</t>
  </si>
  <si>
    <t>091003000</t>
  </si>
  <si>
    <t>Odvoz a likvidace odpadu vybouraných zdravotních instalací</t>
  </si>
  <si>
    <t>-1604108577</t>
  </si>
  <si>
    <t>115</t>
  </si>
  <si>
    <t>733223202</t>
  </si>
  <si>
    <t>Potrubí měděné tvrdé spojované tvrdým pájením D 15x1</t>
  </si>
  <si>
    <t>263573501</t>
  </si>
  <si>
    <t>116</t>
  </si>
  <si>
    <t>733291101</t>
  </si>
  <si>
    <t>Zkouška těsnosti potrubí měděné do D 35x1,5</t>
  </si>
  <si>
    <t>1154864892</t>
  </si>
  <si>
    <t>117</t>
  </si>
  <si>
    <t>734221532</t>
  </si>
  <si>
    <t>Ventil závitový termostatický rohový jednoregulační G 1/2 PN 16 do 110°C bez hlavice ovládání</t>
  </si>
  <si>
    <t>275253000</t>
  </si>
  <si>
    <t>118</t>
  </si>
  <si>
    <t>734221545</t>
  </si>
  <si>
    <t>Ventil závitový termostatický přímý jednoregulační G 1/2 PN 16 do 110°C bez hlavice ovládání</t>
  </si>
  <si>
    <t>-401621218</t>
  </si>
  <si>
    <t>119</t>
  </si>
  <si>
    <t>734221683</t>
  </si>
  <si>
    <t>Termostatická hlavice kapalinová PN 10 do 110°C s vestavěným čidlem</t>
  </si>
  <si>
    <t>-1821755346</t>
  </si>
  <si>
    <t>120</t>
  </si>
  <si>
    <t>734261412</t>
  </si>
  <si>
    <t>Šroubení regulační radiátorové rohové G 1/2 bez vypouštění</t>
  </si>
  <si>
    <t>-1055480206</t>
  </si>
  <si>
    <t>121</t>
  </si>
  <si>
    <t>735164R01</t>
  </si>
  <si>
    <t>Otopné těleso trubkové výška/délka KLC 1820/600 mm</t>
  </si>
  <si>
    <t>535291278</t>
  </si>
  <si>
    <t>122</t>
  </si>
  <si>
    <t>735164R02</t>
  </si>
  <si>
    <t>Otopné těleso trubkové výška/délka KLC 1220/500 mm</t>
  </si>
  <si>
    <t>66239767</t>
  </si>
  <si>
    <t>123</t>
  </si>
  <si>
    <t>735164R03</t>
  </si>
  <si>
    <t>Otopné těleso trubkové výška/délka KLC 900/500 mm</t>
  </si>
  <si>
    <t>1300310306</t>
  </si>
  <si>
    <t>124</t>
  </si>
  <si>
    <t>735164R04</t>
  </si>
  <si>
    <t>Otopné těleso trubkové výška/délka KLC 1820/750 mm</t>
  </si>
  <si>
    <t>-79387922</t>
  </si>
  <si>
    <t>125</t>
  </si>
  <si>
    <t>735164R05</t>
  </si>
  <si>
    <t>Otopné těleso trubkové výška/délka KLC 1500/600 mm</t>
  </si>
  <si>
    <t>607829791</t>
  </si>
  <si>
    <t>126</t>
  </si>
  <si>
    <t>735R00001</t>
  </si>
  <si>
    <t>Demontáž, úprava a zpětná montáž původních litinových radiátorů</t>
  </si>
  <si>
    <t>1198502934</t>
  </si>
  <si>
    <t>127</t>
  </si>
  <si>
    <t>HZS2491UT</t>
  </si>
  <si>
    <t>Hodinová zúčtovací sazba dělník zednických výpomocí, sekání drážek a prostupů, hrubé zapravení pro ústřední topení a vzduchotechniku</t>
  </si>
  <si>
    <t>992413814</t>
  </si>
  <si>
    <t>128</t>
  </si>
  <si>
    <t>013254000-UT</t>
  </si>
  <si>
    <t>Dokumentace skutečného provedení ústředního topení a vzduchotechniky a revizní zprávy</t>
  </si>
  <si>
    <t>836226768</t>
  </si>
  <si>
    <t>129</t>
  </si>
  <si>
    <t>000509036</t>
  </si>
  <si>
    <t xml:space="preserve">A svít 6x16 LED 3000K kryt opál IP40/44   375mm</t>
  </si>
  <si>
    <t>187981164</t>
  </si>
  <si>
    <t>130</t>
  </si>
  <si>
    <t>000509038</t>
  </si>
  <si>
    <t xml:space="preserve">A svít 8x16 LED 3000K kryt opál  IP40/44   480mm</t>
  </si>
  <si>
    <t>1157640460</t>
  </si>
  <si>
    <t>131</t>
  </si>
  <si>
    <t>000509121</t>
  </si>
  <si>
    <t>C koupel s VF senzor 2x G9, 350x75x75</t>
  </si>
  <si>
    <t>367786991</t>
  </si>
  <si>
    <t>132</t>
  </si>
  <si>
    <t>0000000R</t>
  </si>
  <si>
    <t xml:space="preserve">Rozvodnice R 1    ozn. R1</t>
  </si>
  <si>
    <t>611059615</t>
  </si>
  <si>
    <t>133</t>
  </si>
  <si>
    <t>891</t>
  </si>
  <si>
    <t>Doprava dodávek</t>
  </si>
  <si>
    <t>1147680321</t>
  </si>
  <si>
    <t>134</t>
  </si>
  <si>
    <t>892Přesun dodávek</t>
  </si>
  <si>
    <t>1645675405</t>
  </si>
  <si>
    <t>135</t>
  </si>
  <si>
    <t>000101105</t>
  </si>
  <si>
    <t xml:space="preserve">Kabel CYKY  3x1,5</t>
  </si>
  <si>
    <t>-856934154</t>
  </si>
  <si>
    <t>136</t>
  </si>
  <si>
    <t>000101106</t>
  </si>
  <si>
    <t xml:space="preserve">Kabel CYKY  3x2,5</t>
  </si>
  <si>
    <t>-1283767659</t>
  </si>
  <si>
    <t>137</t>
  </si>
  <si>
    <t>000101305</t>
  </si>
  <si>
    <t xml:space="preserve">Kabel CYKY  5x1,5</t>
  </si>
  <si>
    <t>-405946784</t>
  </si>
  <si>
    <t>138</t>
  </si>
  <si>
    <t>000101306</t>
  </si>
  <si>
    <t xml:space="preserve">Kabel CYKY  5x2,5</t>
  </si>
  <si>
    <t>738282786</t>
  </si>
  <si>
    <t>139</t>
  </si>
  <si>
    <t>000101307</t>
  </si>
  <si>
    <t xml:space="preserve">Kabel CYKY  5x4</t>
  </si>
  <si>
    <t>126416291</t>
  </si>
  <si>
    <t>140</t>
  </si>
  <si>
    <t>000171108</t>
  </si>
  <si>
    <t>Vodič CY 6 /H07V-U/</t>
  </si>
  <si>
    <t>-2075520630</t>
  </si>
  <si>
    <t>141</t>
  </si>
  <si>
    <t>000165106</t>
  </si>
  <si>
    <t>Šňůra V05VV-F 3x2,5</t>
  </si>
  <si>
    <t>-43050198</t>
  </si>
  <si>
    <t>142</t>
  </si>
  <si>
    <t>000191408</t>
  </si>
  <si>
    <t>Smršťovací trubice KZ3/6-25(3x6)</t>
  </si>
  <si>
    <t>-723847707</t>
  </si>
  <si>
    <t>143</t>
  </si>
  <si>
    <t>000000125</t>
  </si>
  <si>
    <t xml:space="preserve">Smršťovací trubice RPK  30/8</t>
  </si>
  <si>
    <t>-624790372</t>
  </si>
  <si>
    <t>144</t>
  </si>
  <si>
    <t>000295442</t>
  </si>
  <si>
    <t>Svorka zemnící pospojovací /ZSA16 nerez</t>
  </si>
  <si>
    <t>-1017206859</t>
  </si>
  <si>
    <t>145</t>
  </si>
  <si>
    <t>000295444</t>
  </si>
  <si>
    <t>Páska nerez uzemňovací ZSA16-délka 0,5m</t>
  </si>
  <si>
    <t>-758229606</t>
  </si>
  <si>
    <t>146</t>
  </si>
  <si>
    <t>000311216</t>
  </si>
  <si>
    <t>Krabice přístrojová</t>
  </si>
  <si>
    <t>-1875736111</t>
  </si>
  <si>
    <t>147</t>
  </si>
  <si>
    <t>000311117</t>
  </si>
  <si>
    <t xml:space="preserve">Krabice univerz/rozvodka  68 + víčko + svorkov</t>
  </si>
  <si>
    <t>-2014827522</t>
  </si>
  <si>
    <t>148</t>
  </si>
  <si>
    <t>000311316</t>
  </si>
  <si>
    <t xml:space="preserve">Krabice rozvodka  97/5 + víčko + svorkov</t>
  </si>
  <si>
    <t>1624445244</t>
  </si>
  <si>
    <t>149</t>
  </si>
  <si>
    <t>000321132</t>
  </si>
  <si>
    <t xml:space="preserve">trubka ohebná PVC superflex    16mm</t>
  </si>
  <si>
    <t>1861263535</t>
  </si>
  <si>
    <t>150</t>
  </si>
  <si>
    <t>000409820</t>
  </si>
  <si>
    <t>Sestava spinač/strojek 10A/250V stř řaz 1,1So</t>
  </si>
  <si>
    <t>-890359946</t>
  </si>
  <si>
    <t>151</t>
  </si>
  <si>
    <t>000410101</t>
  </si>
  <si>
    <t>Kryt spinače 1-duchý pro ř.1,6,7,1/0</t>
  </si>
  <si>
    <t>-71858958</t>
  </si>
  <si>
    <t>152</t>
  </si>
  <si>
    <t>000420091</t>
  </si>
  <si>
    <t>Rámeček pro 1 přístroj</t>
  </si>
  <si>
    <t>620230403</t>
  </si>
  <si>
    <t>153</t>
  </si>
  <si>
    <t>000410175</t>
  </si>
  <si>
    <t>Spinač automatic+snímač pohybu</t>
  </si>
  <si>
    <t>-633943453</t>
  </si>
  <si>
    <t>154</t>
  </si>
  <si>
    <t>1155672435</t>
  </si>
  <si>
    <t>155</t>
  </si>
  <si>
    <t>004009828</t>
  </si>
  <si>
    <t>Tlačítko tah šňůrové bezdrát 3V</t>
  </si>
  <si>
    <t>1294295692</t>
  </si>
  <si>
    <t>156</t>
  </si>
  <si>
    <t>004010101</t>
  </si>
  <si>
    <t>Paeger bezdrátový 3V</t>
  </si>
  <si>
    <t>946715508</t>
  </si>
  <si>
    <t>157</t>
  </si>
  <si>
    <t>000420006</t>
  </si>
  <si>
    <t>Zásuvka 16A/250Vstř bezŠr clonk</t>
  </si>
  <si>
    <t>532734486</t>
  </si>
  <si>
    <t>158</t>
  </si>
  <si>
    <t>-164671761</t>
  </si>
  <si>
    <t>159</t>
  </si>
  <si>
    <t>000425225</t>
  </si>
  <si>
    <t>Zásuvka nástěnná 5 pól/16A/400V/IP44</t>
  </si>
  <si>
    <t>1138326097</t>
  </si>
  <si>
    <t>160</t>
  </si>
  <si>
    <t>000438102</t>
  </si>
  <si>
    <t>CHránič komb 1P+N 6kA/10A/0,03A/charB typ A</t>
  </si>
  <si>
    <t>-266668126</t>
  </si>
  <si>
    <t>161</t>
  </si>
  <si>
    <t>000438104</t>
  </si>
  <si>
    <t>CHránič komb 1P+N 6kA/16A/0,03A/charB typ A</t>
  </si>
  <si>
    <t>-723006212</t>
  </si>
  <si>
    <t>162</t>
  </si>
  <si>
    <t>000552063</t>
  </si>
  <si>
    <t>N nouz svit LED 3,2W a piktogr.</t>
  </si>
  <si>
    <t>-753993742</t>
  </si>
  <si>
    <t>163</t>
  </si>
  <si>
    <t>075020224</t>
  </si>
  <si>
    <t>Ventilátor, zpětná klapka + doběh</t>
  </si>
  <si>
    <t>831807071</t>
  </si>
  <si>
    <t>164</t>
  </si>
  <si>
    <t>9888-1</t>
  </si>
  <si>
    <t>Prořez materiál</t>
  </si>
  <si>
    <t>-548578617</t>
  </si>
  <si>
    <t>165</t>
  </si>
  <si>
    <t>9888-2</t>
  </si>
  <si>
    <t>Materiál přidružený</t>
  </si>
  <si>
    <t>-811012240</t>
  </si>
  <si>
    <t>166</t>
  </si>
  <si>
    <t>210800103</t>
  </si>
  <si>
    <t>Kabel Cu(-CYKY) pod omítku do 2x4/3x2,5/5x1,5</t>
  </si>
  <si>
    <t>237430276</t>
  </si>
  <si>
    <t>167</t>
  </si>
  <si>
    <t>-1688024920</t>
  </si>
  <si>
    <t>168</t>
  </si>
  <si>
    <t>848026107</t>
  </si>
  <si>
    <t>169</t>
  </si>
  <si>
    <t>210800112</t>
  </si>
  <si>
    <t>Kabel Cu(-CYKY) pod omítku do 5x6</t>
  </si>
  <si>
    <t>1691907097</t>
  </si>
  <si>
    <t>170</t>
  </si>
  <si>
    <t>1063561552</t>
  </si>
  <si>
    <t>171</t>
  </si>
  <si>
    <t>210800006</t>
  </si>
  <si>
    <t>Vodič Cu(-CY) pod omítku do 1x16</t>
  </si>
  <si>
    <t>1424435713</t>
  </si>
  <si>
    <t>172</t>
  </si>
  <si>
    <t>210802224</t>
  </si>
  <si>
    <t>Šňůra lehká volně ulož. do 5x2,5/7x1,5/12x1/19x0,5</t>
  </si>
  <si>
    <t>-1338444596</t>
  </si>
  <si>
    <t>173</t>
  </si>
  <si>
    <t>210100001</t>
  </si>
  <si>
    <t>Ukončení v rozvaděči vč. zapojení vodiče 2,5mm2</t>
  </si>
  <si>
    <t>-498298455</t>
  </si>
  <si>
    <t>174</t>
  </si>
  <si>
    <t>210100002</t>
  </si>
  <si>
    <t>Ukončení v rozvaděči vč. zapojení vodiče 6mm2</t>
  </si>
  <si>
    <t>-52345173</t>
  </si>
  <si>
    <t>175</t>
  </si>
  <si>
    <t>210100251</t>
  </si>
  <si>
    <t xml:space="preserve">Ukončení kabelu smršťovací trubicí  do 4x10</t>
  </si>
  <si>
    <t>1316083078</t>
  </si>
  <si>
    <t>176</t>
  </si>
  <si>
    <t>210100259</t>
  </si>
  <si>
    <t xml:space="preserve">Ukončení kabelu smršťovací trubicí  do 5x10</t>
  </si>
  <si>
    <t>1896898967</t>
  </si>
  <si>
    <t>177</t>
  </si>
  <si>
    <t>210220321</t>
  </si>
  <si>
    <t xml:space="preserve">Svorka na potrubí vč. pásku </t>
  </si>
  <si>
    <t>-799027372</t>
  </si>
  <si>
    <t>178</t>
  </si>
  <si>
    <t>210010301</t>
  </si>
  <si>
    <t>Krabice přístrojová bez zapojení</t>
  </si>
  <si>
    <t>1635075068</t>
  </si>
  <si>
    <t>179</t>
  </si>
  <si>
    <t>210010321</t>
  </si>
  <si>
    <t>Krabicová rozvodka vč. svorkovn. a zapojení</t>
  </si>
  <si>
    <t>1718756268</t>
  </si>
  <si>
    <t>180</t>
  </si>
  <si>
    <t>210010322</t>
  </si>
  <si>
    <t>-1131059777</t>
  </si>
  <si>
    <t>181</t>
  </si>
  <si>
    <t>2100100002</t>
  </si>
  <si>
    <t>Trubka plastová ohebná pod omítku typ 2316/pr. 16</t>
  </si>
  <si>
    <t>-417013563</t>
  </si>
  <si>
    <t>182</t>
  </si>
  <si>
    <t>210110041</t>
  </si>
  <si>
    <t>Spinač zapuštěný vč. zapojení 1 polový /řazení 1</t>
  </si>
  <si>
    <t>-864293299</t>
  </si>
  <si>
    <t>183</t>
  </si>
  <si>
    <t>210110091</t>
  </si>
  <si>
    <t>Spinač zapuštěný vč. zapojení s plynulou regulací</t>
  </si>
  <si>
    <t>1374676725</t>
  </si>
  <si>
    <t>184</t>
  </si>
  <si>
    <t>210110092</t>
  </si>
  <si>
    <t>Ovladač zapuštěný vč. zapojení tlačítkový/ř.1/0</t>
  </si>
  <si>
    <t>-580078130</t>
  </si>
  <si>
    <t>185</t>
  </si>
  <si>
    <t>210111011</t>
  </si>
  <si>
    <t>Zásuvka domovní zapuštěná vč. zapojení</t>
  </si>
  <si>
    <t>1401438354</t>
  </si>
  <si>
    <t>186</t>
  </si>
  <si>
    <t>210111106</t>
  </si>
  <si>
    <t>Zásuvka průmyslová vč. zapojení 3P+N+Z/16A</t>
  </si>
  <si>
    <t>775901767</t>
  </si>
  <si>
    <t>187</t>
  </si>
  <si>
    <t>210120481</t>
  </si>
  <si>
    <t>Proudový chránič vč. zapojení 2pól/25A</t>
  </si>
  <si>
    <t>-265876949</t>
  </si>
  <si>
    <t>188</t>
  </si>
  <si>
    <t>-1789446461</t>
  </si>
  <si>
    <t>189</t>
  </si>
  <si>
    <t>210200012</t>
  </si>
  <si>
    <t>A svítidlo žárovkové bytové stropní/více zdrojů</t>
  </si>
  <si>
    <t>-699786163</t>
  </si>
  <si>
    <t>190</t>
  </si>
  <si>
    <t>210200012a</t>
  </si>
  <si>
    <t>B svítidlo žárovkové bytové stropní/více zdrojů</t>
  </si>
  <si>
    <t>1887214647</t>
  </si>
  <si>
    <t>191</t>
  </si>
  <si>
    <t>210201001</t>
  </si>
  <si>
    <t>C svítidlo zářivkové bytové stropní/1 zdroj</t>
  </si>
  <si>
    <t>2112777504</t>
  </si>
  <si>
    <t>192</t>
  </si>
  <si>
    <t>2102011201</t>
  </si>
  <si>
    <t>N nouzové orientační svítidlo zářivkové</t>
  </si>
  <si>
    <t>666004934</t>
  </si>
  <si>
    <t>193</t>
  </si>
  <si>
    <t>210290751</t>
  </si>
  <si>
    <t>Montáž ventilátoru/stáv konstr bez zapoj</t>
  </si>
  <si>
    <t>1151094681</t>
  </si>
  <si>
    <t>194</t>
  </si>
  <si>
    <t>210992903</t>
  </si>
  <si>
    <t>Zapojení el. bojleru</t>
  </si>
  <si>
    <t>-482992014</t>
  </si>
  <si>
    <t>195</t>
  </si>
  <si>
    <t>210100204</t>
  </si>
  <si>
    <t>Ukončení šňůry do 3x4</t>
  </si>
  <si>
    <t>948732303</t>
  </si>
  <si>
    <t>196</t>
  </si>
  <si>
    <t>210190001</t>
  </si>
  <si>
    <t>Rozvodnice do 20kg</t>
  </si>
  <si>
    <t>570697550</t>
  </si>
  <si>
    <t>197</t>
  </si>
  <si>
    <t>210990001</t>
  </si>
  <si>
    <t>Vyhledání stáv. vedení příslušného obvodu</t>
  </si>
  <si>
    <t>-1208791878</t>
  </si>
  <si>
    <t>198</t>
  </si>
  <si>
    <t>9899</t>
  </si>
  <si>
    <t>PPV pro elektromontáže</t>
  </si>
  <si>
    <t>-1152772202</t>
  </si>
  <si>
    <t>199</t>
  </si>
  <si>
    <t>218009001</t>
  </si>
  <si>
    <t>Poplatek za recyklaci svítidla</t>
  </si>
  <si>
    <t>718468528</t>
  </si>
  <si>
    <t>200</t>
  </si>
  <si>
    <t>606465065</t>
  </si>
  <si>
    <t>201</t>
  </si>
  <si>
    <t>-718294710</t>
  </si>
  <si>
    <t>202</t>
  </si>
  <si>
    <t>623247422</t>
  </si>
  <si>
    <t>203</t>
  </si>
  <si>
    <t>-1244257398</t>
  </si>
  <si>
    <t>204</t>
  </si>
  <si>
    <t>219002213</t>
  </si>
  <si>
    <t>Vysekání kapsy/zeď cihla/ do 100x100x100mm</t>
  </si>
  <si>
    <t>-1180387599</t>
  </si>
  <si>
    <t>205</t>
  </si>
  <si>
    <t>219002214</t>
  </si>
  <si>
    <t>Vysekání kapsy/zeď cihla/ do 150x150x150mm</t>
  </si>
  <si>
    <t>-1418836184</t>
  </si>
  <si>
    <t>206</t>
  </si>
  <si>
    <t>219005011</t>
  </si>
  <si>
    <t>Řezání rýhy pro kabel ve stěně nebo podlaze</t>
  </si>
  <si>
    <t>1559441558</t>
  </si>
  <si>
    <t>207</t>
  </si>
  <si>
    <t>219003591</t>
  </si>
  <si>
    <t>Omítka hladká rýhy ve stropě do 30mm vč. malty MV</t>
  </si>
  <si>
    <t>594549820</t>
  </si>
  <si>
    <t>208</t>
  </si>
  <si>
    <t>219003512</t>
  </si>
  <si>
    <t>Omítka na stropě/jednotl.plocha do 0,25m2/vč. malty</t>
  </si>
  <si>
    <t>1420261334</t>
  </si>
  <si>
    <t>209</t>
  </si>
  <si>
    <t>981-1</t>
  </si>
  <si>
    <t>Pomocné práce pro el. instalace lešení a pod.</t>
  </si>
  <si>
    <t>-287517668</t>
  </si>
  <si>
    <t>210</t>
  </si>
  <si>
    <t>981-2</t>
  </si>
  <si>
    <t>Revize</t>
  </si>
  <si>
    <t>185058827</t>
  </si>
  <si>
    <t>211</t>
  </si>
  <si>
    <t>981-3</t>
  </si>
  <si>
    <t>Investorská činnost</t>
  </si>
  <si>
    <t>1426556701</t>
  </si>
  <si>
    <t>212</t>
  </si>
  <si>
    <t>01325400-EL</t>
  </si>
  <si>
    <t>Elektroinstalace - provedení dokumentace skutečného provedení</t>
  </si>
  <si>
    <t>-1294271805</t>
  </si>
  <si>
    <t>213</t>
  </si>
  <si>
    <t>751111012</t>
  </si>
  <si>
    <t>Mtž vent ax ntl nástěnného základního D do 200 mm</t>
  </si>
  <si>
    <t>1847339348</t>
  </si>
  <si>
    <t>214</t>
  </si>
  <si>
    <t>429141R01</t>
  </si>
  <si>
    <t>ventilátor axiální k montáži na stěnu, skříň z plastu DN 125</t>
  </si>
  <si>
    <t>-928629411</t>
  </si>
  <si>
    <t>215</t>
  </si>
  <si>
    <t>751510042</t>
  </si>
  <si>
    <t>Vzduchotechnické potrubí pozink kruhové spirálně vinuté D do 200 mm</t>
  </si>
  <si>
    <t>-446260634</t>
  </si>
  <si>
    <t>216</t>
  </si>
  <si>
    <t>751514776</t>
  </si>
  <si>
    <t>Mtž protidešťové stříšky plech potrubí kruhové bez příruby D do 200 mm</t>
  </si>
  <si>
    <t>1534426710</t>
  </si>
  <si>
    <t>217</t>
  </si>
  <si>
    <t>429720950</t>
  </si>
  <si>
    <t>hlavice samotahová velikost 125</t>
  </si>
  <si>
    <t>363610467</t>
  </si>
  <si>
    <t>218</t>
  </si>
  <si>
    <t>762521921</t>
  </si>
  <si>
    <t>Vyřezání části podlahy z prken tl do 32 mm bez polštářů plochy jednotlivě do 0,25 m2</t>
  </si>
  <si>
    <t>-967166131</t>
  </si>
  <si>
    <t>219</t>
  </si>
  <si>
    <t>762811921</t>
  </si>
  <si>
    <t>Vyřezání části záklopu nebo podbíjení stropu z prken tl do 32 mm plochy jednotlivě do 0,25 m2</t>
  </si>
  <si>
    <t>1099458508</t>
  </si>
  <si>
    <t>220</t>
  </si>
  <si>
    <t>762812931</t>
  </si>
  <si>
    <t>Zabednění části záklopu stropu z prken tl do 32 mm plochy jednotlivě do 0,25 m2</t>
  </si>
  <si>
    <t>-617778597</t>
  </si>
  <si>
    <t>221</t>
  </si>
  <si>
    <t>762841931</t>
  </si>
  <si>
    <t>Doplnění části podbíjení hrubými prkny plochy jednotlivě do 0,25 m2</t>
  </si>
  <si>
    <t>1775478554</t>
  </si>
  <si>
    <t>222</t>
  </si>
  <si>
    <t>998762202</t>
  </si>
  <si>
    <t>Přesun hmot procentní pro kce tesařské v objektech v do 12 m</t>
  </si>
  <si>
    <t>788184618</t>
  </si>
  <si>
    <t>223</t>
  </si>
  <si>
    <t>763111343a</t>
  </si>
  <si>
    <t>SDK příčka tl 100 mm profil CW+UW 75 desky 1xH2DF 12,5 TI 40 mm EI 45 Rw 45 dB</t>
  </si>
  <si>
    <t>-1396203522</t>
  </si>
  <si>
    <t>224</t>
  </si>
  <si>
    <t>763111348</t>
  </si>
  <si>
    <t>SDK příčka tl 125 mm profil CW+UW 100 desky 1xH2DF 12,5 TI 40 mm 40 kg/m3 EI 45 Rw 47 dB</t>
  </si>
  <si>
    <t>870619256</t>
  </si>
  <si>
    <t>225</t>
  </si>
  <si>
    <t>763111714</t>
  </si>
  <si>
    <t>SDK příčka zalomení</t>
  </si>
  <si>
    <t>640160926</t>
  </si>
  <si>
    <t>226</t>
  </si>
  <si>
    <t>763111717</t>
  </si>
  <si>
    <t>SDK příčka základní penetrační nátěr</t>
  </si>
  <si>
    <t>1151028745</t>
  </si>
  <si>
    <t>227</t>
  </si>
  <si>
    <t>763164525</t>
  </si>
  <si>
    <t>SDK obklad větracího potrubí kcí tvaru L š do 0,4 m desky 1xH2DF 12,5</t>
  </si>
  <si>
    <t>-339551854</t>
  </si>
  <si>
    <t>228</t>
  </si>
  <si>
    <t>763173111R</t>
  </si>
  <si>
    <t>Zesílení konstrukce příčky, úchyty umyvadla v SDK kci včetně držáků potrubí</t>
  </si>
  <si>
    <t>-1750650220</t>
  </si>
  <si>
    <t>229</t>
  </si>
  <si>
    <t>763173113R</t>
  </si>
  <si>
    <t xml:space="preserve">Sádrokartonová příčka za WC (š.90 cm, v 125 cm) opláštění konstrukce pro WC v SDK kci  </t>
  </si>
  <si>
    <t>-1631791048</t>
  </si>
  <si>
    <t>230</t>
  </si>
  <si>
    <t>763173132R</t>
  </si>
  <si>
    <t xml:space="preserve">Zesílení konstrukce příčky -   držáku baterie v SDK kci včetně držáků  potrubí</t>
  </si>
  <si>
    <t>227924357</t>
  </si>
  <si>
    <t>231</t>
  </si>
  <si>
    <t>763173133R</t>
  </si>
  <si>
    <t xml:space="preserve">Montáž + dodávka oboustraného držáku  v SDK kci na upevnění topení včetně držáků potrubí</t>
  </si>
  <si>
    <t>-1596308661</t>
  </si>
  <si>
    <t>232</t>
  </si>
  <si>
    <t>763181311</t>
  </si>
  <si>
    <t>Montáž jednokřídlové kovové zárubně v do 2,75 m SDK příčka</t>
  </si>
  <si>
    <t>-302541498</t>
  </si>
  <si>
    <t>233</t>
  </si>
  <si>
    <t>76318-1</t>
  </si>
  <si>
    <t>Dodávka ocelové zárubně pro sádrokartonovou příčku tl. 125mm zárubeň 800/1970</t>
  </si>
  <si>
    <t>1052519630</t>
  </si>
  <si>
    <t>234</t>
  </si>
  <si>
    <t>76318-2</t>
  </si>
  <si>
    <t>Dodávka ocelové zárubně pro sádrokartonovou příčku tl. 125mm zárubeň 700/1970</t>
  </si>
  <si>
    <t>569745216</t>
  </si>
  <si>
    <t>235</t>
  </si>
  <si>
    <t>998763201</t>
  </si>
  <si>
    <t>Přesun hmot procentní pro dřevostavby v objektech v do 12 m</t>
  </si>
  <si>
    <t>926793494</t>
  </si>
  <si>
    <t>236</t>
  </si>
  <si>
    <t>76431</t>
  </si>
  <si>
    <t>Úprava krytiny pro osazení větracích trub</t>
  </si>
  <si>
    <t>532531783</t>
  </si>
  <si>
    <t>237</t>
  </si>
  <si>
    <t>764335424</t>
  </si>
  <si>
    <t>Lemování trub, konzol, držáků z Cu plechu střech s krytinou skládanou průměru do 200 mm</t>
  </si>
  <si>
    <t>-364665013</t>
  </si>
  <si>
    <t>238</t>
  </si>
  <si>
    <t>998764202</t>
  </si>
  <si>
    <t>Přesun hmot procentní pro konstrukce klempířské v objektech v do 12 m</t>
  </si>
  <si>
    <t>-2095703317</t>
  </si>
  <si>
    <t>239</t>
  </si>
  <si>
    <t>766660001</t>
  </si>
  <si>
    <t>Montáž dveřních křídel otvíravých 1křídlových š do 0,8 m do ocelové zárubně</t>
  </si>
  <si>
    <t>-452627115</t>
  </si>
  <si>
    <t>240</t>
  </si>
  <si>
    <t>766-1</t>
  </si>
  <si>
    <t xml:space="preserve">Dveře vnitřní,dřevěné, plné, otočné, s polodrážkou, bílé, hladké včetně kování, vel. 800/1970  ozn. tab. 1</t>
  </si>
  <si>
    <t>1075088596</t>
  </si>
  <si>
    <t>241</t>
  </si>
  <si>
    <t>766-2</t>
  </si>
  <si>
    <t xml:space="preserve">Dveře vnitřní,dřevěné, plné, otočné, s polodrážkou, bílé, hladké včetně kování, vel. 700/1970  ozn. tab. 2</t>
  </si>
  <si>
    <t>-1780309217</t>
  </si>
  <si>
    <t>242</t>
  </si>
  <si>
    <t>766-3</t>
  </si>
  <si>
    <t xml:space="preserve">Dveře vnitřní,dřevěné, plné, otočné, s polodrážkou, bílé, hladké včetně kování, větrací mřížka, madlo I=400 mm ve v. 850 mm vel. 800/1970  ozn. tab. 3</t>
  </si>
  <si>
    <t>-660332521</t>
  </si>
  <si>
    <t>243</t>
  </si>
  <si>
    <t>766-4</t>
  </si>
  <si>
    <t xml:space="preserve">Dveře vnitřní,dřevěné, plné, otočné, s polodrážkou, bílé, hladké včetně kování, madlo I=400 mm ve v. 850 mm vel. 800/1970  ozn. tab. 4</t>
  </si>
  <si>
    <t>-1244831765</t>
  </si>
  <si>
    <t>244</t>
  </si>
  <si>
    <t>766-5</t>
  </si>
  <si>
    <t xml:space="preserve">Dveře vnitřní,dřevěné, plné, otočné, s polodrážkou, bílé, hladké včetně kování, větrací mřížka  vel. 800/1970  ozn. tab. 5</t>
  </si>
  <si>
    <t>1984450789</t>
  </si>
  <si>
    <t>245</t>
  </si>
  <si>
    <t>766-6LP</t>
  </si>
  <si>
    <t xml:space="preserve">Dveře vnitřní,dřevěné, plné, otočné, s polodrážkou, bílé, hladké včetně kování, větrací mřížka  vel. 700/1970  ozn. tab. 6</t>
  </si>
  <si>
    <t>1122452516</t>
  </si>
  <si>
    <t>246</t>
  </si>
  <si>
    <t>998766202</t>
  </si>
  <si>
    <t>Přesun hmot procentní pro konstrukce truhlářské v objektech v do 12 m</t>
  </si>
  <si>
    <t>-1036701764</t>
  </si>
  <si>
    <t>247</t>
  </si>
  <si>
    <t>771571810</t>
  </si>
  <si>
    <t>Demontáž podlah z dlaždic keramických kladených do malty</t>
  </si>
  <si>
    <t>1438732077</t>
  </si>
  <si>
    <t>248</t>
  </si>
  <si>
    <t>771574116</t>
  </si>
  <si>
    <t>Montáž podlah keramických režných hladkých lepených flexibilním lepidlem do 25 ks/m2</t>
  </si>
  <si>
    <t>-1061731708</t>
  </si>
  <si>
    <t>249</t>
  </si>
  <si>
    <t>771-1</t>
  </si>
  <si>
    <t>Dodávka keramické dlažby - cena dle dodávky a výběru investora</t>
  </si>
  <si>
    <t>412976235</t>
  </si>
  <si>
    <t>250</t>
  </si>
  <si>
    <t>771579191</t>
  </si>
  <si>
    <t>Příplatek k montáž podlah keramických za plochu do 5 m2</t>
  </si>
  <si>
    <t>-665172220</t>
  </si>
  <si>
    <t>251</t>
  </si>
  <si>
    <t>771591111</t>
  </si>
  <si>
    <t>Podlahy penetrace podkladu</t>
  </si>
  <si>
    <t>-1875307033</t>
  </si>
  <si>
    <t>252</t>
  </si>
  <si>
    <t>998771202</t>
  </si>
  <si>
    <t>Přesun hmot procentní pro podlahy z dlaždic v objektech v do 12 m</t>
  </si>
  <si>
    <t>-55650507</t>
  </si>
  <si>
    <t>253</t>
  </si>
  <si>
    <t>781441810</t>
  </si>
  <si>
    <t>Demontáž obkladů z obkladaček hutných kladených do malty</t>
  </si>
  <si>
    <t>610333353</t>
  </si>
  <si>
    <t>254</t>
  </si>
  <si>
    <t>781474114</t>
  </si>
  <si>
    <t>Montáž obkladů vnitřních keramických hladkých do 22 ks/m2 lepených flexibilním lepidlem</t>
  </si>
  <si>
    <t>-2075590178</t>
  </si>
  <si>
    <t>255</t>
  </si>
  <si>
    <t>78147-1</t>
  </si>
  <si>
    <t>Dodávka obkladů keramických - cena dle dodávky a výběru investora</t>
  </si>
  <si>
    <t>703365593</t>
  </si>
  <si>
    <t>256</t>
  </si>
  <si>
    <t>781479191</t>
  </si>
  <si>
    <t>Příplatek k montáži obkladů vnitřních keramických hladkých za plochu do 10 m2</t>
  </si>
  <si>
    <t>-545459131</t>
  </si>
  <si>
    <t>257</t>
  </si>
  <si>
    <t>781479194</t>
  </si>
  <si>
    <t>Příplatek k montáži obkladů vnitřních keramických hladkých za nerovný povrch</t>
  </si>
  <si>
    <t>-1049918626</t>
  </si>
  <si>
    <t>258</t>
  </si>
  <si>
    <t>781494111</t>
  </si>
  <si>
    <t>Plastové profily rohové lepené flexibilním lepidlem</t>
  </si>
  <si>
    <t>1264386208</t>
  </si>
  <si>
    <t>259</t>
  </si>
  <si>
    <t>781494211</t>
  </si>
  <si>
    <t>Plastové profily vanové lepené flexibilním lepidlem</t>
  </si>
  <si>
    <t>1109634815</t>
  </si>
  <si>
    <t>260</t>
  </si>
  <si>
    <t>781494511</t>
  </si>
  <si>
    <t>Plastové profily ukončovací lepené flexibilním lepidlem</t>
  </si>
  <si>
    <t>121604711</t>
  </si>
  <si>
    <t>261</t>
  </si>
  <si>
    <t>781495111</t>
  </si>
  <si>
    <t>Penetrace podkladu vnitřních obkladů</t>
  </si>
  <si>
    <t>-353638875</t>
  </si>
  <si>
    <t>262</t>
  </si>
  <si>
    <t>998781202</t>
  </si>
  <si>
    <t>Přesun hmot procentní pro obklady keramické v objektech v do 12 m</t>
  </si>
  <si>
    <t>-435538035</t>
  </si>
  <si>
    <t>263</t>
  </si>
  <si>
    <t>783301313</t>
  </si>
  <si>
    <t>Odmaštění zámečnických konstrukcí ředidlovým odmašťovačem</t>
  </si>
  <si>
    <t>1720730333</t>
  </si>
  <si>
    <t>264</t>
  </si>
  <si>
    <t>783314101</t>
  </si>
  <si>
    <t>Základní jednonásobný syntetický nátěr zámečnických konstrukcí</t>
  </si>
  <si>
    <t>556048330</t>
  </si>
  <si>
    <t>265</t>
  </si>
  <si>
    <t>783315101</t>
  </si>
  <si>
    <t>Mezinátěr jednonásobný syntetický standardní zámečnických konstrukcí</t>
  </si>
  <si>
    <t>1435986196</t>
  </si>
  <si>
    <t>266</t>
  </si>
  <si>
    <t>783317101</t>
  </si>
  <si>
    <t>Krycí jednonásobný syntetický standardní nátěr zámečnických konstrukcí</t>
  </si>
  <si>
    <t>-69515840</t>
  </si>
  <si>
    <t>267</t>
  </si>
  <si>
    <t>784171101</t>
  </si>
  <si>
    <t>Zakrytí vnitřních podlah včetně pozdějšího odkrytí</t>
  </si>
  <si>
    <t>276572932</t>
  </si>
  <si>
    <t>268</t>
  </si>
  <si>
    <t>784-1</t>
  </si>
  <si>
    <t>Dodávka zakrývací folie</t>
  </si>
  <si>
    <t>-1900943441</t>
  </si>
  <si>
    <t>269</t>
  </si>
  <si>
    <t>784181101</t>
  </si>
  <si>
    <t>Základní akrylátová jednonásobná penetrace podkladu v místnostech výšky do 3,80m</t>
  </si>
  <si>
    <t>-116431830</t>
  </si>
  <si>
    <t>270</t>
  </si>
  <si>
    <t>784221101</t>
  </si>
  <si>
    <t xml:space="preserve">Dvojnásobné bílé malby  ze směsí za sucha dobře otěruvzdorných v místnostech do 3,80 m</t>
  </si>
  <si>
    <t>-729388711</t>
  </si>
  <si>
    <t>271</t>
  </si>
  <si>
    <t>784331001</t>
  </si>
  <si>
    <t>Dvojnásobné bílé protiplísňové malby v místnostech výšky do 3,80 m</t>
  </si>
  <si>
    <t>67878958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</si>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</sst>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</xf>
    <xf numFmtId="4" fontId="28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29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/>
    </xf>
    <xf numFmtId="49" fontId="32" fillId="0" borderId="25" xfId="0" applyNumberFormat="1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left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167" fontId="32" fillId="0" borderId="25" xfId="0" applyNumberFormat="1" applyFont="1" applyBorder="1" applyAlignment="1" applyProtection="1">
      <alignment vertical="center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4" borderId="25" xfId="0" applyNumberFormat="1" applyFont="1" applyFill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23</v>
      </c>
      <c r="AL7" s="29"/>
      <c r="AM7" s="29"/>
      <c r="AN7" s="31" t="s">
        <v>22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26</v>
      </c>
      <c r="AL8" s="29"/>
      <c r="AM8" s="29"/>
      <c r="AN8" s="37" t="s">
        <v>27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29</v>
      </c>
      <c r="AL10" s="29"/>
      <c r="AM10" s="29"/>
      <c r="AN10" s="31" t="s">
        <v>22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31</v>
      </c>
      <c r="AL11" s="29"/>
      <c r="AM11" s="29"/>
      <c r="AN11" s="31" t="s">
        <v>22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29</v>
      </c>
      <c r="AL13" s="29"/>
      <c r="AM13" s="29"/>
      <c r="AN13" s="38" t="s">
        <v>33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31</v>
      </c>
      <c r="AL14" s="29"/>
      <c r="AM14" s="29"/>
      <c r="AN14" s="38" t="s">
        <v>33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29</v>
      </c>
      <c r="AL16" s="29"/>
      <c r="AM16" s="29"/>
      <c r="AN16" s="31" t="s">
        <v>22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31</v>
      </c>
      <c r="AL17" s="29"/>
      <c r="AM17" s="29"/>
      <c r="AN17" s="31" t="s">
        <v>22</v>
      </c>
      <c r="AO17" s="29"/>
      <c r="AP17" s="29"/>
      <c r="AQ17" s="27"/>
      <c r="BE17" s="35"/>
      <c r="BS17" s="20" t="s">
        <v>36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29</v>
      </c>
      <c r="AL19" s="29"/>
      <c r="AM19" s="29"/>
      <c r="AN19" s="31" t="s">
        <v>22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31</v>
      </c>
      <c r="AL20" s="29"/>
      <c r="AM20" s="29"/>
      <c r="AN20" s="31" t="s">
        <v>22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16.5" customHeight="1">
      <c r="B23" s="24"/>
      <c r="C23" s="29"/>
      <c r="D23" s="29"/>
      <c r="E23" s="40" t="s">
        <v>22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40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ROUND(AG90,2)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43</v>
      </c>
      <c r="E31" s="51"/>
      <c r="F31" s="52" t="s">
        <v>44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45</v>
      </c>
      <c r="U31" s="51"/>
      <c r="V31" s="51"/>
      <c r="W31" s="55">
        <f>ROUND(AZ87+SUM(CD91:CD95),2)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ROUND(AV87+SUM(BY91:BY95),2)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46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45</v>
      </c>
      <c r="U32" s="51"/>
      <c r="V32" s="51"/>
      <c r="W32" s="55">
        <f>ROUND(BA87+SUM(CE91:CE95),2)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ROUND(AW87+SUM(BZ91:BZ95),2)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47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45</v>
      </c>
      <c r="U33" s="51"/>
      <c r="V33" s="51"/>
      <c r="W33" s="55">
        <f>ROUND(BB87+SUM(CF91:CF95),2)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48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45</v>
      </c>
      <c r="U34" s="51"/>
      <c r="V34" s="51"/>
      <c r="W34" s="55">
        <f>ROUND(BC87+SUM(CG91:CG95),2)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49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45</v>
      </c>
      <c r="U35" s="51"/>
      <c r="V35" s="51"/>
      <c r="W35" s="55">
        <f>ROUND(BD87+SUM(CH91:CH95),2)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50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51</v>
      </c>
      <c r="U37" s="59"/>
      <c r="V37" s="59"/>
      <c r="W37" s="59"/>
      <c r="X37" s="61" t="s">
        <v>52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53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54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55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56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55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56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58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55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56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55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56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59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IprosVojkovFinal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Rekonstrukce hygienického zázemí v budově č.p. 40, DS Vojkov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24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Vojkov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26</v>
      </c>
      <c r="AJ80" s="45"/>
      <c r="AK80" s="45"/>
      <c r="AL80" s="45"/>
      <c r="AM80" s="88" t="str">
        <f> IF(AN8= "","",AN8)</f>
        <v>9. 11. 2017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28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Domov seniorů Vojkov, p.p. 1, 257 53 Vojkov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34</v>
      </c>
      <c r="AJ82" s="45"/>
      <c r="AK82" s="45"/>
      <c r="AL82" s="45"/>
      <c r="AM82" s="80" t="str">
        <f>IF(E17="","",E17)</f>
        <v xml:space="preserve">IPROS s.r.o.Tyršova 2076,  256 01 Benešov</v>
      </c>
      <c r="AN82" s="80"/>
      <c r="AO82" s="80"/>
      <c r="AP82" s="80"/>
      <c r="AQ82" s="46"/>
      <c r="AS82" s="89" t="s">
        <v>60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32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37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61</v>
      </c>
      <c r="D85" s="100"/>
      <c r="E85" s="100"/>
      <c r="F85" s="100"/>
      <c r="G85" s="100"/>
      <c r="H85" s="101"/>
      <c r="I85" s="102" t="s">
        <v>62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63</v>
      </c>
      <c r="AH85" s="100"/>
      <c r="AI85" s="100"/>
      <c r="AJ85" s="100"/>
      <c r="AK85" s="100"/>
      <c r="AL85" s="100"/>
      <c r="AM85" s="100"/>
      <c r="AN85" s="102" t="s">
        <v>64</v>
      </c>
      <c r="AO85" s="100"/>
      <c r="AP85" s="103"/>
      <c r="AQ85" s="46"/>
      <c r="AS85" s="104" t="s">
        <v>65</v>
      </c>
      <c r="AT85" s="105" t="s">
        <v>66</v>
      </c>
      <c r="AU85" s="105" t="s">
        <v>67</v>
      </c>
      <c r="AV85" s="105" t="s">
        <v>68</v>
      </c>
      <c r="AW85" s="105" t="s">
        <v>69</v>
      </c>
      <c r="AX85" s="105" t="s">
        <v>70</v>
      </c>
      <c r="AY85" s="105" t="s">
        <v>71</v>
      </c>
      <c r="AZ85" s="105" t="s">
        <v>72</v>
      </c>
      <c r="BA85" s="105" t="s">
        <v>73</v>
      </c>
      <c r="BB85" s="105" t="s">
        <v>74</v>
      </c>
      <c r="BC85" s="105" t="s">
        <v>75</v>
      </c>
      <c r="BD85" s="106" t="s">
        <v>76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77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ROUND(AG88,2)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ROUND(AS88,2)</f>
        <v>0</v>
      </c>
      <c r="AT87" s="113">
        <f>ROUND(SUM(AV87:AW87),2)</f>
        <v>0</v>
      </c>
      <c r="AU87" s="114">
        <f>ROUND(AU88,5)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ROUND(AZ88,2)</f>
        <v>0</v>
      </c>
      <c r="BA87" s="113">
        <f>ROUND(BA88,2)</f>
        <v>0</v>
      </c>
      <c r="BB87" s="113">
        <f>ROUND(BB88,2)</f>
        <v>0</v>
      </c>
      <c r="BC87" s="113">
        <f>ROUND(BC88,2)</f>
        <v>0</v>
      </c>
      <c r="BD87" s="115">
        <f>ROUND(BD88,2)</f>
        <v>0</v>
      </c>
      <c r="BS87" s="116" t="s">
        <v>78</v>
      </c>
      <c r="BT87" s="116" t="s">
        <v>79</v>
      </c>
      <c r="BV87" s="116" t="s">
        <v>80</v>
      </c>
      <c r="BW87" s="116" t="s">
        <v>81</v>
      </c>
      <c r="BX87" s="116" t="s">
        <v>82</v>
      </c>
    </row>
    <row r="88" s="5" customFormat="1" ht="47.25" customHeight="1">
      <c r="A88" s="117" t="s">
        <v>83</v>
      </c>
      <c r="B88" s="118"/>
      <c r="C88" s="119"/>
      <c r="D88" s="120" t="s">
        <v>17</v>
      </c>
      <c r="E88" s="120"/>
      <c r="F88" s="120"/>
      <c r="G88" s="120"/>
      <c r="H88" s="120"/>
      <c r="I88" s="121"/>
      <c r="J88" s="120" t="s">
        <v>20</v>
      </c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2">
        <f>'IprosVojkovFinal - Rekons...'!M29</f>
        <v>0</v>
      </c>
      <c r="AH88" s="121"/>
      <c r="AI88" s="121"/>
      <c r="AJ88" s="121"/>
      <c r="AK88" s="121"/>
      <c r="AL88" s="121"/>
      <c r="AM88" s="121"/>
      <c r="AN88" s="122">
        <f>SUM(AG88,AT88)</f>
        <v>0</v>
      </c>
      <c r="AO88" s="121"/>
      <c r="AP88" s="121"/>
      <c r="AQ88" s="123"/>
      <c r="AS88" s="124">
        <f>'IprosVojkovFinal - Rekons...'!M27</f>
        <v>0</v>
      </c>
      <c r="AT88" s="125">
        <f>ROUND(SUM(AV88:AW88),2)</f>
        <v>0</v>
      </c>
      <c r="AU88" s="126">
        <f>'IprosVojkovFinal - Rekons...'!W144</f>
        <v>0</v>
      </c>
      <c r="AV88" s="125">
        <f>'IprosVojkovFinal - Rekons...'!M31</f>
        <v>0</v>
      </c>
      <c r="AW88" s="125">
        <f>'IprosVojkovFinal - Rekons...'!M32</f>
        <v>0</v>
      </c>
      <c r="AX88" s="125">
        <f>'IprosVojkovFinal - Rekons...'!M33</f>
        <v>0</v>
      </c>
      <c r="AY88" s="125">
        <f>'IprosVojkovFinal - Rekons...'!M34</f>
        <v>0</v>
      </c>
      <c r="AZ88" s="125">
        <f>'IprosVojkovFinal - Rekons...'!H31</f>
        <v>0</v>
      </c>
      <c r="BA88" s="125">
        <f>'IprosVojkovFinal - Rekons...'!H32</f>
        <v>0</v>
      </c>
      <c r="BB88" s="125">
        <f>'IprosVojkovFinal - Rekons...'!H33</f>
        <v>0</v>
      </c>
      <c r="BC88" s="125">
        <f>'IprosVojkovFinal - Rekons...'!H34</f>
        <v>0</v>
      </c>
      <c r="BD88" s="127">
        <f>'IprosVojkovFinal - Rekons...'!H35</f>
        <v>0</v>
      </c>
      <c r="BT88" s="128" t="s">
        <v>84</v>
      </c>
      <c r="BU88" s="128" t="s">
        <v>85</v>
      </c>
      <c r="BV88" s="128" t="s">
        <v>80</v>
      </c>
      <c r="BW88" s="128" t="s">
        <v>81</v>
      </c>
      <c r="BX88" s="128" t="s">
        <v>82</v>
      </c>
    </row>
    <row r="89">
      <c r="B89" s="2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="1" customFormat="1" ht="30" customHeight="1">
      <c r="B90" s="44"/>
      <c r="C90" s="108" t="s">
        <v>86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111">
        <f>ROUND(SUM(AG91:AG94),2)</f>
        <v>0</v>
      </c>
      <c r="AH90" s="111"/>
      <c r="AI90" s="111"/>
      <c r="AJ90" s="111"/>
      <c r="AK90" s="111"/>
      <c r="AL90" s="111"/>
      <c r="AM90" s="111"/>
      <c r="AN90" s="111">
        <f>ROUND(SUM(AN91:AN94),2)</f>
        <v>0</v>
      </c>
      <c r="AO90" s="111"/>
      <c r="AP90" s="111"/>
      <c r="AQ90" s="46"/>
      <c r="AS90" s="104" t="s">
        <v>87</v>
      </c>
      <c r="AT90" s="105" t="s">
        <v>88</v>
      </c>
      <c r="AU90" s="105" t="s">
        <v>43</v>
      </c>
      <c r="AV90" s="106" t="s">
        <v>66</v>
      </c>
    </row>
    <row r="91" s="1" customFormat="1" ht="19.92" customHeight="1">
      <c r="B91" s="44"/>
      <c r="C91" s="45"/>
      <c r="D91" s="129" t="s">
        <v>89</v>
      </c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130">
        <f>ROUND(AG87*AS91,2)</f>
        <v>0</v>
      </c>
      <c r="AH91" s="131"/>
      <c r="AI91" s="131"/>
      <c r="AJ91" s="131"/>
      <c r="AK91" s="131"/>
      <c r="AL91" s="131"/>
      <c r="AM91" s="131"/>
      <c r="AN91" s="131">
        <f>ROUND(AG91+AV91,2)</f>
        <v>0</v>
      </c>
      <c r="AO91" s="131"/>
      <c r="AP91" s="131"/>
      <c r="AQ91" s="46"/>
      <c r="AS91" s="132">
        <v>0</v>
      </c>
      <c r="AT91" s="133" t="s">
        <v>90</v>
      </c>
      <c r="AU91" s="133" t="s">
        <v>44</v>
      </c>
      <c r="AV91" s="134">
        <f>ROUND(IF(AU91="základní",AG91*L31,IF(AU91="snížená",AG91*L32,0)),2)</f>
        <v>0</v>
      </c>
      <c r="BV91" s="20" t="s">
        <v>91</v>
      </c>
      <c r="BY91" s="135">
        <f>IF(AU91="základní",AV91,0)</f>
        <v>0</v>
      </c>
      <c r="BZ91" s="135">
        <f>IF(AU91="snížená",AV91,0)</f>
        <v>0</v>
      </c>
      <c r="CA91" s="135">
        <v>0</v>
      </c>
      <c r="CB91" s="135">
        <v>0</v>
      </c>
      <c r="CC91" s="135">
        <v>0</v>
      </c>
      <c r="CD91" s="135">
        <f>IF(AU91="základní",AG91,0)</f>
        <v>0</v>
      </c>
      <c r="CE91" s="135">
        <f>IF(AU91="snížená",AG91,0)</f>
        <v>0</v>
      </c>
      <c r="CF91" s="135">
        <f>IF(AU91="zákl. přenesená",AG91,0)</f>
        <v>0</v>
      </c>
      <c r="CG91" s="135">
        <f>IF(AU91="sníž. přenesená",AG91,0)</f>
        <v>0</v>
      </c>
      <c r="CH91" s="135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="1" customFormat="1" ht="19.92" customHeight="1">
      <c r="B92" s="44"/>
      <c r="C92" s="45"/>
      <c r="D92" s="136" t="s">
        <v>92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45"/>
      <c r="AD92" s="45"/>
      <c r="AE92" s="45"/>
      <c r="AF92" s="45"/>
      <c r="AG92" s="130">
        <f>AG87*AS92</f>
        <v>0</v>
      </c>
      <c r="AH92" s="131"/>
      <c r="AI92" s="131"/>
      <c r="AJ92" s="131"/>
      <c r="AK92" s="131"/>
      <c r="AL92" s="131"/>
      <c r="AM92" s="131"/>
      <c r="AN92" s="131">
        <f>AG92+AV92</f>
        <v>0</v>
      </c>
      <c r="AO92" s="131"/>
      <c r="AP92" s="131"/>
      <c r="AQ92" s="46"/>
      <c r="AS92" s="137">
        <v>0</v>
      </c>
      <c r="AT92" s="138" t="s">
        <v>90</v>
      </c>
      <c r="AU92" s="138" t="s">
        <v>44</v>
      </c>
      <c r="AV92" s="139">
        <f>ROUND(IF(AU92="nulová",0,IF(OR(AU92="základní",AU92="zákl. přenesená"),AG92*L31,AG92*L32)),2)</f>
        <v>0</v>
      </c>
      <c r="BV92" s="20" t="s">
        <v>93</v>
      </c>
      <c r="BY92" s="135">
        <f>IF(AU92="základní",AV92,0)</f>
        <v>0</v>
      </c>
      <c r="BZ92" s="135">
        <f>IF(AU92="snížená",AV92,0)</f>
        <v>0</v>
      </c>
      <c r="CA92" s="135">
        <f>IF(AU92="zákl. přenesená",AV92,0)</f>
        <v>0</v>
      </c>
      <c r="CB92" s="135">
        <f>IF(AU92="sníž. přenesená",AV92,0)</f>
        <v>0</v>
      </c>
      <c r="CC92" s="135">
        <f>IF(AU92="nulová",AV92,0)</f>
        <v>0</v>
      </c>
      <c r="CD92" s="135">
        <f>IF(AU92="základní",AG92,0)</f>
        <v>0</v>
      </c>
      <c r="CE92" s="135">
        <f>IF(AU92="snížená",AG92,0)</f>
        <v>0</v>
      </c>
      <c r="CF92" s="135">
        <f>IF(AU92="zákl. přenesená",AG92,0)</f>
        <v>0</v>
      </c>
      <c r="CG92" s="135">
        <f>IF(AU92="sníž. přenesená",AG92,0)</f>
        <v>0</v>
      </c>
      <c r="CH92" s="135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="1" customFormat="1" ht="19.92" customHeight="1">
      <c r="B93" s="44"/>
      <c r="C93" s="45"/>
      <c r="D93" s="136" t="s">
        <v>92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45"/>
      <c r="AD93" s="45"/>
      <c r="AE93" s="45"/>
      <c r="AF93" s="45"/>
      <c r="AG93" s="130">
        <f>AG87*AS93</f>
        <v>0</v>
      </c>
      <c r="AH93" s="131"/>
      <c r="AI93" s="131"/>
      <c r="AJ93" s="131"/>
      <c r="AK93" s="131"/>
      <c r="AL93" s="131"/>
      <c r="AM93" s="131"/>
      <c r="AN93" s="131">
        <f>AG93+AV93</f>
        <v>0</v>
      </c>
      <c r="AO93" s="131"/>
      <c r="AP93" s="131"/>
      <c r="AQ93" s="46"/>
      <c r="AS93" s="137">
        <v>0</v>
      </c>
      <c r="AT93" s="138" t="s">
        <v>90</v>
      </c>
      <c r="AU93" s="138" t="s">
        <v>44</v>
      </c>
      <c r="AV93" s="139">
        <f>ROUND(IF(AU93="nulová",0,IF(OR(AU93="základní",AU93="zákl. přenesená"),AG93*L31,AG93*L32)),2)</f>
        <v>0</v>
      </c>
      <c r="BV93" s="20" t="s">
        <v>93</v>
      </c>
      <c r="BY93" s="135">
        <f>IF(AU93="základní",AV93,0)</f>
        <v>0</v>
      </c>
      <c r="BZ93" s="135">
        <f>IF(AU93="snížená",AV93,0)</f>
        <v>0</v>
      </c>
      <c r="CA93" s="135">
        <f>IF(AU93="zákl. přenesená",AV93,0)</f>
        <v>0</v>
      </c>
      <c r="CB93" s="135">
        <f>IF(AU93="sníž. přenesená",AV93,0)</f>
        <v>0</v>
      </c>
      <c r="CC93" s="135">
        <f>IF(AU93="nulová",AV93,0)</f>
        <v>0</v>
      </c>
      <c r="CD93" s="135">
        <f>IF(AU93="základní",AG93,0)</f>
        <v>0</v>
      </c>
      <c r="CE93" s="135">
        <f>IF(AU93="snížená",AG93,0)</f>
        <v>0</v>
      </c>
      <c r="CF93" s="135">
        <f>IF(AU93="zákl. přenesená",AG93,0)</f>
        <v>0</v>
      </c>
      <c r="CG93" s="135">
        <f>IF(AU93="sníž. přenesená",AG93,0)</f>
        <v>0</v>
      </c>
      <c r="CH93" s="135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="1" customFormat="1" ht="19.92" customHeight="1">
      <c r="B94" s="44"/>
      <c r="C94" s="45"/>
      <c r="D94" s="136" t="s">
        <v>92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45"/>
      <c r="AD94" s="45"/>
      <c r="AE94" s="45"/>
      <c r="AF94" s="45"/>
      <c r="AG94" s="130">
        <f>AG87*AS94</f>
        <v>0</v>
      </c>
      <c r="AH94" s="131"/>
      <c r="AI94" s="131"/>
      <c r="AJ94" s="131"/>
      <c r="AK94" s="131"/>
      <c r="AL94" s="131"/>
      <c r="AM94" s="131"/>
      <c r="AN94" s="131">
        <f>AG94+AV94</f>
        <v>0</v>
      </c>
      <c r="AO94" s="131"/>
      <c r="AP94" s="131"/>
      <c r="AQ94" s="46"/>
      <c r="AS94" s="140">
        <v>0</v>
      </c>
      <c r="AT94" s="141" t="s">
        <v>90</v>
      </c>
      <c r="AU94" s="141" t="s">
        <v>44</v>
      </c>
      <c r="AV94" s="142">
        <f>ROUND(IF(AU94="nulová",0,IF(OR(AU94="základní",AU94="zákl. přenesená"),AG94*L31,AG94*L32)),2)</f>
        <v>0</v>
      </c>
      <c r="BV94" s="20" t="s">
        <v>93</v>
      </c>
      <c r="BY94" s="135">
        <f>IF(AU94="základní",AV94,0)</f>
        <v>0</v>
      </c>
      <c r="BZ94" s="135">
        <f>IF(AU94="snížená",AV94,0)</f>
        <v>0</v>
      </c>
      <c r="CA94" s="135">
        <f>IF(AU94="zákl. přenesená",AV94,0)</f>
        <v>0</v>
      </c>
      <c r="CB94" s="135">
        <f>IF(AU94="sníž. přenesená",AV94,0)</f>
        <v>0</v>
      </c>
      <c r="CC94" s="135">
        <f>IF(AU94="nulová",AV94,0)</f>
        <v>0</v>
      </c>
      <c r="CD94" s="135">
        <f>IF(AU94="základní",AG94,0)</f>
        <v>0</v>
      </c>
      <c r="CE94" s="135">
        <f>IF(AU94="snížená",AG94,0)</f>
        <v>0</v>
      </c>
      <c r="CF94" s="135">
        <f>IF(AU94="zákl. přenesená",AG94,0)</f>
        <v>0</v>
      </c>
      <c r="CG94" s="135">
        <f>IF(AU94="sníž. přenesená",AG94,0)</f>
        <v>0</v>
      </c>
      <c r="CH94" s="135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="1" customFormat="1" ht="10.8" customHeight="1">
      <c r="B95" s="44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6"/>
    </row>
    <row r="96" s="1" customFormat="1" ht="30" customHeight="1">
      <c r="B96" s="44"/>
      <c r="C96" s="143" t="s">
        <v>94</v>
      </c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5">
        <f>ROUND(AG87+AG90,2)</f>
        <v>0</v>
      </c>
      <c r="AH96" s="145"/>
      <c r="AI96" s="145"/>
      <c r="AJ96" s="145"/>
      <c r="AK96" s="145"/>
      <c r="AL96" s="145"/>
      <c r="AM96" s="145"/>
      <c r="AN96" s="145">
        <f>AN87+AN90</f>
        <v>0</v>
      </c>
      <c r="AO96" s="145"/>
      <c r="AP96" s="145"/>
      <c r="AQ96" s="46"/>
    </row>
    <row r="97" s="1" customFormat="1" ht="6.96" customHeight="1"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5"/>
    </row>
  </sheetData>
  <sheetProtection sheet="1" formatColumns="0" formatRows="0" objects="1" scenarios="1" spinCount="10" saltValue="GyPAkEEQV5H6ov/gMyQSbgkhZaAwBuTTWWINFzauoXgeTlN9/bVKiExoiMP6lA6qXmHcBFtSDvs3g4r7xtgeQA==" hashValue="tf36GfKHmITji1a9PbT9dr99jFjGe9UHpc0N2n9/uSk9HgqZ2LM9CFh5eJquuHHW5kds+GpRHaWZ+fTW5QAwuA==" algorithmName="SHA-512" password="CC35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91:AM91"/>
    <mergeCell ref="AN91:AP91"/>
    <mergeCell ref="D92:AB92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AG87:AM87"/>
    <mergeCell ref="AN87:AP87"/>
    <mergeCell ref="AG90:AM90"/>
    <mergeCell ref="AN90:AP90"/>
    <mergeCell ref="AG96:AM96"/>
    <mergeCell ref="AN96:AP96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IprosVojkovFinal - Rekons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6"/>
      <c r="B1" s="11"/>
      <c r="C1" s="11"/>
      <c r="D1" s="12" t="s">
        <v>1</v>
      </c>
      <c r="E1" s="11"/>
      <c r="F1" s="13" t="s">
        <v>95</v>
      </c>
      <c r="G1" s="13"/>
      <c r="H1" s="147" t="s">
        <v>96</v>
      </c>
      <c r="I1" s="147"/>
      <c r="J1" s="147"/>
      <c r="K1" s="147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46"/>
      <c r="V1" s="14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81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84</v>
      </c>
    </row>
    <row r="4" ht="36.96" customHeight="1">
      <c r="B4" s="24"/>
      <c r="C4" s="25" t="s">
        <v>100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="1" customFormat="1" ht="32.88" customHeight="1">
      <c r="B6" s="44"/>
      <c r="C6" s="45"/>
      <c r="D6" s="33" t="s">
        <v>19</v>
      </c>
      <c r="E6" s="45"/>
      <c r="F6" s="34" t="s">
        <v>20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="1" customFormat="1" ht="14.4" customHeight="1">
      <c r="B7" s="44"/>
      <c r="C7" s="45"/>
      <c r="D7" s="36" t="s">
        <v>21</v>
      </c>
      <c r="E7" s="45"/>
      <c r="F7" s="31" t="s">
        <v>22</v>
      </c>
      <c r="G7" s="45"/>
      <c r="H7" s="45"/>
      <c r="I7" s="45"/>
      <c r="J7" s="45"/>
      <c r="K7" s="45"/>
      <c r="L7" s="45"/>
      <c r="M7" s="36" t="s">
        <v>23</v>
      </c>
      <c r="N7" s="45"/>
      <c r="O7" s="31" t="s">
        <v>22</v>
      </c>
      <c r="P7" s="45"/>
      <c r="Q7" s="45"/>
      <c r="R7" s="46"/>
    </row>
    <row r="8" s="1" customFormat="1" ht="14.4" customHeight="1">
      <c r="B8" s="44"/>
      <c r="C8" s="45"/>
      <c r="D8" s="36" t="s">
        <v>24</v>
      </c>
      <c r="E8" s="45"/>
      <c r="F8" s="31" t="s">
        <v>25</v>
      </c>
      <c r="G8" s="45"/>
      <c r="H8" s="45"/>
      <c r="I8" s="45"/>
      <c r="J8" s="45"/>
      <c r="K8" s="45"/>
      <c r="L8" s="45"/>
      <c r="M8" s="36" t="s">
        <v>26</v>
      </c>
      <c r="N8" s="45"/>
      <c r="O8" s="148" t="str">
        <f>'Rekapitulace stavby'!AN8</f>
        <v>9. 11. 2017</v>
      </c>
      <c r="P8" s="88"/>
      <c r="Q8" s="45"/>
      <c r="R8" s="46"/>
    </row>
    <row r="9" s="1" customFormat="1" ht="10.8" customHeight="1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="1" customFormat="1" ht="14.4" customHeight="1">
      <c r="B10" s="44"/>
      <c r="C10" s="45"/>
      <c r="D10" s="36" t="s">
        <v>28</v>
      </c>
      <c r="E10" s="45"/>
      <c r="F10" s="45"/>
      <c r="G10" s="45"/>
      <c r="H10" s="45"/>
      <c r="I10" s="45"/>
      <c r="J10" s="45"/>
      <c r="K10" s="45"/>
      <c r="L10" s="45"/>
      <c r="M10" s="36" t="s">
        <v>29</v>
      </c>
      <c r="N10" s="45"/>
      <c r="O10" s="31" t="s">
        <v>22</v>
      </c>
      <c r="P10" s="31"/>
      <c r="Q10" s="45"/>
      <c r="R10" s="46"/>
    </row>
    <row r="11" s="1" customFormat="1" ht="18" customHeight="1">
      <c r="B11" s="44"/>
      <c r="C11" s="45"/>
      <c r="D11" s="45"/>
      <c r="E11" s="31" t="s">
        <v>30</v>
      </c>
      <c r="F11" s="45"/>
      <c r="G11" s="45"/>
      <c r="H11" s="45"/>
      <c r="I11" s="45"/>
      <c r="J11" s="45"/>
      <c r="K11" s="45"/>
      <c r="L11" s="45"/>
      <c r="M11" s="36" t="s">
        <v>31</v>
      </c>
      <c r="N11" s="45"/>
      <c r="O11" s="31" t="s">
        <v>22</v>
      </c>
      <c r="P11" s="31"/>
      <c r="Q11" s="45"/>
      <c r="R11" s="46"/>
    </row>
    <row r="12" s="1" customFormat="1" ht="6.96" customHeight="1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6"/>
    </row>
    <row r="13" s="1" customFormat="1" ht="14.4" customHeight="1">
      <c r="B13" s="44"/>
      <c r="C13" s="45"/>
      <c r="D13" s="36" t="s">
        <v>32</v>
      </c>
      <c r="E13" s="45"/>
      <c r="F13" s="45"/>
      <c r="G13" s="45"/>
      <c r="H13" s="45"/>
      <c r="I13" s="45"/>
      <c r="J13" s="45"/>
      <c r="K13" s="45"/>
      <c r="L13" s="45"/>
      <c r="M13" s="36" t="s">
        <v>29</v>
      </c>
      <c r="N13" s="45"/>
      <c r="O13" s="37" t="s">
        <v>22</v>
      </c>
      <c r="P13" s="31"/>
      <c r="Q13" s="45"/>
      <c r="R13" s="46"/>
    </row>
    <row r="14" s="1" customFormat="1" ht="18" customHeight="1">
      <c r="B14" s="44"/>
      <c r="C14" s="45"/>
      <c r="D14" s="45"/>
      <c r="E14" s="37" t="s">
        <v>101</v>
      </c>
      <c r="F14" s="149"/>
      <c r="G14" s="149"/>
      <c r="H14" s="149"/>
      <c r="I14" s="149"/>
      <c r="J14" s="149"/>
      <c r="K14" s="149"/>
      <c r="L14" s="149"/>
      <c r="M14" s="36" t="s">
        <v>31</v>
      </c>
      <c r="N14" s="45"/>
      <c r="O14" s="37" t="s">
        <v>22</v>
      </c>
      <c r="P14" s="31"/>
      <c r="Q14" s="45"/>
      <c r="R14" s="46"/>
    </row>
    <row r="15" s="1" customFormat="1" ht="6.96" customHeight="1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6"/>
    </row>
    <row r="16" s="1" customFormat="1" ht="14.4" customHeight="1">
      <c r="B16" s="44"/>
      <c r="C16" s="45"/>
      <c r="D16" s="36" t="s">
        <v>34</v>
      </c>
      <c r="E16" s="45"/>
      <c r="F16" s="45"/>
      <c r="G16" s="45"/>
      <c r="H16" s="45"/>
      <c r="I16" s="45"/>
      <c r="J16" s="45"/>
      <c r="K16" s="45"/>
      <c r="L16" s="45"/>
      <c r="M16" s="36" t="s">
        <v>29</v>
      </c>
      <c r="N16" s="45"/>
      <c r="O16" s="31" t="s">
        <v>22</v>
      </c>
      <c r="P16" s="31"/>
      <c r="Q16" s="45"/>
      <c r="R16" s="46"/>
    </row>
    <row r="17" s="1" customFormat="1" ht="18" customHeight="1">
      <c r="B17" s="44"/>
      <c r="C17" s="45"/>
      <c r="D17" s="45"/>
      <c r="E17" s="31" t="s">
        <v>35</v>
      </c>
      <c r="F17" s="45"/>
      <c r="G17" s="45"/>
      <c r="H17" s="45"/>
      <c r="I17" s="45"/>
      <c r="J17" s="45"/>
      <c r="K17" s="45"/>
      <c r="L17" s="45"/>
      <c r="M17" s="36" t="s">
        <v>31</v>
      </c>
      <c r="N17" s="45"/>
      <c r="O17" s="31" t="s">
        <v>22</v>
      </c>
      <c r="P17" s="31"/>
      <c r="Q17" s="45"/>
      <c r="R17" s="46"/>
    </row>
    <row r="18" s="1" customFormat="1" ht="6.96" customHeight="1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</row>
    <row r="19" s="1" customFormat="1" ht="14.4" customHeight="1">
      <c r="B19" s="44"/>
      <c r="C19" s="45"/>
      <c r="D19" s="36" t="s">
        <v>37</v>
      </c>
      <c r="E19" s="45"/>
      <c r="F19" s="45"/>
      <c r="G19" s="45"/>
      <c r="H19" s="45"/>
      <c r="I19" s="45"/>
      <c r="J19" s="45"/>
      <c r="K19" s="45"/>
      <c r="L19" s="45"/>
      <c r="M19" s="36" t="s">
        <v>29</v>
      </c>
      <c r="N19" s="45"/>
      <c r="O19" s="31" t="str">
        <f>IF('Rekapitulace stavby'!AN19="","",'Rekapitulace stavby'!AN19)</f>
        <v/>
      </c>
      <c r="P19" s="31"/>
      <c r="Q19" s="45"/>
      <c r="R19" s="46"/>
    </row>
    <row r="20" s="1" customFormat="1" ht="18" customHeight="1">
      <c r="B20" s="44"/>
      <c r="C20" s="45"/>
      <c r="D20" s="45"/>
      <c r="E20" s="31" t="str">
        <f>IF('Rekapitulace stavby'!E20="","",'Rekapitulace stavby'!E20)</f>
        <v xml:space="preserve"> </v>
      </c>
      <c r="F20" s="45"/>
      <c r="G20" s="45"/>
      <c r="H20" s="45"/>
      <c r="I20" s="45"/>
      <c r="J20" s="45"/>
      <c r="K20" s="45"/>
      <c r="L20" s="45"/>
      <c r="M20" s="36" t="s">
        <v>31</v>
      </c>
      <c r="N20" s="45"/>
      <c r="O20" s="31" t="str">
        <f>IF('Rekapitulace stavby'!AN20="","",'Rekapitulace stavby'!AN20)</f>
        <v/>
      </c>
      <c r="P20" s="31"/>
      <c r="Q20" s="45"/>
      <c r="R20" s="46"/>
    </row>
    <row r="21" s="1" customFormat="1" ht="6.96" customHeight="1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</row>
    <row r="22" s="1" customFormat="1" ht="14.4" customHeight="1">
      <c r="B22" s="44"/>
      <c r="C22" s="45"/>
      <c r="D22" s="36" t="s">
        <v>39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6.5" customHeight="1">
      <c r="B23" s="44"/>
      <c r="C23" s="45"/>
      <c r="D23" s="45"/>
      <c r="E23" s="40" t="s">
        <v>22</v>
      </c>
      <c r="F23" s="40"/>
      <c r="G23" s="40"/>
      <c r="H23" s="40"/>
      <c r="I23" s="40"/>
      <c r="J23" s="40"/>
      <c r="K23" s="40"/>
      <c r="L23" s="40"/>
      <c r="M23" s="45"/>
      <c r="N23" s="45"/>
      <c r="O23" s="45"/>
      <c r="P23" s="45"/>
      <c r="Q23" s="45"/>
      <c r="R23" s="46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45"/>
      <c r="R25" s="46"/>
    </row>
    <row r="26" s="1" customFormat="1" ht="14.4" customHeight="1">
      <c r="B26" s="44"/>
      <c r="C26" s="45"/>
      <c r="D26" s="150" t="s">
        <v>102</v>
      </c>
      <c r="E26" s="45"/>
      <c r="F26" s="45"/>
      <c r="G26" s="45"/>
      <c r="H26" s="45"/>
      <c r="I26" s="45"/>
      <c r="J26" s="45"/>
      <c r="K26" s="45"/>
      <c r="L26" s="45"/>
      <c r="M26" s="43">
        <f>N87</f>
        <v>0</v>
      </c>
      <c r="N26" s="43"/>
      <c r="O26" s="43"/>
      <c r="P26" s="43"/>
      <c r="Q26" s="45"/>
      <c r="R26" s="46"/>
    </row>
    <row r="27" s="1" customFormat="1" ht="14.4" customHeight="1">
      <c r="B27" s="44"/>
      <c r="C27" s="45"/>
      <c r="D27" s="42" t="s">
        <v>89</v>
      </c>
      <c r="E27" s="45"/>
      <c r="F27" s="45"/>
      <c r="G27" s="45"/>
      <c r="H27" s="45"/>
      <c r="I27" s="45"/>
      <c r="J27" s="45"/>
      <c r="K27" s="45"/>
      <c r="L27" s="45"/>
      <c r="M27" s="43">
        <f>N120</f>
        <v>0</v>
      </c>
      <c r="N27" s="43"/>
      <c r="O27" s="43"/>
      <c r="P27" s="43"/>
      <c r="Q27" s="45"/>
      <c r="R27" s="46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</row>
    <row r="29" s="1" customFormat="1" ht="25.44" customHeight="1">
      <c r="B29" s="44"/>
      <c r="C29" s="45"/>
      <c r="D29" s="151" t="s">
        <v>42</v>
      </c>
      <c r="E29" s="45"/>
      <c r="F29" s="45"/>
      <c r="G29" s="45"/>
      <c r="H29" s="45"/>
      <c r="I29" s="45"/>
      <c r="J29" s="45"/>
      <c r="K29" s="45"/>
      <c r="L29" s="45"/>
      <c r="M29" s="152">
        <f>ROUND(M26+M27,2)</f>
        <v>0</v>
      </c>
      <c r="N29" s="45"/>
      <c r="O29" s="45"/>
      <c r="P29" s="45"/>
      <c r="Q29" s="45"/>
      <c r="R29" s="46"/>
    </row>
    <row r="30" s="1" customFormat="1" ht="6.96" customHeight="1">
      <c r="B30" s="44"/>
      <c r="C30" s="4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45"/>
      <c r="R30" s="46"/>
    </row>
    <row r="31" s="1" customFormat="1" ht="14.4" customHeight="1">
      <c r="B31" s="44"/>
      <c r="C31" s="45"/>
      <c r="D31" s="52" t="s">
        <v>43</v>
      </c>
      <c r="E31" s="52" t="s">
        <v>44</v>
      </c>
      <c r="F31" s="53">
        <v>0.20999999999999999</v>
      </c>
      <c r="G31" s="153" t="s">
        <v>45</v>
      </c>
      <c r="H31" s="154">
        <f>ROUND((((SUM(BE120:BE127)+SUM(BE144:BE445))+SUM(BE447:BE448))),2)</f>
        <v>0</v>
      </c>
      <c r="I31" s="45"/>
      <c r="J31" s="45"/>
      <c r="K31" s="45"/>
      <c r="L31" s="45"/>
      <c r="M31" s="154">
        <f>ROUND(((ROUND((SUM(BE120:BE127)+SUM(BE144:BE445)), 2)*F31)+SUM(BE447:BE448)*F31),2)</f>
        <v>0</v>
      </c>
      <c r="N31" s="45"/>
      <c r="O31" s="45"/>
      <c r="P31" s="45"/>
      <c r="Q31" s="45"/>
      <c r="R31" s="46"/>
    </row>
    <row r="32" s="1" customFormat="1" ht="14.4" customHeight="1">
      <c r="B32" s="44"/>
      <c r="C32" s="45"/>
      <c r="D32" s="45"/>
      <c r="E32" s="52" t="s">
        <v>46</v>
      </c>
      <c r="F32" s="53">
        <v>0.14999999999999999</v>
      </c>
      <c r="G32" s="153" t="s">
        <v>45</v>
      </c>
      <c r="H32" s="154">
        <f>ROUND((((SUM(BF120:BF127)+SUM(BF144:BF445))+SUM(BF447:BF448))),2)</f>
        <v>0</v>
      </c>
      <c r="I32" s="45"/>
      <c r="J32" s="45"/>
      <c r="K32" s="45"/>
      <c r="L32" s="45"/>
      <c r="M32" s="154">
        <f>ROUND(((ROUND((SUM(BF120:BF127)+SUM(BF144:BF445)), 2)*F32)+SUM(BF447:BF448)*F32),2)</f>
        <v>0</v>
      </c>
      <c r="N32" s="45"/>
      <c r="O32" s="45"/>
      <c r="P32" s="45"/>
      <c r="Q32" s="45"/>
      <c r="R32" s="46"/>
    </row>
    <row r="33" hidden="1" s="1" customFormat="1" ht="14.4" customHeight="1">
      <c r="B33" s="44"/>
      <c r="C33" s="45"/>
      <c r="D33" s="45"/>
      <c r="E33" s="52" t="s">
        <v>47</v>
      </c>
      <c r="F33" s="53">
        <v>0.20999999999999999</v>
      </c>
      <c r="G33" s="153" t="s">
        <v>45</v>
      </c>
      <c r="H33" s="154">
        <f>ROUND((((SUM(BG120:BG127)+SUM(BG144:BG445))+SUM(BG447:BG448))),2)</f>
        <v>0</v>
      </c>
      <c r="I33" s="45"/>
      <c r="J33" s="45"/>
      <c r="K33" s="45"/>
      <c r="L33" s="45"/>
      <c r="M33" s="154"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0.14999999999999999</v>
      </c>
      <c r="G34" s="153" t="s">
        <v>45</v>
      </c>
      <c r="H34" s="154">
        <f>ROUND((((SUM(BH120:BH127)+SUM(BH144:BH445))+SUM(BH447:BH448))),2)</f>
        <v>0</v>
      </c>
      <c r="I34" s="45"/>
      <c r="J34" s="45"/>
      <c r="K34" s="45"/>
      <c r="L34" s="45"/>
      <c r="M34" s="154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</v>
      </c>
      <c r="G35" s="153" t="s">
        <v>45</v>
      </c>
      <c r="H35" s="154">
        <f>ROUND((((SUM(BI120:BI127)+SUM(BI144:BI445))+SUM(BI447:BI448))),2)</f>
        <v>0</v>
      </c>
      <c r="I35" s="45"/>
      <c r="J35" s="45"/>
      <c r="K35" s="45"/>
      <c r="L35" s="45"/>
      <c r="M35" s="154">
        <v>0</v>
      </c>
      <c r="N35" s="45"/>
      <c r="O35" s="45"/>
      <c r="P35" s="45"/>
      <c r="Q35" s="45"/>
      <c r="R35" s="4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6"/>
    </row>
    <row r="37" s="1" customFormat="1" ht="25.44" customHeight="1">
      <c r="B37" s="44"/>
      <c r="C37" s="144"/>
      <c r="D37" s="155" t="s">
        <v>50</v>
      </c>
      <c r="E37" s="101"/>
      <c r="F37" s="101"/>
      <c r="G37" s="156" t="s">
        <v>51</v>
      </c>
      <c r="H37" s="157" t="s">
        <v>52</v>
      </c>
      <c r="I37" s="101"/>
      <c r="J37" s="101"/>
      <c r="K37" s="101"/>
      <c r="L37" s="158">
        <f>SUM(M29:M35)</f>
        <v>0</v>
      </c>
      <c r="M37" s="158"/>
      <c r="N37" s="158"/>
      <c r="O37" s="158"/>
      <c r="P37" s="159"/>
      <c r="Q37" s="144"/>
      <c r="R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53</v>
      </c>
      <c r="E50" s="65"/>
      <c r="F50" s="65"/>
      <c r="G50" s="65"/>
      <c r="H50" s="66"/>
      <c r="I50" s="45"/>
      <c r="J50" s="64" t="s">
        <v>54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55</v>
      </c>
      <c r="E59" s="70"/>
      <c r="F59" s="70"/>
      <c r="G59" s="71" t="s">
        <v>56</v>
      </c>
      <c r="H59" s="72"/>
      <c r="I59" s="45"/>
      <c r="J59" s="69" t="s">
        <v>55</v>
      </c>
      <c r="K59" s="70"/>
      <c r="L59" s="70"/>
      <c r="M59" s="70"/>
      <c r="N59" s="71" t="s">
        <v>56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57</v>
      </c>
      <c r="E61" s="65"/>
      <c r="F61" s="65"/>
      <c r="G61" s="65"/>
      <c r="H61" s="66"/>
      <c r="I61" s="45"/>
      <c r="J61" s="64" t="s">
        <v>58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55</v>
      </c>
      <c r="E70" s="70"/>
      <c r="F70" s="70"/>
      <c r="G70" s="71" t="s">
        <v>56</v>
      </c>
      <c r="H70" s="72"/>
      <c r="I70" s="45"/>
      <c r="J70" s="69" t="s">
        <v>55</v>
      </c>
      <c r="K70" s="70"/>
      <c r="L70" s="70"/>
      <c r="M70" s="70"/>
      <c r="N70" s="71" t="s">
        <v>56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2"/>
    </row>
    <row r="76" s="1" customFormat="1" ht="36.96" customHeight="1">
      <c r="B76" s="44"/>
      <c r="C76" s="25" t="s">
        <v>103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3"/>
      <c r="U76" s="163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3"/>
      <c r="U77" s="163"/>
    </row>
    <row r="78" s="1" customFormat="1" ht="36.96" customHeight="1">
      <c r="B78" s="44"/>
      <c r="C78" s="83" t="s">
        <v>19</v>
      </c>
      <c r="D78" s="45"/>
      <c r="E78" s="45"/>
      <c r="F78" s="85" t="str">
        <f>F6</f>
        <v>Rekonstrukce hygienického zázemí v budově č.p. 40, DS Vojkov</v>
      </c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6"/>
      <c r="T78" s="163"/>
      <c r="U78" s="163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3"/>
      <c r="U79" s="163"/>
    </row>
    <row r="80" s="1" customFormat="1" ht="18" customHeight="1">
      <c r="B80" s="44"/>
      <c r="C80" s="36" t="s">
        <v>24</v>
      </c>
      <c r="D80" s="45"/>
      <c r="E80" s="45"/>
      <c r="F80" s="31" t="str">
        <f>F8</f>
        <v>Vojkov</v>
      </c>
      <c r="G80" s="45"/>
      <c r="H80" s="45"/>
      <c r="I80" s="45"/>
      <c r="J80" s="45"/>
      <c r="K80" s="36" t="s">
        <v>26</v>
      </c>
      <c r="L80" s="45"/>
      <c r="M80" s="88" t="str">
        <f>IF(O8="","",O8)</f>
        <v>9. 11. 2017</v>
      </c>
      <c r="N80" s="88"/>
      <c r="O80" s="88"/>
      <c r="P80" s="88"/>
      <c r="Q80" s="45"/>
      <c r="R80" s="46"/>
      <c r="T80" s="163"/>
      <c r="U80" s="163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6"/>
      <c r="T81" s="163"/>
      <c r="U81" s="163"/>
    </row>
    <row r="82" s="1" customFormat="1">
      <c r="B82" s="44"/>
      <c r="C82" s="36" t="s">
        <v>28</v>
      </c>
      <c r="D82" s="45"/>
      <c r="E82" s="45"/>
      <c r="F82" s="31" t="str">
        <f>E11</f>
        <v>Domov seniorů Vojkov, p.p. 1, 257 53 Vojkov</v>
      </c>
      <c r="G82" s="45"/>
      <c r="H82" s="45"/>
      <c r="I82" s="45"/>
      <c r="J82" s="45"/>
      <c r="K82" s="36" t="s">
        <v>34</v>
      </c>
      <c r="L82" s="45"/>
      <c r="M82" s="31" t="str">
        <f>E17</f>
        <v xml:space="preserve">IPROS s.r.o.Tyršova 2076,  256 01 Benešov</v>
      </c>
      <c r="N82" s="31"/>
      <c r="O82" s="31"/>
      <c r="P82" s="31"/>
      <c r="Q82" s="31"/>
      <c r="R82" s="46"/>
      <c r="T82" s="163"/>
      <c r="U82" s="163"/>
    </row>
    <row r="83" s="1" customFormat="1" ht="14.4" customHeight="1">
      <c r="B83" s="44"/>
      <c r="C83" s="36" t="s">
        <v>32</v>
      </c>
      <c r="D83" s="45"/>
      <c r="E83" s="45"/>
      <c r="F83" s="31" t="str">
        <f>IF(E14="","",E14)</f>
        <v>dle výběrového řízení</v>
      </c>
      <c r="G83" s="45"/>
      <c r="H83" s="45"/>
      <c r="I83" s="45"/>
      <c r="J83" s="45"/>
      <c r="K83" s="36" t="s">
        <v>37</v>
      </c>
      <c r="L83" s="45"/>
      <c r="M83" s="31" t="str">
        <f>E20</f>
        <v xml:space="preserve"> </v>
      </c>
      <c r="N83" s="31"/>
      <c r="O83" s="31"/>
      <c r="P83" s="31"/>
      <c r="Q83" s="31"/>
      <c r="R83" s="46"/>
      <c r="T83" s="163"/>
      <c r="U83" s="163"/>
    </row>
    <row r="84" s="1" customFormat="1" ht="10.32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6"/>
      <c r="T84" s="163"/>
      <c r="U84" s="163"/>
    </row>
    <row r="85" s="1" customFormat="1" ht="29.28" customHeight="1">
      <c r="B85" s="44"/>
      <c r="C85" s="164" t="s">
        <v>104</v>
      </c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64" t="s">
        <v>105</v>
      </c>
      <c r="O85" s="144"/>
      <c r="P85" s="144"/>
      <c r="Q85" s="144"/>
      <c r="R85" s="46"/>
      <c r="T85" s="163"/>
      <c r="U85" s="163"/>
    </row>
    <row r="86" s="1" customFormat="1" ht="10.32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6"/>
      <c r="T86" s="163"/>
      <c r="U86" s="163"/>
    </row>
    <row r="87" s="1" customFormat="1" ht="29.28" customHeight="1">
      <c r="B87" s="44"/>
      <c r="C87" s="165" t="s">
        <v>106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111">
        <f>N144</f>
        <v>0</v>
      </c>
      <c r="O87" s="166"/>
      <c r="P87" s="166"/>
      <c r="Q87" s="166"/>
      <c r="R87" s="46"/>
      <c r="T87" s="163"/>
      <c r="U87" s="163"/>
      <c r="AU87" s="20" t="s">
        <v>107</v>
      </c>
    </row>
    <row r="88" s="6" customFormat="1" ht="24.96" customHeight="1">
      <c r="B88" s="167"/>
      <c r="C88" s="168"/>
      <c r="D88" s="169" t="s">
        <v>108</v>
      </c>
      <c r="E88" s="168"/>
      <c r="F88" s="168"/>
      <c r="G88" s="168"/>
      <c r="H88" s="168"/>
      <c r="I88" s="168"/>
      <c r="J88" s="168"/>
      <c r="K88" s="168"/>
      <c r="L88" s="168"/>
      <c r="M88" s="168"/>
      <c r="N88" s="170">
        <f>N145</f>
        <v>0</v>
      </c>
      <c r="O88" s="168"/>
      <c r="P88" s="168"/>
      <c r="Q88" s="168"/>
      <c r="R88" s="171"/>
      <c r="T88" s="172"/>
      <c r="U88" s="172"/>
    </row>
    <row r="89" s="7" customFormat="1" ht="19.92" customHeight="1">
      <c r="B89" s="173"/>
      <c r="C89" s="174"/>
      <c r="D89" s="129" t="s">
        <v>109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31">
        <f>N146</f>
        <v>0</v>
      </c>
      <c r="O89" s="174"/>
      <c r="P89" s="174"/>
      <c r="Q89" s="174"/>
      <c r="R89" s="175"/>
      <c r="T89" s="176"/>
      <c r="U89" s="176"/>
    </row>
    <row r="90" s="7" customFormat="1" ht="19.92" customHeight="1">
      <c r="B90" s="173"/>
      <c r="C90" s="174"/>
      <c r="D90" s="129" t="s">
        <v>110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31">
        <f>N154</f>
        <v>0</v>
      </c>
      <c r="O90" s="174"/>
      <c r="P90" s="174"/>
      <c r="Q90" s="174"/>
      <c r="R90" s="175"/>
      <c r="T90" s="176"/>
      <c r="U90" s="176"/>
    </row>
    <row r="91" s="7" customFormat="1" ht="19.92" customHeight="1">
      <c r="B91" s="173"/>
      <c r="C91" s="174"/>
      <c r="D91" s="129" t="s">
        <v>111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31">
        <f>N156</f>
        <v>0</v>
      </c>
      <c r="O91" s="174"/>
      <c r="P91" s="174"/>
      <c r="Q91" s="174"/>
      <c r="R91" s="175"/>
      <c r="T91" s="176"/>
      <c r="U91" s="176"/>
    </row>
    <row r="92" s="7" customFormat="1" ht="19.92" customHeight="1">
      <c r="B92" s="173"/>
      <c r="C92" s="174"/>
      <c r="D92" s="129" t="s">
        <v>112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31">
        <f>N173</f>
        <v>0</v>
      </c>
      <c r="O92" s="174"/>
      <c r="P92" s="174"/>
      <c r="Q92" s="174"/>
      <c r="R92" s="175"/>
      <c r="T92" s="176"/>
      <c r="U92" s="176"/>
    </row>
    <row r="93" s="7" customFormat="1" ht="19.92" customHeight="1">
      <c r="B93" s="173"/>
      <c r="C93" s="174"/>
      <c r="D93" s="129" t="s">
        <v>113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31">
        <f>N183</f>
        <v>0</v>
      </c>
      <c r="O93" s="174"/>
      <c r="P93" s="174"/>
      <c r="Q93" s="174"/>
      <c r="R93" s="175"/>
      <c r="T93" s="176"/>
      <c r="U93" s="176"/>
    </row>
    <row r="94" s="7" customFormat="1" ht="19.92" customHeight="1">
      <c r="B94" s="173"/>
      <c r="C94" s="174"/>
      <c r="D94" s="129" t="s">
        <v>114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31">
        <f>N188</f>
        <v>0</v>
      </c>
      <c r="O94" s="174"/>
      <c r="P94" s="174"/>
      <c r="Q94" s="174"/>
      <c r="R94" s="175"/>
      <c r="T94" s="176"/>
      <c r="U94" s="176"/>
    </row>
    <row r="95" s="6" customFormat="1" ht="24.96" customHeight="1">
      <c r="B95" s="167"/>
      <c r="C95" s="168"/>
      <c r="D95" s="169" t="s">
        <v>115</v>
      </c>
      <c r="E95" s="168"/>
      <c r="F95" s="168"/>
      <c r="G95" s="168"/>
      <c r="H95" s="168"/>
      <c r="I95" s="168"/>
      <c r="J95" s="168"/>
      <c r="K95" s="168"/>
      <c r="L95" s="168"/>
      <c r="M95" s="168"/>
      <c r="N95" s="170">
        <f>N190</f>
        <v>0</v>
      </c>
      <c r="O95" s="168"/>
      <c r="P95" s="168"/>
      <c r="Q95" s="168"/>
      <c r="R95" s="171"/>
      <c r="T95" s="172"/>
      <c r="U95" s="172"/>
    </row>
    <row r="96" s="7" customFormat="1" ht="19.92" customHeight="1">
      <c r="B96" s="173"/>
      <c r="C96" s="174"/>
      <c r="D96" s="129" t="s">
        <v>116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31">
        <f>N191</f>
        <v>0</v>
      </c>
      <c r="O96" s="174"/>
      <c r="P96" s="174"/>
      <c r="Q96" s="174"/>
      <c r="R96" s="175"/>
      <c r="T96" s="176"/>
      <c r="U96" s="176"/>
    </row>
    <row r="97" s="7" customFormat="1" ht="19.92" customHeight="1">
      <c r="B97" s="173"/>
      <c r="C97" s="174"/>
      <c r="D97" s="129" t="s">
        <v>117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31">
        <f>N196</f>
        <v>0</v>
      </c>
      <c r="O97" s="174"/>
      <c r="P97" s="174"/>
      <c r="Q97" s="174"/>
      <c r="R97" s="175"/>
      <c r="T97" s="176"/>
      <c r="U97" s="176"/>
    </row>
    <row r="98" s="7" customFormat="1" ht="19.92" customHeight="1">
      <c r="B98" s="173"/>
      <c r="C98" s="174"/>
      <c r="D98" s="129" t="s">
        <v>118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31">
        <f>N199</f>
        <v>0</v>
      </c>
      <c r="O98" s="174"/>
      <c r="P98" s="174"/>
      <c r="Q98" s="174"/>
      <c r="R98" s="175"/>
      <c r="T98" s="176"/>
      <c r="U98" s="176"/>
    </row>
    <row r="99" s="7" customFormat="1" ht="19.92" customHeight="1">
      <c r="B99" s="173"/>
      <c r="C99" s="174"/>
      <c r="D99" s="129" t="s">
        <v>119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31">
        <f>N218</f>
        <v>0</v>
      </c>
      <c r="O99" s="174"/>
      <c r="P99" s="174"/>
      <c r="Q99" s="174"/>
      <c r="R99" s="175"/>
      <c r="T99" s="176"/>
      <c r="U99" s="176"/>
    </row>
    <row r="100" s="7" customFormat="1" ht="19.92" customHeight="1">
      <c r="B100" s="173"/>
      <c r="C100" s="174"/>
      <c r="D100" s="129" t="s">
        <v>120</v>
      </c>
      <c r="E100" s="174"/>
      <c r="F100" s="174"/>
      <c r="G100" s="174"/>
      <c r="H100" s="174"/>
      <c r="I100" s="174"/>
      <c r="J100" s="174"/>
      <c r="K100" s="174"/>
      <c r="L100" s="174"/>
      <c r="M100" s="174"/>
      <c r="N100" s="131">
        <f>N233</f>
        <v>0</v>
      </c>
      <c r="O100" s="174"/>
      <c r="P100" s="174"/>
      <c r="Q100" s="174"/>
      <c r="R100" s="175"/>
      <c r="T100" s="176"/>
      <c r="U100" s="176"/>
    </row>
    <row r="101" s="7" customFormat="1" ht="19.92" customHeight="1">
      <c r="B101" s="173"/>
      <c r="C101" s="174"/>
      <c r="D101" s="129" t="s">
        <v>121</v>
      </c>
      <c r="E101" s="174"/>
      <c r="F101" s="174"/>
      <c r="G101" s="174"/>
      <c r="H101" s="174"/>
      <c r="I101" s="174"/>
      <c r="J101" s="174"/>
      <c r="K101" s="174"/>
      <c r="L101" s="174"/>
      <c r="M101" s="174"/>
      <c r="N101" s="131">
        <f>N264</f>
        <v>0</v>
      </c>
      <c r="O101" s="174"/>
      <c r="P101" s="174"/>
      <c r="Q101" s="174"/>
      <c r="R101" s="175"/>
      <c r="T101" s="176"/>
      <c r="U101" s="176"/>
    </row>
    <row r="102" s="7" customFormat="1" ht="19.92" customHeight="1">
      <c r="B102" s="173"/>
      <c r="C102" s="174"/>
      <c r="D102" s="129" t="s">
        <v>122</v>
      </c>
      <c r="E102" s="174"/>
      <c r="F102" s="174"/>
      <c r="G102" s="174"/>
      <c r="H102" s="174"/>
      <c r="I102" s="174"/>
      <c r="J102" s="174"/>
      <c r="K102" s="174"/>
      <c r="L102" s="174"/>
      <c r="M102" s="174"/>
      <c r="N102" s="131">
        <f>N273</f>
        <v>0</v>
      </c>
      <c r="O102" s="174"/>
      <c r="P102" s="174"/>
      <c r="Q102" s="174"/>
      <c r="R102" s="175"/>
      <c r="T102" s="176"/>
      <c r="U102" s="176"/>
    </row>
    <row r="103" s="7" customFormat="1" ht="19.92" customHeight="1">
      <c r="B103" s="173"/>
      <c r="C103" s="174"/>
      <c r="D103" s="129" t="s">
        <v>123</v>
      </c>
      <c r="E103" s="174"/>
      <c r="F103" s="174"/>
      <c r="G103" s="174"/>
      <c r="H103" s="174"/>
      <c r="I103" s="174"/>
      <c r="J103" s="174"/>
      <c r="K103" s="174"/>
      <c r="L103" s="174"/>
      <c r="M103" s="174"/>
      <c r="N103" s="131">
        <f>N276</f>
        <v>0</v>
      </c>
      <c r="O103" s="174"/>
      <c r="P103" s="174"/>
      <c r="Q103" s="174"/>
      <c r="R103" s="175"/>
      <c r="T103" s="176"/>
      <c r="U103" s="176"/>
    </row>
    <row r="104" s="7" customFormat="1" ht="19.92" customHeight="1">
      <c r="B104" s="173"/>
      <c r="C104" s="174"/>
      <c r="D104" s="129" t="s">
        <v>124</v>
      </c>
      <c r="E104" s="174"/>
      <c r="F104" s="174"/>
      <c r="G104" s="174"/>
      <c r="H104" s="174"/>
      <c r="I104" s="174"/>
      <c r="J104" s="174"/>
      <c r="K104" s="174"/>
      <c r="L104" s="174"/>
      <c r="M104" s="174"/>
      <c r="N104" s="131">
        <f>N281</f>
        <v>0</v>
      </c>
      <c r="O104" s="174"/>
      <c r="P104" s="174"/>
      <c r="Q104" s="174"/>
      <c r="R104" s="175"/>
      <c r="T104" s="176"/>
      <c r="U104" s="176"/>
    </row>
    <row r="105" s="7" customFormat="1" ht="19.92" customHeight="1">
      <c r="B105" s="173"/>
      <c r="C105" s="174"/>
      <c r="D105" s="129" t="s">
        <v>125</v>
      </c>
      <c r="E105" s="174"/>
      <c r="F105" s="174"/>
      <c r="G105" s="174"/>
      <c r="H105" s="174"/>
      <c r="I105" s="174"/>
      <c r="J105" s="174"/>
      <c r="K105" s="174"/>
      <c r="L105" s="174"/>
      <c r="M105" s="174"/>
      <c r="N105" s="131">
        <f>N290</f>
        <v>0</v>
      </c>
      <c r="O105" s="174"/>
      <c r="P105" s="174"/>
      <c r="Q105" s="174"/>
      <c r="R105" s="175"/>
      <c r="T105" s="176"/>
      <c r="U105" s="176"/>
    </row>
    <row r="106" s="7" customFormat="1" ht="19.92" customHeight="1">
      <c r="B106" s="173"/>
      <c r="C106" s="174"/>
      <c r="D106" s="129" t="s">
        <v>126</v>
      </c>
      <c r="E106" s="174"/>
      <c r="F106" s="174"/>
      <c r="G106" s="174"/>
      <c r="H106" s="174"/>
      <c r="I106" s="174"/>
      <c r="J106" s="174"/>
      <c r="K106" s="174"/>
      <c r="L106" s="174"/>
      <c r="M106" s="174"/>
      <c r="N106" s="131">
        <f>N297</f>
        <v>0</v>
      </c>
      <c r="O106" s="174"/>
      <c r="P106" s="174"/>
      <c r="Q106" s="174"/>
      <c r="R106" s="175"/>
      <c r="T106" s="176"/>
      <c r="U106" s="176"/>
    </row>
    <row r="107" s="7" customFormat="1" ht="19.92" customHeight="1">
      <c r="B107" s="173"/>
      <c r="C107" s="174"/>
      <c r="D107" s="129" t="s">
        <v>127</v>
      </c>
      <c r="E107" s="174"/>
      <c r="F107" s="174"/>
      <c r="G107" s="174"/>
      <c r="H107" s="174"/>
      <c r="I107" s="174"/>
      <c r="J107" s="174"/>
      <c r="K107" s="174"/>
      <c r="L107" s="174"/>
      <c r="M107" s="174"/>
      <c r="N107" s="131">
        <f>N329</f>
        <v>0</v>
      </c>
      <c r="O107" s="174"/>
      <c r="P107" s="174"/>
      <c r="Q107" s="174"/>
      <c r="R107" s="175"/>
      <c r="T107" s="176"/>
      <c r="U107" s="176"/>
    </row>
    <row r="108" s="7" customFormat="1" ht="19.92" customHeight="1">
      <c r="B108" s="173"/>
      <c r="C108" s="174"/>
      <c r="D108" s="129" t="s">
        <v>128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31">
        <f>N363</f>
        <v>0</v>
      </c>
      <c r="O108" s="174"/>
      <c r="P108" s="174"/>
      <c r="Q108" s="174"/>
      <c r="R108" s="175"/>
      <c r="T108" s="176"/>
      <c r="U108" s="176"/>
    </row>
    <row r="109" s="7" customFormat="1" ht="19.92" customHeight="1">
      <c r="B109" s="173"/>
      <c r="C109" s="174"/>
      <c r="D109" s="129" t="s">
        <v>129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31">
        <f>N378</f>
        <v>0</v>
      </c>
      <c r="O109" s="174"/>
      <c r="P109" s="174"/>
      <c r="Q109" s="174"/>
      <c r="R109" s="175"/>
      <c r="T109" s="176"/>
      <c r="U109" s="176"/>
    </row>
    <row r="110" s="7" customFormat="1" ht="19.92" customHeight="1">
      <c r="B110" s="173"/>
      <c r="C110" s="174"/>
      <c r="D110" s="129" t="s">
        <v>130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31">
        <f>N384</f>
        <v>0</v>
      </c>
      <c r="O110" s="174"/>
      <c r="P110" s="174"/>
      <c r="Q110" s="174"/>
      <c r="R110" s="175"/>
      <c r="T110" s="176"/>
      <c r="U110" s="176"/>
    </row>
    <row r="111" s="7" customFormat="1" ht="19.92" customHeight="1">
      <c r="B111" s="173"/>
      <c r="C111" s="174"/>
      <c r="D111" s="129" t="s">
        <v>131</v>
      </c>
      <c r="E111" s="174"/>
      <c r="F111" s="174"/>
      <c r="G111" s="174"/>
      <c r="H111" s="174"/>
      <c r="I111" s="174"/>
      <c r="J111" s="174"/>
      <c r="K111" s="174"/>
      <c r="L111" s="174"/>
      <c r="M111" s="174"/>
      <c r="N111" s="131">
        <f>N390</f>
        <v>0</v>
      </c>
      <c r="O111" s="174"/>
      <c r="P111" s="174"/>
      <c r="Q111" s="174"/>
      <c r="R111" s="175"/>
      <c r="T111" s="176"/>
      <c r="U111" s="176"/>
    </row>
    <row r="112" s="7" customFormat="1" ht="19.92" customHeight="1">
      <c r="B112" s="173"/>
      <c r="C112" s="174"/>
      <c r="D112" s="129" t="s">
        <v>132</v>
      </c>
      <c r="E112" s="174"/>
      <c r="F112" s="174"/>
      <c r="G112" s="174"/>
      <c r="H112" s="174"/>
      <c r="I112" s="174"/>
      <c r="J112" s="174"/>
      <c r="K112" s="174"/>
      <c r="L112" s="174"/>
      <c r="M112" s="174"/>
      <c r="N112" s="131">
        <f>N404</f>
        <v>0</v>
      </c>
      <c r="O112" s="174"/>
      <c r="P112" s="174"/>
      <c r="Q112" s="174"/>
      <c r="R112" s="175"/>
      <c r="T112" s="176"/>
      <c r="U112" s="176"/>
    </row>
    <row r="113" s="7" customFormat="1" ht="19.92" customHeight="1">
      <c r="B113" s="173"/>
      <c r="C113" s="174"/>
      <c r="D113" s="129" t="s">
        <v>133</v>
      </c>
      <c r="E113" s="174"/>
      <c r="F113" s="174"/>
      <c r="G113" s="174"/>
      <c r="H113" s="174"/>
      <c r="I113" s="174"/>
      <c r="J113" s="174"/>
      <c r="K113" s="174"/>
      <c r="L113" s="174"/>
      <c r="M113" s="174"/>
      <c r="N113" s="131">
        <f>N408</f>
        <v>0</v>
      </c>
      <c r="O113" s="174"/>
      <c r="P113" s="174"/>
      <c r="Q113" s="174"/>
      <c r="R113" s="175"/>
      <c r="T113" s="176"/>
      <c r="U113" s="176"/>
    </row>
    <row r="114" s="7" customFormat="1" ht="19.92" customHeight="1">
      <c r="B114" s="173"/>
      <c r="C114" s="174"/>
      <c r="D114" s="129" t="s">
        <v>134</v>
      </c>
      <c r="E114" s="174"/>
      <c r="F114" s="174"/>
      <c r="G114" s="174"/>
      <c r="H114" s="174"/>
      <c r="I114" s="174"/>
      <c r="J114" s="174"/>
      <c r="K114" s="174"/>
      <c r="L114" s="174"/>
      <c r="M114" s="174"/>
      <c r="N114" s="131">
        <f>N417</f>
        <v>0</v>
      </c>
      <c r="O114" s="174"/>
      <c r="P114" s="174"/>
      <c r="Q114" s="174"/>
      <c r="R114" s="175"/>
      <c r="T114" s="176"/>
      <c r="U114" s="176"/>
    </row>
    <row r="115" s="7" customFormat="1" ht="19.92" customHeight="1">
      <c r="B115" s="173"/>
      <c r="C115" s="174"/>
      <c r="D115" s="129" t="s">
        <v>135</v>
      </c>
      <c r="E115" s="174"/>
      <c r="F115" s="174"/>
      <c r="G115" s="174"/>
      <c r="H115" s="174"/>
      <c r="I115" s="174"/>
      <c r="J115" s="174"/>
      <c r="K115" s="174"/>
      <c r="L115" s="174"/>
      <c r="M115" s="174"/>
      <c r="N115" s="131">
        <f>N424</f>
        <v>0</v>
      </c>
      <c r="O115" s="174"/>
      <c r="P115" s="174"/>
      <c r="Q115" s="174"/>
      <c r="R115" s="175"/>
      <c r="T115" s="176"/>
      <c r="U115" s="176"/>
    </row>
    <row r="116" s="7" customFormat="1" ht="19.92" customHeight="1">
      <c r="B116" s="173"/>
      <c r="C116" s="174"/>
      <c r="D116" s="129" t="s">
        <v>136</v>
      </c>
      <c r="E116" s="174"/>
      <c r="F116" s="174"/>
      <c r="G116" s="174"/>
      <c r="H116" s="174"/>
      <c r="I116" s="174"/>
      <c r="J116" s="174"/>
      <c r="K116" s="174"/>
      <c r="L116" s="174"/>
      <c r="M116" s="174"/>
      <c r="N116" s="131">
        <f>N435</f>
        <v>0</v>
      </c>
      <c r="O116" s="174"/>
      <c r="P116" s="174"/>
      <c r="Q116" s="174"/>
      <c r="R116" s="175"/>
      <c r="T116" s="176"/>
      <c r="U116" s="176"/>
    </row>
    <row r="117" s="7" customFormat="1" ht="19.92" customHeight="1">
      <c r="B117" s="173"/>
      <c r="C117" s="174"/>
      <c r="D117" s="129" t="s">
        <v>137</v>
      </c>
      <c r="E117" s="174"/>
      <c r="F117" s="174"/>
      <c r="G117" s="174"/>
      <c r="H117" s="174"/>
      <c r="I117" s="174"/>
      <c r="J117" s="174"/>
      <c r="K117" s="174"/>
      <c r="L117" s="174"/>
      <c r="M117" s="174"/>
      <c r="N117" s="131">
        <f>N440</f>
        <v>0</v>
      </c>
      <c r="O117" s="174"/>
      <c r="P117" s="174"/>
      <c r="Q117" s="174"/>
      <c r="R117" s="175"/>
      <c r="T117" s="176"/>
      <c r="U117" s="176"/>
    </row>
    <row r="118" s="6" customFormat="1" ht="21.84" customHeight="1">
      <c r="B118" s="167"/>
      <c r="C118" s="168"/>
      <c r="D118" s="169" t="s">
        <v>138</v>
      </c>
      <c r="E118" s="168"/>
      <c r="F118" s="168"/>
      <c r="G118" s="168"/>
      <c r="H118" s="168"/>
      <c r="I118" s="168"/>
      <c r="J118" s="168"/>
      <c r="K118" s="168"/>
      <c r="L118" s="168"/>
      <c r="M118" s="168"/>
      <c r="N118" s="177">
        <f>N446</f>
        <v>0</v>
      </c>
      <c r="O118" s="168"/>
      <c r="P118" s="168"/>
      <c r="Q118" s="168"/>
      <c r="R118" s="171"/>
      <c r="T118" s="172"/>
      <c r="U118" s="172"/>
    </row>
    <row r="119" s="1" customFormat="1" ht="21.84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  <c r="T119" s="163"/>
      <c r="U119" s="163"/>
    </row>
    <row r="120" s="1" customFormat="1" ht="29.28" customHeight="1">
      <c r="B120" s="44"/>
      <c r="C120" s="165" t="s">
        <v>139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166">
        <f>ROUND(N121+N122+N123+N124+N125+N126,2)</f>
        <v>0</v>
      </c>
      <c r="O120" s="178"/>
      <c r="P120" s="178"/>
      <c r="Q120" s="178"/>
      <c r="R120" s="46"/>
      <c r="T120" s="179"/>
      <c r="U120" s="180" t="s">
        <v>43</v>
      </c>
    </row>
    <row r="121" s="1" customFormat="1" ht="18" customHeight="1">
      <c r="B121" s="44"/>
      <c r="C121" s="45"/>
      <c r="D121" s="136" t="s">
        <v>140</v>
      </c>
      <c r="E121" s="129"/>
      <c r="F121" s="129"/>
      <c r="G121" s="129"/>
      <c r="H121" s="129"/>
      <c r="I121" s="45"/>
      <c r="J121" s="45"/>
      <c r="K121" s="45"/>
      <c r="L121" s="45"/>
      <c r="M121" s="45"/>
      <c r="N121" s="130">
        <f>ROUND(N87*T121,2)</f>
        <v>0</v>
      </c>
      <c r="O121" s="131"/>
      <c r="P121" s="131"/>
      <c r="Q121" s="131"/>
      <c r="R121" s="46"/>
      <c r="S121" s="181"/>
      <c r="T121" s="182"/>
      <c r="U121" s="183" t="s">
        <v>46</v>
      </c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1"/>
      <c r="AS121" s="181"/>
      <c r="AT121" s="181"/>
      <c r="AU121" s="181"/>
      <c r="AV121" s="181"/>
      <c r="AW121" s="181"/>
      <c r="AX121" s="181"/>
      <c r="AY121" s="184" t="s">
        <v>141</v>
      </c>
      <c r="AZ121" s="181"/>
      <c r="BA121" s="181"/>
      <c r="BB121" s="181"/>
      <c r="BC121" s="181"/>
      <c r="BD121" s="181"/>
      <c r="BE121" s="185">
        <f>IF(U121="základní",N121,0)</f>
        <v>0</v>
      </c>
      <c r="BF121" s="185">
        <f>IF(U121="snížená",N121,0)</f>
        <v>0</v>
      </c>
      <c r="BG121" s="185">
        <f>IF(U121="zákl. přenesená",N121,0)</f>
        <v>0</v>
      </c>
      <c r="BH121" s="185">
        <f>IF(U121="sníž. přenesená",N121,0)</f>
        <v>0</v>
      </c>
      <c r="BI121" s="185">
        <f>IF(U121="nulová",N121,0)</f>
        <v>0</v>
      </c>
      <c r="BJ121" s="184" t="s">
        <v>142</v>
      </c>
      <c r="BK121" s="181"/>
      <c r="BL121" s="181"/>
      <c r="BM121" s="181"/>
    </row>
    <row r="122" s="1" customFormat="1" ht="18" customHeight="1">
      <c r="B122" s="44"/>
      <c r="C122" s="45"/>
      <c r="D122" s="136" t="s">
        <v>143</v>
      </c>
      <c r="E122" s="129"/>
      <c r="F122" s="129"/>
      <c r="G122" s="129"/>
      <c r="H122" s="129"/>
      <c r="I122" s="45"/>
      <c r="J122" s="45"/>
      <c r="K122" s="45"/>
      <c r="L122" s="45"/>
      <c r="M122" s="45"/>
      <c r="N122" s="130">
        <f>ROUND(N87*T122,2)</f>
        <v>0</v>
      </c>
      <c r="O122" s="131"/>
      <c r="P122" s="131"/>
      <c r="Q122" s="131"/>
      <c r="R122" s="46"/>
      <c r="S122" s="181"/>
      <c r="T122" s="182"/>
      <c r="U122" s="183" t="s">
        <v>46</v>
      </c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4" t="s">
        <v>141</v>
      </c>
      <c r="AZ122" s="181"/>
      <c r="BA122" s="181"/>
      <c r="BB122" s="181"/>
      <c r="BC122" s="181"/>
      <c r="BD122" s="181"/>
      <c r="BE122" s="185">
        <f>IF(U122="základní",N122,0)</f>
        <v>0</v>
      </c>
      <c r="BF122" s="185">
        <f>IF(U122="snížená",N122,0)</f>
        <v>0</v>
      </c>
      <c r="BG122" s="185">
        <f>IF(U122="zákl. přenesená",N122,0)</f>
        <v>0</v>
      </c>
      <c r="BH122" s="185">
        <f>IF(U122="sníž. přenesená",N122,0)</f>
        <v>0</v>
      </c>
      <c r="BI122" s="185">
        <f>IF(U122="nulová",N122,0)</f>
        <v>0</v>
      </c>
      <c r="BJ122" s="184" t="s">
        <v>142</v>
      </c>
      <c r="BK122" s="181"/>
      <c r="BL122" s="181"/>
      <c r="BM122" s="181"/>
    </row>
    <row r="123" s="1" customFormat="1" ht="18" customHeight="1">
      <c r="B123" s="44"/>
      <c r="C123" s="45"/>
      <c r="D123" s="136" t="s">
        <v>144</v>
      </c>
      <c r="E123" s="129"/>
      <c r="F123" s="129"/>
      <c r="G123" s="129"/>
      <c r="H123" s="129"/>
      <c r="I123" s="45"/>
      <c r="J123" s="45"/>
      <c r="K123" s="45"/>
      <c r="L123" s="45"/>
      <c r="M123" s="45"/>
      <c r="N123" s="130">
        <f>ROUND(N87*T123,2)</f>
        <v>0</v>
      </c>
      <c r="O123" s="131"/>
      <c r="P123" s="131"/>
      <c r="Q123" s="131"/>
      <c r="R123" s="46"/>
      <c r="S123" s="181"/>
      <c r="T123" s="182"/>
      <c r="U123" s="183" t="s">
        <v>46</v>
      </c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81"/>
      <c r="AS123" s="181"/>
      <c r="AT123" s="181"/>
      <c r="AU123" s="181"/>
      <c r="AV123" s="181"/>
      <c r="AW123" s="181"/>
      <c r="AX123" s="181"/>
      <c r="AY123" s="184" t="s">
        <v>141</v>
      </c>
      <c r="AZ123" s="181"/>
      <c r="BA123" s="181"/>
      <c r="BB123" s="181"/>
      <c r="BC123" s="181"/>
      <c r="BD123" s="181"/>
      <c r="BE123" s="185">
        <f>IF(U123="základní",N123,0)</f>
        <v>0</v>
      </c>
      <c r="BF123" s="185">
        <f>IF(U123="snížená",N123,0)</f>
        <v>0</v>
      </c>
      <c r="BG123" s="185">
        <f>IF(U123="zákl. přenesená",N123,0)</f>
        <v>0</v>
      </c>
      <c r="BH123" s="185">
        <f>IF(U123="sníž. přenesená",N123,0)</f>
        <v>0</v>
      </c>
      <c r="BI123" s="185">
        <f>IF(U123="nulová",N123,0)</f>
        <v>0</v>
      </c>
      <c r="BJ123" s="184" t="s">
        <v>142</v>
      </c>
      <c r="BK123" s="181"/>
      <c r="BL123" s="181"/>
      <c r="BM123" s="181"/>
    </row>
    <row r="124" s="1" customFormat="1" ht="18" customHeight="1">
      <c r="B124" s="44"/>
      <c r="C124" s="45"/>
      <c r="D124" s="136" t="s">
        <v>145</v>
      </c>
      <c r="E124" s="129"/>
      <c r="F124" s="129"/>
      <c r="G124" s="129"/>
      <c r="H124" s="129"/>
      <c r="I124" s="45"/>
      <c r="J124" s="45"/>
      <c r="K124" s="45"/>
      <c r="L124" s="45"/>
      <c r="M124" s="45"/>
      <c r="N124" s="130">
        <f>ROUND(N87*T124,2)</f>
        <v>0</v>
      </c>
      <c r="O124" s="131"/>
      <c r="P124" s="131"/>
      <c r="Q124" s="131"/>
      <c r="R124" s="46"/>
      <c r="S124" s="181"/>
      <c r="T124" s="182"/>
      <c r="U124" s="183" t="s">
        <v>46</v>
      </c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4" t="s">
        <v>141</v>
      </c>
      <c r="AZ124" s="181"/>
      <c r="BA124" s="181"/>
      <c r="BB124" s="181"/>
      <c r="BC124" s="181"/>
      <c r="BD124" s="181"/>
      <c r="BE124" s="185">
        <f>IF(U124="základní",N124,0)</f>
        <v>0</v>
      </c>
      <c r="BF124" s="185">
        <f>IF(U124="snížená",N124,0)</f>
        <v>0</v>
      </c>
      <c r="BG124" s="185">
        <f>IF(U124="zákl. přenesená",N124,0)</f>
        <v>0</v>
      </c>
      <c r="BH124" s="185">
        <f>IF(U124="sníž. přenesená",N124,0)</f>
        <v>0</v>
      </c>
      <c r="BI124" s="185">
        <f>IF(U124="nulová",N124,0)</f>
        <v>0</v>
      </c>
      <c r="BJ124" s="184" t="s">
        <v>142</v>
      </c>
      <c r="BK124" s="181"/>
      <c r="BL124" s="181"/>
      <c r="BM124" s="181"/>
    </row>
    <row r="125" s="1" customFormat="1" ht="18" customHeight="1">
      <c r="B125" s="44"/>
      <c r="C125" s="45"/>
      <c r="D125" s="136" t="s">
        <v>146</v>
      </c>
      <c r="E125" s="129"/>
      <c r="F125" s="129"/>
      <c r="G125" s="129"/>
      <c r="H125" s="129"/>
      <c r="I125" s="45"/>
      <c r="J125" s="45"/>
      <c r="K125" s="45"/>
      <c r="L125" s="45"/>
      <c r="M125" s="45"/>
      <c r="N125" s="130">
        <f>ROUND(N87*T125,2)</f>
        <v>0</v>
      </c>
      <c r="O125" s="131"/>
      <c r="P125" s="131"/>
      <c r="Q125" s="131"/>
      <c r="R125" s="46"/>
      <c r="S125" s="181"/>
      <c r="T125" s="182"/>
      <c r="U125" s="183" t="s">
        <v>46</v>
      </c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  <c r="AS125" s="181"/>
      <c r="AT125" s="181"/>
      <c r="AU125" s="181"/>
      <c r="AV125" s="181"/>
      <c r="AW125" s="181"/>
      <c r="AX125" s="181"/>
      <c r="AY125" s="184" t="s">
        <v>141</v>
      </c>
      <c r="AZ125" s="181"/>
      <c r="BA125" s="181"/>
      <c r="BB125" s="181"/>
      <c r="BC125" s="181"/>
      <c r="BD125" s="181"/>
      <c r="BE125" s="185">
        <f>IF(U125="základní",N125,0)</f>
        <v>0</v>
      </c>
      <c r="BF125" s="185">
        <f>IF(U125="snížená",N125,0)</f>
        <v>0</v>
      </c>
      <c r="BG125" s="185">
        <f>IF(U125="zákl. přenesená",N125,0)</f>
        <v>0</v>
      </c>
      <c r="BH125" s="185">
        <f>IF(U125="sníž. přenesená",N125,0)</f>
        <v>0</v>
      </c>
      <c r="BI125" s="185">
        <f>IF(U125="nulová",N125,0)</f>
        <v>0</v>
      </c>
      <c r="BJ125" s="184" t="s">
        <v>142</v>
      </c>
      <c r="BK125" s="181"/>
      <c r="BL125" s="181"/>
      <c r="BM125" s="181"/>
    </row>
    <row r="126" s="1" customFormat="1" ht="18" customHeight="1">
      <c r="B126" s="44"/>
      <c r="C126" s="45"/>
      <c r="D126" s="129" t="s">
        <v>147</v>
      </c>
      <c r="E126" s="45"/>
      <c r="F126" s="45"/>
      <c r="G126" s="45"/>
      <c r="H126" s="45"/>
      <c r="I126" s="45"/>
      <c r="J126" s="45"/>
      <c r="K126" s="45"/>
      <c r="L126" s="45"/>
      <c r="M126" s="45"/>
      <c r="N126" s="130">
        <f>ROUND(N87*T126,2)</f>
        <v>0</v>
      </c>
      <c r="O126" s="131"/>
      <c r="P126" s="131"/>
      <c r="Q126" s="131"/>
      <c r="R126" s="46"/>
      <c r="S126" s="181"/>
      <c r="T126" s="186"/>
      <c r="U126" s="187" t="s">
        <v>46</v>
      </c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4" t="s">
        <v>148</v>
      </c>
      <c r="AZ126" s="181"/>
      <c r="BA126" s="181"/>
      <c r="BB126" s="181"/>
      <c r="BC126" s="181"/>
      <c r="BD126" s="181"/>
      <c r="BE126" s="185">
        <f>IF(U126="základní",N126,0)</f>
        <v>0</v>
      </c>
      <c r="BF126" s="185">
        <f>IF(U126="snížená",N126,0)</f>
        <v>0</v>
      </c>
      <c r="BG126" s="185">
        <f>IF(U126="zákl. přenesená",N126,0)</f>
        <v>0</v>
      </c>
      <c r="BH126" s="185">
        <f>IF(U126="sníž. přenesená",N126,0)</f>
        <v>0</v>
      </c>
      <c r="BI126" s="185">
        <f>IF(U126="nulová",N126,0)</f>
        <v>0</v>
      </c>
      <c r="BJ126" s="184" t="s">
        <v>142</v>
      </c>
      <c r="BK126" s="181"/>
      <c r="BL126" s="181"/>
      <c r="BM126" s="181"/>
    </row>
    <row r="127" s="1" customForma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6"/>
      <c r="T127" s="163"/>
      <c r="U127" s="163"/>
    </row>
    <row r="128" s="1" customFormat="1" ht="29.28" customHeight="1">
      <c r="B128" s="44"/>
      <c r="C128" s="143" t="s">
        <v>94</v>
      </c>
      <c r="D128" s="144"/>
      <c r="E128" s="144"/>
      <c r="F128" s="144"/>
      <c r="G128" s="144"/>
      <c r="H128" s="144"/>
      <c r="I128" s="144"/>
      <c r="J128" s="144"/>
      <c r="K128" s="144"/>
      <c r="L128" s="145">
        <f>ROUND(SUM(N87+N120),2)</f>
        <v>0</v>
      </c>
      <c r="M128" s="145"/>
      <c r="N128" s="145"/>
      <c r="O128" s="145"/>
      <c r="P128" s="145"/>
      <c r="Q128" s="145"/>
      <c r="R128" s="46"/>
      <c r="T128" s="163"/>
      <c r="U128" s="163"/>
    </row>
    <row r="129" s="1" customFormat="1" ht="6.96" customHeight="1">
      <c r="B129" s="73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5"/>
      <c r="T129" s="163"/>
      <c r="U129" s="163"/>
    </row>
    <row r="133" s="1" customFormat="1" ht="6.96" customHeight="1"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8"/>
    </row>
    <row r="134" s="1" customFormat="1" ht="36.96" customHeight="1">
      <c r="B134" s="44"/>
      <c r="C134" s="25" t="s">
        <v>149</v>
      </c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6"/>
    </row>
    <row r="135" s="1" customFormat="1" ht="6.96" customHeight="1"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6"/>
    </row>
    <row r="136" s="1" customFormat="1" ht="36.96" customHeight="1">
      <c r="B136" s="44"/>
      <c r="C136" s="83" t="s">
        <v>19</v>
      </c>
      <c r="D136" s="45"/>
      <c r="E136" s="45"/>
      <c r="F136" s="85" t="str">
        <f>F6</f>
        <v>Rekonstrukce hygienického zázemí v budově č.p. 40, DS Vojkov</v>
      </c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6"/>
    </row>
    <row r="137" s="1" customFormat="1" ht="6.96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6"/>
    </row>
    <row r="138" s="1" customFormat="1" ht="18" customHeight="1">
      <c r="B138" s="44"/>
      <c r="C138" s="36" t="s">
        <v>24</v>
      </c>
      <c r="D138" s="45"/>
      <c r="E138" s="45"/>
      <c r="F138" s="31" t="str">
        <f>F8</f>
        <v>Vojkov</v>
      </c>
      <c r="G138" s="45"/>
      <c r="H138" s="45"/>
      <c r="I138" s="45"/>
      <c r="J138" s="45"/>
      <c r="K138" s="36" t="s">
        <v>26</v>
      </c>
      <c r="L138" s="45"/>
      <c r="M138" s="88" t="str">
        <f>IF(O8="","",O8)</f>
        <v>9. 11. 2017</v>
      </c>
      <c r="N138" s="88"/>
      <c r="O138" s="88"/>
      <c r="P138" s="88"/>
      <c r="Q138" s="45"/>
      <c r="R138" s="46"/>
    </row>
    <row r="139" s="1" customFormat="1" ht="6.96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6"/>
    </row>
    <row r="140" s="1" customFormat="1">
      <c r="B140" s="44"/>
      <c r="C140" s="36" t="s">
        <v>28</v>
      </c>
      <c r="D140" s="45"/>
      <c r="E140" s="45"/>
      <c r="F140" s="31" t="str">
        <f>E11</f>
        <v>Domov seniorů Vojkov, p.p. 1, 257 53 Vojkov</v>
      </c>
      <c r="G140" s="45"/>
      <c r="H140" s="45"/>
      <c r="I140" s="45"/>
      <c r="J140" s="45"/>
      <c r="K140" s="36" t="s">
        <v>34</v>
      </c>
      <c r="L140" s="45"/>
      <c r="M140" s="31" t="str">
        <f>E17</f>
        <v xml:space="preserve">IPROS s.r.o.Tyršova 2076,  256 01 Benešov</v>
      </c>
      <c r="N140" s="31"/>
      <c r="O140" s="31"/>
      <c r="P140" s="31"/>
      <c r="Q140" s="31"/>
      <c r="R140" s="46"/>
    </row>
    <row r="141" s="1" customFormat="1" ht="14.4" customHeight="1">
      <c r="B141" s="44"/>
      <c r="C141" s="36" t="s">
        <v>32</v>
      </c>
      <c r="D141" s="45"/>
      <c r="E141" s="45"/>
      <c r="F141" s="31" t="str">
        <f>IF(E14="","",E14)</f>
        <v>dle výběrového řízení</v>
      </c>
      <c r="G141" s="45"/>
      <c r="H141" s="45"/>
      <c r="I141" s="45"/>
      <c r="J141" s="45"/>
      <c r="K141" s="36" t="s">
        <v>37</v>
      </c>
      <c r="L141" s="45"/>
      <c r="M141" s="31" t="str">
        <f>E20</f>
        <v xml:space="preserve"> </v>
      </c>
      <c r="N141" s="31"/>
      <c r="O141" s="31"/>
      <c r="P141" s="31"/>
      <c r="Q141" s="31"/>
      <c r="R141" s="46"/>
    </row>
    <row r="142" s="1" customFormat="1" ht="10.32" customHeight="1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6"/>
    </row>
    <row r="143" s="8" customFormat="1" ht="29.28" customHeight="1">
      <c r="B143" s="188"/>
      <c r="C143" s="189" t="s">
        <v>150</v>
      </c>
      <c r="D143" s="190" t="s">
        <v>151</v>
      </c>
      <c r="E143" s="190" t="s">
        <v>61</v>
      </c>
      <c r="F143" s="190" t="s">
        <v>152</v>
      </c>
      <c r="G143" s="190"/>
      <c r="H143" s="190"/>
      <c r="I143" s="190"/>
      <c r="J143" s="190" t="s">
        <v>153</v>
      </c>
      <c r="K143" s="190" t="s">
        <v>154</v>
      </c>
      <c r="L143" s="190" t="s">
        <v>155</v>
      </c>
      <c r="M143" s="190"/>
      <c r="N143" s="190" t="s">
        <v>105</v>
      </c>
      <c r="O143" s="190"/>
      <c r="P143" s="190"/>
      <c r="Q143" s="191"/>
      <c r="R143" s="192"/>
      <c r="T143" s="104" t="s">
        <v>156</v>
      </c>
      <c r="U143" s="105" t="s">
        <v>43</v>
      </c>
      <c r="V143" s="105" t="s">
        <v>157</v>
      </c>
      <c r="W143" s="105" t="s">
        <v>158</v>
      </c>
      <c r="X143" s="105" t="s">
        <v>159</v>
      </c>
      <c r="Y143" s="105" t="s">
        <v>160</v>
      </c>
      <c r="Z143" s="105" t="s">
        <v>161</v>
      </c>
      <c r="AA143" s="106" t="s">
        <v>162</v>
      </c>
    </row>
    <row r="144" s="1" customFormat="1" ht="29.28" customHeight="1">
      <c r="B144" s="44"/>
      <c r="C144" s="108" t="s">
        <v>102</v>
      </c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193">
        <f>BK144</f>
        <v>0</v>
      </c>
      <c r="O144" s="194"/>
      <c r="P144" s="194"/>
      <c r="Q144" s="194"/>
      <c r="R144" s="46"/>
      <c r="T144" s="107"/>
      <c r="U144" s="65"/>
      <c r="V144" s="65"/>
      <c r="W144" s="195">
        <f>W145+W190+W446</f>
        <v>0</v>
      </c>
      <c r="X144" s="65"/>
      <c r="Y144" s="195">
        <f>Y145+Y190+Y446</f>
        <v>18.046478499999999</v>
      </c>
      <c r="Z144" s="65"/>
      <c r="AA144" s="196">
        <f>AA145+AA190+AA446</f>
        <v>34.378032329999996</v>
      </c>
      <c r="AT144" s="20" t="s">
        <v>78</v>
      </c>
      <c r="AU144" s="20" t="s">
        <v>107</v>
      </c>
      <c r="BK144" s="197">
        <f>BK145+BK190+BK446</f>
        <v>0</v>
      </c>
    </row>
    <row r="145" s="9" customFormat="1" ht="37.44" customHeight="1">
      <c r="B145" s="198"/>
      <c r="C145" s="199"/>
      <c r="D145" s="200" t="s">
        <v>108</v>
      </c>
      <c r="E145" s="200"/>
      <c r="F145" s="200"/>
      <c r="G145" s="200"/>
      <c r="H145" s="200"/>
      <c r="I145" s="200"/>
      <c r="J145" s="200"/>
      <c r="K145" s="200"/>
      <c r="L145" s="200"/>
      <c r="M145" s="200"/>
      <c r="N145" s="177">
        <f>BK145</f>
        <v>0</v>
      </c>
      <c r="O145" s="170"/>
      <c r="P145" s="170"/>
      <c r="Q145" s="170"/>
      <c r="R145" s="201"/>
      <c r="T145" s="202"/>
      <c r="U145" s="199"/>
      <c r="V145" s="199"/>
      <c r="W145" s="203">
        <f>W146+W154+W156+W173+W183+W188</f>
        <v>0</v>
      </c>
      <c r="X145" s="199"/>
      <c r="Y145" s="203">
        <f>Y146+Y154+Y156+Y173+Y183+Y188</f>
        <v>13.208116219999997</v>
      </c>
      <c r="Z145" s="199"/>
      <c r="AA145" s="204">
        <f>AA146+AA154+AA156+AA173+AA183+AA188</f>
        <v>17.69209</v>
      </c>
      <c r="AR145" s="205" t="s">
        <v>84</v>
      </c>
      <c r="AT145" s="206" t="s">
        <v>78</v>
      </c>
      <c r="AU145" s="206" t="s">
        <v>79</v>
      </c>
      <c r="AY145" s="205" t="s">
        <v>163</v>
      </c>
      <c r="BK145" s="207">
        <f>BK146+BK154+BK156+BK173+BK183+BK188</f>
        <v>0</v>
      </c>
    </row>
    <row r="146" s="9" customFormat="1" ht="19.92" customHeight="1">
      <c r="B146" s="198"/>
      <c r="C146" s="199"/>
      <c r="D146" s="208" t="s">
        <v>109</v>
      </c>
      <c r="E146" s="208"/>
      <c r="F146" s="208"/>
      <c r="G146" s="208"/>
      <c r="H146" s="208"/>
      <c r="I146" s="208"/>
      <c r="J146" s="208"/>
      <c r="K146" s="208"/>
      <c r="L146" s="208"/>
      <c r="M146" s="208"/>
      <c r="N146" s="209">
        <f>BK146</f>
        <v>0</v>
      </c>
      <c r="O146" s="210"/>
      <c r="P146" s="210"/>
      <c r="Q146" s="210"/>
      <c r="R146" s="201"/>
      <c r="T146" s="202"/>
      <c r="U146" s="199"/>
      <c r="V146" s="199"/>
      <c r="W146" s="203">
        <f>SUM(W147:W153)</f>
        <v>0</v>
      </c>
      <c r="X146" s="199"/>
      <c r="Y146" s="203">
        <f>SUM(Y147:Y153)</f>
        <v>1.16886026</v>
      </c>
      <c r="Z146" s="199"/>
      <c r="AA146" s="204">
        <f>SUM(AA147:AA153)</f>
        <v>0</v>
      </c>
      <c r="AR146" s="205" t="s">
        <v>84</v>
      </c>
      <c r="AT146" s="206" t="s">
        <v>78</v>
      </c>
      <c r="AU146" s="206" t="s">
        <v>84</v>
      </c>
      <c r="AY146" s="205" t="s">
        <v>163</v>
      </c>
      <c r="BK146" s="207">
        <f>SUM(BK147:BK153)</f>
        <v>0</v>
      </c>
    </row>
    <row r="147" s="1" customFormat="1" ht="25.5" customHeight="1">
      <c r="B147" s="44"/>
      <c r="C147" s="211" t="s">
        <v>84</v>
      </c>
      <c r="D147" s="211" t="s">
        <v>164</v>
      </c>
      <c r="E147" s="212" t="s">
        <v>165</v>
      </c>
      <c r="F147" s="213" t="s">
        <v>166</v>
      </c>
      <c r="G147" s="213"/>
      <c r="H147" s="213"/>
      <c r="I147" s="213"/>
      <c r="J147" s="214" t="s">
        <v>167</v>
      </c>
      <c r="K147" s="215">
        <v>1</v>
      </c>
      <c r="L147" s="216">
        <v>0</v>
      </c>
      <c r="M147" s="217"/>
      <c r="N147" s="218">
        <f>ROUND(L147*K147,2)</f>
        <v>0</v>
      </c>
      <c r="O147" s="218"/>
      <c r="P147" s="218"/>
      <c r="Q147" s="218"/>
      <c r="R147" s="46"/>
      <c r="T147" s="219" t="s">
        <v>22</v>
      </c>
      <c r="U147" s="54" t="s">
        <v>46</v>
      </c>
      <c r="V147" s="45"/>
      <c r="W147" s="220">
        <f>V147*K147</f>
        <v>0</v>
      </c>
      <c r="X147" s="220">
        <v>0.023210000000000001</v>
      </c>
      <c r="Y147" s="220">
        <f>X147*K147</f>
        <v>0.023210000000000001</v>
      </c>
      <c r="Z147" s="220">
        <v>0</v>
      </c>
      <c r="AA147" s="221">
        <f>Z147*K147</f>
        <v>0</v>
      </c>
      <c r="AR147" s="20" t="s">
        <v>168</v>
      </c>
      <c r="AT147" s="20" t="s">
        <v>164</v>
      </c>
      <c r="AU147" s="20" t="s">
        <v>142</v>
      </c>
      <c r="AY147" s="20" t="s">
        <v>163</v>
      </c>
      <c r="BE147" s="135">
        <f>IF(U147="základní",N147,0)</f>
        <v>0</v>
      </c>
      <c r="BF147" s="135">
        <f>IF(U147="snížená",N147,0)</f>
        <v>0</v>
      </c>
      <c r="BG147" s="135">
        <f>IF(U147="zákl. přenesená",N147,0)</f>
        <v>0</v>
      </c>
      <c r="BH147" s="135">
        <f>IF(U147="sníž. přenesená",N147,0)</f>
        <v>0</v>
      </c>
      <c r="BI147" s="135">
        <f>IF(U147="nulová",N147,0)</f>
        <v>0</v>
      </c>
      <c r="BJ147" s="20" t="s">
        <v>142</v>
      </c>
      <c r="BK147" s="135">
        <f>ROUND(L147*K147,2)</f>
        <v>0</v>
      </c>
      <c r="BL147" s="20" t="s">
        <v>168</v>
      </c>
      <c r="BM147" s="20" t="s">
        <v>169</v>
      </c>
    </row>
    <row r="148" s="1" customFormat="1" ht="25.5" customHeight="1">
      <c r="B148" s="44"/>
      <c r="C148" s="211" t="s">
        <v>142</v>
      </c>
      <c r="D148" s="211" t="s">
        <v>164</v>
      </c>
      <c r="E148" s="212" t="s">
        <v>170</v>
      </c>
      <c r="F148" s="213" t="s">
        <v>171</v>
      </c>
      <c r="G148" s="213"/>
      <c r="H148" s="213"/>
      <c r="I148" s="213"/>
      <c r="J148" s="214" t="s">
        <v>167</v>
      </c>
      <c r="K148" s="215">
        <v>4</v>
      </c>
      <c r="L148" s="216">
        <v>0</v>
      </c>
      <c r="M148" s="217"/>
      <c r="N148" s="218">
        <f>ROUND(L148*K148,2)</f>
        <v>0</v>
      </c>
      <c r="O148" s="218"/>
      <c r="P148" s="218"/>
      <c r="Q148" s="218"/>
      <c r="R148" s="46"/>
      <c r="T148" s="219" t="s">
        <v>22</v>
      </c>
      <c r="U148" s="54" t="s">
        <v>46</v>
      </c>
      <c r="V148" s="45"/>
      <c r="W148" s="220">
        <f>V148*K148</f>
        <v>0</v>
      </c>
      <c r="X148" s="220">
        <v>0.02743</v>
      </c>
      <c r="Y148" s="220">
        <f>X148*K148</f>
        <v>0.10972</v>
      </c>
      <c r="Z148" s="220">
        <v>0</v>
      </c>
      <c r="AA148" s="221">
        <f>Z148*K148</f>
        <v>0</v>
      </c>
      <c r="AR148" s="20" t="s">
        <v>168</v>
      </c>
      <c r="AT148" s="20" t="s">
        <v>164</v>
      </c>
      <c r="AU148" s="20" t="s">
        <v>142</v>
      </c>
      <c r="AY148" s="20" t="s">
        <v>163</v>
      </c>
      <c r="BE148" s="135">
        <f>IF(U148="základní",N148,0)</f>
        <v>0</v>
      </c>
      <c r="BF148" s="135">
        <f>IF(U148="snížená",N148,0)</f>
        <v>0</v>
      </c>
      <c r="BG148" s="135">
        <f>IF(U148="zákl. přenesená",N148,0)</f>
        <v>0</v>
      </c>
      <c r="BH148" s="135">
        <f>IF(U148="sníž. přenesená",N148,0)</f>
        <v>0</v>
      </c>
      <c r="BI148" s="135">
        <f>IF(U148="nulová",N148,0)</f>
        <v>0</v>
      </c>
      <c r="BJ148" s="20" t="s">
        <v>142</v>
      </c>
      <c r="BK148" s="135">
        <f>ROUND(L148*K148,2)</f>
        <v>0</v>
      </c>
      <c r="BL148" s="20" t="s">
        <v>168</v>
      </c>
      <c r="BM148" s="20" t="s">
        <v>172</v>
      </c>
    </row>
    <row r="149" s="1" customFormat="1" ht="25.5" customHeight="1">
      <c r="B149" s="44"/>
      <c r="C149" s="211" t="s">
        <v>173</v>
      </c>
      <c r="D149" s="211" t="s">
        <v>164</v>
      </c>
      <c r="E149" s="212" t="s">
        <v>174</v>
      </c>
      <c r="F149" s="213" t="s">
        <v>175</v>
      </c>
      <c r="G149" s="213"/>
      <c r="H149" s="213"/>
      <c r="I149" s="213"/>
      <c r="J149" s="214" t="s">
        <v>176</v>
      </c>
      <c r="K149" s="215">
        <v>0.070000000000000007</v>
      </c>
      <c r="L149" s="216">
        <v>0</v>
      </c>
      <c r="M149" s="217"/>
      <c r="N149" s="218">
        <f>ROUND(L149*K149,2)</f>
        <v>0</v>
      </c>
      <c r="O149" s="218"/>
      <c r="P149" s="218"/>
      <c r="Q149" s="218"/>
      <c r="R149" s="46"/>
      <c r="T149" s="219" t="s">
        <v>22</v>
      </c>
      <c r="U149" s="54" t="s">
        <v>46</v>
      </c>
      <c r="V149" s="45"/>
      <c r="W149" s="220">
        <f>V149*K149</f>
        <v>0</v>
      </c>
      <c r="X149" s="220">
        <v>1.94302</v>
      </c>
      <c r="Y149" s="220">
        <f>X149*K149</f>
        <v>0.13601140000000001</v>
      </c>
      <c r="Z149" s="220">
        <v>0</v>
      </c>
      <c r="AA149" s="221">
        <f>Z149*K149</f>
        <v>0</v>
      </c>
      <c r="AR149" s="20" t="s">
        <v>168</v>
      </c>
      <c r="AT149" s="20" t="s">
        <v>164</v>
      </c>
      <c r="AU149" s="20" t="s">
        <v>142</v>
      </c>
      <c r="AY149" s="20" t="s">
        <v>163</v>
      </c>
      <c r="BE149" s="135">
        <f>IF(U149="základní",N149,0)</f>
        <v>0</v>
      </c>
      <c r="BF149" s="135">
        <f>IF(U149="snížená",N149,0)</f>
        <v>0</v>
      </c>
      <c r="BG149" s="135">
        <f>IF(U149="zákl. přenesená",N149,0)</f>
        <v>0</v>
      </c>
      <c r="BH149" s="135">
        <f>IF(U149="sníž. přenesená",N149,0)</f>
        <v>0</v>
      </c>
      <c r="BI149" s="135">
        <f>IF(U149="nulová",N149,0)</f>
        <v>0</v>
      </c>
      <c r="BJ149" s="20" t="s">
        <v>142</v>
      </c>
      <c r="BK149" s="135">
        <f>ROUND(L149*K149,2)</f>
        <v>0</v>
      </c>
      <c r="BL149" s="20" t="s">
        <v>168</v>
      </c>
      <c r="BM149" s="20" t="s">
        <v>177</v>
      </c>
    </row>
    <row r="150" s="1" customFormat="1" ht="25.5" customHeight="1">
      <c r="B150" s="44"/>
      <c r="C150" s="211" t="s">
        <v>168</v>
      </c>
      <c r="D150" s="211" t="s">
        <v>164</v>
      </c>
      <c r="E150" s="212" t="s">
        <v>178</v>
      </c>
      <c r="F150" s="213" t="s">
        <v>179</v>
      </c>
      <c r="G150" s="213"/>
      <c r="H150" s="213"/>
      <c r="I150" s="213"/>
      <c r="J150" s="214" t="s">
        <v>180</v>
      </c>
      <c r="K150" s="215">
        <v>0.107</v>
      </c>
      <c r="L150" s="216">
        <v>0</v>
      </c>
      <c r="M150" s="217"/>
      <c r="N150" s="218">
        <f>ROUND(L150*K150,2)</f>
        <v>0</v>
      </c>
      <c r="O150" s="218"/>
      <c r="P150" s="218"/>
      <c r="Q150" s="218"/>
      <c r="R150" s="46"/>
      <c r="T150" s="219" t="s">
        <v>22</v>
      </c>
      <c r="U150" s="54" t="s">
        <v>46</v>
      </c>
      <c r="V150" s="45"/>
      <c r="W150" s="220">
        <f>V150*K150</f>
        <v>0</v>
      </c>
      <c r="X150" s="220">
        <v>1.0900000000000001</v>
      </c>
      <c r="Y150" s="220">
        <f>X150*K150</f>
        <v>0.11663000000000001</v>
      </c>
      <c r="Z150" s="220">
        <v>0</v>
      </c>
      <c r="AA150" s="221">
        <f>Z150*K150</f>
        <v>0</v>
      </c>
      <c r="AR150" s="20" t="s">
        <v>168</v>
      </c>
      <c r="AT150" s="20" t="s">
        <v>164</v>
      </c>
      <c r="AU150" s="20" t="s">
        <v>142</v>
      </c>
      <c r="AY150" s="20" t="s">
        <v>163</v>
      </c>
      <c r="BE150" s="135">
        <f>IF(U150="základní",N150,0)</f>
        <v>0</v>
      </c>
      <c r="BF150" s="135">
        <f>IF(U150="snížená",N150,0)</f>
        <v>0</v>
      </c>
      <c r="BG150" s="135">
        <f>IF(U150="zákl. přenesená",N150,0)</f>
        <v>0</v>
      </c>
      <c r="BH150" s="135">
        <f>IF(U150="sníž. přenesená",N150,0)</f>
        <v>0</v>
      </c>
      <c r="BI150" s="135">
        <f>IF(U150="nulová",N150,0)</f>
        <v>0</v>
      </c>
      <c r="BJ150" s="20" t="s">
        <v>142</v>
      </c>
      <c r="BK150" s="135">
        <f>ROUND(L150*K150,2)</f>
        <v>0</v>
      </c>
      <c r="BL150" s="20" t="s">
        <v>168</v>
      </c>
      <c r="BM150" s="20" t="s">
        <v>181</v>
      </c>
    </row>
    <row r="151" s="1" customFormat="1" ht="25.5" customHeight="1">
      <c r="B151" s="44"/>
      <c r="C151" s="211" t="s">
        <v>182</v>
      </c>
      <c r="D151" s="211" t="s">
        <v>164</v>
      </c>
      <c r="E151" s="212" t="s">
        <v>183</v>
      </c>
      <c r="F151" s="213" t="s">
        <v>184</v>
      </c>
      <c r="G151" s="213"/>
      <c r="H151" s="213"/>
      <c r="I151" s="213"/>
      <c r="J151" s="214" t="s">
        <v>185</v>
      </c>
      <c r="K151" s="215">
        <v>1.75</v>
      </c>
      <c r="L151" s="216">
        <v>0</v>
      </c>
      <c r="M151" s="217"/>
      <c r="N151" s="218">
        <f>ROUND(L151*K151,2)</f>
        <v>0</v>
      </c>
      <c r="O151" s="218"/>
      <c r="P151" s="218"/>
      <c r="Q151" s="218"/>
      <c r="R151" s="46"/>
      <c r="T151" s="219" t="s">
        <v>22</v>
      </c>
      <c r="U151" s="54" t="s">
        <v>46</v>
      </c>
      <c r="V151" s="45"/>
      <c r="W151" s="220">
        <f>V151*K151</f>
        <v>0</v>
      </c>
      <c r="X151" s="220">
        <v>0.11576</v>
      </c>
      <c r="Y151" s="220">
        <f>X151*K151</f>
        <v>0.20258000000000001</v>
      </c>
      <c r="Z151" s="220">
        <v>0</v>
      </c>
      <c r="AA151" s="221">
        <f>Z151*K151</f>
        <v>0</v>
      </c>
      <c r="AR151" s="20" t="s">
        <v>168</v>
      </c>
      <c r="AT151" s="20" t="s">
        <v>164</v>
      </c>
      <c r="AU151" s="20" t="s">
        <v>142</v>
      </c>
      <c r="AY151" s="20" t="s">
        <v>163</v>
      </c>
      <c r="BE151" s="135">
        <f>IF(U151="základní",N151,0)</f>
        <v>0</v>
      </c>
      <c r="BF151" s="135">
        <f>IF(U151="snížená",N151,0)</f>
        <v>0</v>
      </c>
      <c r="BG151" s="135">
        <f>IF(U151="zákl. přenesená",N151,0)</f>
        <v>0</v>
      </c>
      <c r="BH151" s="135">
        <f>IF(U151="sníž. přenesená",N151,0)</f>
        <v>0</v>
      </c>
      <c r="BI151" s="135">
        <f>IF(U151="nulová",N151,0)</f>
        <v>0</v>
      </c>
      <c r="BJ151" s="20" t="s">
        <v>142</v>
      </c>
      <c r="BK151" s="135">
        <f>ROUND(L151*K151,2)</f>
        <v>0</v>
      </c>
      <c r="BL151" s="20" t="s">
        <v>168</v>
      </c>
      <c r="BM151" s="20" t="s">
        <v>186</v>
      </c>
    </row>
    <row r="152" s="1" customFormat="1" ht="38.25" customHeight="1">
      <c r="B152" s="44"/>
      <c r="C152" s="211" t="s">
        <v>187</v>
      </c>
      <c r="D152" s="211" t="s">
        <v>164</v>
      </c>
      <c r="E152" s="212" t="s">
        <v>188</v>
      </c>
      <c r="F152" s="213" t="s">
        <v>189</v>
      </c>
      <c r="G152" s="213"/>
      <c r="H152" s="213"/>
      <c r="I152" s="213"/>
      <c r="J152" s="214" t="s">
        <v>185</v>
      </c>
      <c r="K152" s="215">
        <v>4.5</v>
      </c>
      <c r="L152" s="216">
        <v>0</v>
      </c>
      <c r="M152" s="217"/>
      <c r="N152" s="218">
        <f>ROUND(L152*K152,2)</f>
        <v>0</v>
      </c>
      <c r="O152" s="218"/>
      <c r="P152" s="218"/>
      <c r="Q152" s="218"/>
      <c r="R152" s="46"/>
      <c r="T152" s="219" t="s">
        <v>22</v>
      </c>
      <c r="U152" s="54" t="s">
        <v>46</v>
      </c>
      <c r="V152" s="45"/>
      <c r="W152" s="220">
        <f>V152*K152</f>
        <v>0</v>
      </c>
      <c r="X152" s="220">
        <v>0.10421999999999999</v>
      </c>
      <c r="Y152" s="220">
        <f>X152*K152</f>
        <v>0.46898999999999996</v>
      </c>
      <c r="Z152" s="220">
        <v>0</v>
      </c>
      <c r="AA152" s="221">
        <f>Z152*K152</f>
        <v>0</v>
      </c>
      <c r="AR152" s="20" t="s">
        <v>168</v>
      </c>
      <c r="AT152" s="20" t="s">
        <v>164</v>
      </c>
      <c r="AU152" s="20" t="s">
        <v>142</v>
      </c>
      <c r="AY152" s="20" t="s">
        <v>163</v>
      </c>
      <c r="BE152" s="135">
        <f>IF(U152="základní",N152,0)</f>
        <v>0</v>
      </c>
      <c r="BF152" s="135">
        <f>IF(U152="snížená",N152,0)</f>
        <v>0</v>
      </c>
      <c r="BG152" s="135">
        <f>IF(U152="zákl. přenesená",N152,0)</f>
        <v>0</v>
      </c>
      <c r="BH152" s="135">
        <f>IF(U152="sníž. přenesená",N152,0)</f>
        <v>0</v>
      </c>
      <c r="BI152" s="135">
        <f>IF(U152="nulová",N152,0)</f>
        <v>0</v>
      </c>
      <c r="BJ152" s="20" t="s">
        <v>142</v>
      </c>
      <c r="BK152" s="135">
        <f>ROUND(L152*K152,2)</f>
        <v>0</v>
      </c>
      <c r="BL152" s="20" t="s">
        <v>168</v>
      </c>
      <c r="BM152" s="20" t="s">
        <v>190</v>
      </c>
    </row>
    <row r="153" s="1" customFormat="1" ht="25.5" customHeight="1">
      <c r="B153" s="44"/>
      <c r="C153" s="211" t="s">
        <v>191</v>
      </c>
      <c r="D153" s="211" t="s">
        <v>164</v>
      </c>
      <c r="E153" s="212" t="s">
        <v>192</v>
      </c>
      <c r="F153" s="213" t="s">
        <v>193</v>
      </c>
      <c r="G153" s="213"/>
      <c r="H153" s="213"/>
      <c r="I153" s="213"/>
      <c r="J153" s="214" t="s">
        <v>185</v>
      </c>
      <c r="K153" s="215">
        <v>0.627</v>
      </c>
      <c r="L153" s="216">
        <v>0</v>
      </c>
      <c r="M153" s="217"/>
      <c r="N153" s="218">
        <f>ROUND(L153*K153,2)</f>
        <v>0</v>
      </c>
      <c r="O153" s="218"/>
      <c r="P153" s="218"/>
      <c r="Q153" s="218"/>
      <c r="R153" s="46"/>
      <c r="T153" s="219" t="s">
        <v>22</v>
      </c>
      <c r="U153" s="54" t="s">
        <v>46</v>
      </c>
      <c r="V153" s="45"/>
      <c r="W153" s="220">
        <f>V153*K153</f>
        <v>0</v>
      </c>
      <c r="X153" s="220">
        <v>0.17818000000000001</v>
      </c>
      <c r="Y153" s="220">
        <f>X153*K153</f>
        <v>0.11171886</v>
      </c>
      <c r="Z153" s="220">
        <v>0</v>
      </c>
      <c r="AA153" s="221">
        <f>Z153*K153</f>
        <v>0</v>
      </c>
      <c r="AR153" s="20" t="s">
        <v>168</v>
      </c>
      <c r="AT153" s="20" t="s">
        <v>164</v>
      </c>
      <c r="AU153" s="20" t="s">
        <v>142</v>
      </c>
      <c r="AY153" s="20" t="s">
        <v>163</v>
      </c>
      <c r="BE153" s="135">
        <f>IF(U153="základní",N153,0)</f>
        <v>0</v>
      </c>
      <c r="BF153" s="135">
        <f>IF(U153="snížená",N153,0)</f>
        <v>0</v>
      </c>
      <c r="BG153" s="135">
        <f>IF(U153="zákl. přenesená",N153,0)</f>
        <v>0</v>
      </c>
      <c r="BH153" s="135">
        <f>IF(U153="sníž. přenesená",N153,0)</f>
        <v>0</v>
      </c>
      <c r="BI153" s="135">
        <f>IF(U153="nulová",N153,0)</f>
        <v>0</v>
      </c>
      <c r="BJ153" s="20" t="s">
        <v>142</v>
      </c>
      <c r="BK153" s="135">
        <f>ROUND(L153*K153,2)</f>
        <v>0</v>
      </c>
      <c r="BL153" s="20" t="s">
        <v>168</v>
      </c>
      <c r="BM153" s="20" t="s">
        <v>194</v>
      </c>
    </row>
    <row r="154" s="9" customFormat="1" ht="29.88" customHeight="1">
      <c r="B154" s="198"/>
      <c r="C154" s="199"/>
      <c r="D154" s="208" t="s">
        <v>110</v>
      </c>
      <c r="E154" s="208"/>
      <c r="F154" s="208"/>
      <c r="G154" s="208"/>
      <c r="H154" s="208"/>
      <c r="I154" s="208"/>
      <c r="J154" s="208"/>
      <c r="K154" s="208"/>
      <c r="L154" s="208"/>
      <c r="M154" s="208"/>
      <c r="N154" s="222">
        <f>BK154</f>
        <v>0</v>
      </c>
      <c r="O154" s="223"/>
      <c r="P154" s="223"/>
      <c r="Q154" s="223"/>
      <c r="R154" s="201"/>
      <c r="T154" s="202"/>
      <c r="U154" s="199"/>
      <c r="V154" s="199"/>
      <c r="W154" s="203">
        <f>W155</f>
        <v>0</v>
      </c>
      <c r="X154" s="199"/>
      <c r="Y154" s="203">
        <f>Y155</f>
        <v>0.35399999999999998</v>
      </c>
      <c r="Z154" s="199"/>
      <c r="AA154" s="204">
        <f>AA155</f>
        <v>0</v>
      </c>
      <c r="AR154" s="205" t="s">
        <v>84</v>
      </c>
      <c r="AT154" s="206" t="s">
        <v>78</v>
      </c>
      <c r="AU154" s="206" t="s">
        <v>84</v>
      </c>
      <c r="AY154" s="205" t="s">
        <v>163</v>
      </c>
      <c r="BK154" s="207">
        <f>BK155</f>
        <v>0</v>
      </c>
    </row>
    <row r="155" s="1" customFormat="1" ht="25.5" customHeight="1">
      <c r="B155" s="44"/>
      <c r="C155" s="211" t="s">
        <v>195</v>
      </c>
      <c r="D155" s="211" t="s">
        <v>164</v>
      </c>
      <c r="E155" s="212" t="s">
        <v>196</v>
      </c>
      <c r="F155" s="213" t="s">
        <v>197</v>
      </c>
      <c r="G155" s="213"/>
      <c r="H155" s="213"/>
      <c r="I155" s="213"/>
      <c r="J155" s="214" t="s">
        <v>167</v>
      </c>
      <c r="K155" s="215">
        <v>6</v>
      </c>
      <c r="L155" s="216">
        <v>0</v>
      </c>
      <c r="M155" s="217"/>
      <c r="N155" s="218">
        <f>ROUND(L155*K155,2)</f>
        <v>0</v>
      </c>
      <c r="O155" s="218"/>
      <c r="P155" s="218"/>
      <c r="Q155" s="218"/>
      <c r="R155" s="46"/>
      <c r="T155" s="219" t="s">
        <v>22</v>
      </c>
      <c r="U155" s="54" t="s">
        <v>46</v>
      </c>
      <c r="V155" s="45"/>
      <c r="W155" s="220">
        <f>V155*K155</f>
        <v>0</v>
      </c>
      <c r="X155" s="220">
        <v>0.058999999999999997</v>
      </c>
      <c r="Y155" s="220">
        <f>X155*K155</f>
        <v>0.35399999999999998</v>
      </c>
      <c r="Z155" s="220">
        <v>0</v>
      </c>
      <c r="AA155" s="221">
        <f>Z155*K155</f>
        <v>0</v>
      </c>
      <c r="AR155" s="20" t="s">
        <v>168</v>
      </c>
      <c r="AT155" s="20" t="s">
        <v>164</v>
      </c>
      <c r="AU155" s="20" t="s">
        <v>142</v>
      </c>
      <c r="AY155" s="20" t="s">
        <v>163</v>
      </c>
      <c r="BE155" s="135">
        <f>IF(U155="základní",N155,0)</f>
        <v>0</v>
      </c>
      <c r="BF155" s="135">
        <f>IF(U155="snížená",N155,0)</f>
        <v>0</v>
      </c>
      <c r="BG155" s="135">
        <f>IF(U155="zákl. přenesená",N155,0)</f>
        <v>0</v>
      </c>
      <c r="BH155" s="135">
        <f>IF(U155="sníž. přenesená",N155,0)</f>
        <v>0</v>
      </c>
      <c r="BI155" s="135">
        <f>IF(U155="nulová",N155,0)</f>
        <v>0</v>
      </c>
      <c r="BJ155" s="20" t="s">
        <v>142</v>
      </c>
      <c r="BK155" s="135">
        <f>ROUND(L155*K155,2)</f>
        <v>0</v>
      </c>
      <c r="BL155" s="20" t="s">
        <v>168</v>
      </c>
      <c r="BM155" s="20" t="s">
        <v>198</v>
      </c>
    </row>
    <row r="156" s="9" customFormat="1" ht="29.88" customHeight="1">
      <c r="B156" s="198"/>
      <c r="C156" s="199"/>
      <c r="D156" s="208" t="s">
        <v>111</v>
      </c>
      <c r="E156" s="208"/>
      <c r="F156" s="208"/>
      <c r="G156" s="208"/>
      <c r="H156" s="208"/>
      <c r="I156" s="208"/>
      <c r="J156" s="208"/>
      <c r="K156" s="208"/>
      <c r="L156" s="208"/>
      <c r="M156" s="208"/>
      <c r="N156" s="222">
        <f>BK156</f>
        <v>0</v>
      </c>
      <c r="O156" s="223"/>
      <c r="P156" s="223"/>
      <c r="Q156" s="223"/>
      <c r="R156" s="201"/>
      <c r="T156" s="202"/>
      <c r="U156" s="199"/>
      <c r="V156" s="199"/>
      <c r="W156" s="203">
        <f>SUM(W157:W172)</f>
        <v>0</v>
      </c>
      <c r="X156" s="199"/>
      <c r="Y156" s="203">
        <f>SUM(Y157:Y172)</f>
        <v>11.663876359999998</v>
      </c>
      <c r="Z156" s="199"/>
      <c r="AA156" s="204">
        <f>SUM(AA157:AA172)</f>
        <v>0</v>
      </c>
      <c r="AR156" s="205" t="s">
        <v>84</v>
      </c>
      <c r="AT156" s="206" t="s">
        <v>78</v>
      </c>
      <c r="AU156" s="206" t="s">
        <v>84</v>
      </c>
      <c r="AY156" s="205" t="s">
        <v>163</v>
      </c>
      <c r="BK156" s="207">
        <f>SUM(BK157:BK172)</f>
        <v>0</v>
      </c>
    </row>
    <row r="157" s="1" customFormat="1" ht="25.5" customHeight="1">
      <c r="B157" s="44"/>
      <c r="C157" s="211" t="s">
        <v>199</v>
      </c>
      <c r="D157" s="211" t="s">
        <v>164</v>
      </c>
      <c r="E157" s="212" t="s">
        <v>200</v>
      </c>
      <c r="F157" s="213" t="s">
        <v>201</v>
      </c>
      <c r="G157" s="213"/>
      <c r="H157" s="213"/>
      <c r="I157" s="213"/>
      <c r="J157" s="214" t="s">
        <v>185</v>
      </c>
      <c r="K157" s="215">
        <v>62.130000000000003</v>
      </c>
      <c r="L157" s="216">
        <v>0</v>
      </c>
      <c r="M157" s="217"/>
      <c r="N157" s="218">
        <f>ROUND(L157*K157,2)</f>
        <v>0</v>
      </c>
      <c r="O157" s="218"/>
      <c r="P157" s="218"/>
      <c r="Q157" s="218"/>
      <c r="R157" s="46"/>
      <c r="T157" s="219" t="s">
        <v>22</v>
      </c>
      <c r="U157" s="54" t="s">
        <v>46</v>
      </c>
      <c r="V157" s="45"/>
      <c r="W157" s="220">
        <f>V157*K157</f>
        <v>0</v>
      </c>
      <c r="X157" s="220">
        <v>0.0030000000000000001</v>
      </c>
      <c r="Y157" s="220">
        <f>X157*K157</f>
        <v>0.18639</v>
      </c>
      <c r="Z157" s="220">
        <v>0</v>
      </c>
      <c r="AA157" s="221">
        <f>Z157*K157</f>
        <v>0</v>
      </c>
      <c r="AR157" s="20" t="s">
        <v>168</v>
      </c>
      <c r="AT157" s="20" t="s">
        <v>164</v>
      </c>
      <c r="AU157" s="20" t="s">
        <v>142</v>
      </c>
      <c r="AY157" s="20" t="s">
        <v>163</v>
      </c>
      <c r="BE157" s="135">
        <f>IF(U157="základní",N157,0)</f>
        <v>0</v>
      </c>
      <c r="BF157" s="135">
        <f>IF(U157="snížená",N157,0)</f>
        <v>0</v>
      </c>
      <c r="BG157" s="135">
        <f>IF(U157="zákl. přenesená",N157,0)</f>
        <v>0</v>
      </c>
      <c r="BH157" s="135">
        <f>IF(U157="sníž. přenesená",N157,0)</f>
        <v>0</v>
      </c>
      <c r="BI157" s="135">
        <f>IF(U157="nulová",N157,0)</f>
        <v>0</v>
      </c>
      <c r="BJ157" s="20" t="s">
        <v>142</v>
      </c>
      <c r="BK157" s="135">
        <f>ROUND(L157*K157,2)</f>
        <v>0</v>
      </c>
      <c r="BL157" s="20" t="s">
        <v>168</v>
      </c>
      <c r="BM157" s="20" t="s">
        <v>202</v>
      </c>
    </row>
    <row r="158" s="1" customFormat="1" ht="25.5" customHeight="1">
      <c r="B158" s="44"/>
      <c r="C158" s="211" t="s">
        <v>203</v>
      </c>
      <c r="D158" s="211" t="s">
        <v>164</v>
      </c>
      <c r="E158" s="212" t="s">
        <v>204</v>
      </c>
      <c r="F158" s="213" t="s">
        <v>205</v>
      </c>
      <c r="G158" s="213"/>
      <c r="H158" s="213"/>
      <c r="I158" s="213"/>
      <c r="J158" s="214" t="s">
        <v>167</v>
      </c>
      <c r="K158" s="215">
        <v>10</v>
      </c>
      <c r="L158" s="216">
        <v>0</v>
      </c>
      <c r="M158" s="217"/>
      <c r="N158" s="218">
        <f>ROUND(L158*K158,2)</f>
        <v>0</v>
      </c>
      <c r="O158" s="218"/>
      <c r="P158" s="218"/>
      <c r="Q158" s="218"/>
      <c r="R158" s="46"/>
      <c r="T158" s="219" t="s">
        <v>22</v>
      </c>
      <c r="U158" s="54" t="s">
        <v>46</v>
      </c>
      <c r="V158" s="45"/>
      <c r="W158" s="220">
        <f>V158*K158</f>
        <v>0</v>
      </c>
      <c r="X158" s="220">
        <v>0.038899999999999997</v>
      </c>
      <c r="Y158" s="220">
        <f>X158*K158</f>
        <v>0.38899999999999996</v>
      </c>
      <c r="Z158" s="220">
        <v>0</v>
      </c>
      <c r="AA158" s="221">
        <f>Z158*K158</f>
        <v>0</v>
      </c>
      <c r="AR158" s="20" t="s">
        <v>168</v>
      </c>
      <c r="AT158" s="20" t="s">
        <v>164</v>
      </c>
      <c r="AU158" s="20" t="s">
        <v>142</v>
      </c>
      <c r="AY158" s="20" t="s">
        <v>163</v>
      </c>
      <c r="BE158" s="135">
        <f>IF(U158="základní",N158,0)</f>
        <v>0</v>
      </c>
      <c r="BF158" s="135">
        <f>IF(U158="snížená",N158,0)</f>
        <v>0</v>
      </c>
      <c r="BG158" s="135">
        <f>IF(U158="zákl. přenesená",N158,0)</f>
        <v>0</v>
      </c>
      <c r="BH158" s="135">
        <f>IF(U158="sníž. přenesená",N158,0)</f>
        <v>0</v>
      </c>
      <c r="BI158" s="135">
        <f>IF(U158="nulová",N158,0)</f>
        <v>0</v>
      </c>
      <c r="BJ158" s="20" t="s">
        <v>142</v>
      </c>
      <c r="BK158" s="135">
        <f>ROUND(L158*K158,2)</f>
        <v>0</v>
      </c>
      <c r="BL158" s="20" t="s">
        <v>168</v>
      </c>
      <c r="BM158" s="20" t="s">
        <v>206</v>
      </c>
    </row>
    <row r="159" s="1" customFormat="1" ht="25.5" customHeight="1">
      <c r="B159" s="44"/>
      <c r="C159" s="211" t="s">
        <v>207</v>
      </c>
      <c r="D159" s="211" t="s">
        <v>164</v>
      </c>
      <c r="E159" s="212" t="s">
        <v>208</v>
      </c>
      <c r="F159" s="213" t="s">
        <v>209</v>
      </c>
      <c r="G159" s="213"/>
      <c r="H159" s="213"/>
      <c r="I159" s="213"/>
      <c r="J159" s="214" t="s">
        <v>185</v>
      </c>
      <c r="K159" s="215">
        <v>9</v>
      </c>
      <c r="L159" s="216">
        <v>0</v>
      </c>
      <c r="M159" s="217"/>
      <c r="N159" s="218">
        <f>ROUND(L159*K159,2)</f>
        <v>0</v>
      </c>
      <c r="O159" s="218"/>
      <c r="P159" s="218"/>
      <c r="Q159" s="218"/>
      <c r="R159" s="46"/>
      <c r="T159" s="219" t="s">
        <v>22</v>
      </c>
      <c r="U159" s="54" t="s">
        <v>46</v>
      </c>
      <c r="V159" s="45"/>
      <c r="W159" s="220">
        <f>V159*K159</f>
        <v>0</v>
      </c>
      <c r="X159" s="220">
        <v>0.0048900000000000002</v>
      </c>
      <c r="Y159" s="220">
        <f>X159*K159</f>
        <v>0.044010000000000001</v>
      </c>
      <c r="Z159" s="220">
        <v>0</v>
      </c>
      <c r="AA159" s="221">
        <f>Z159*K159</f>
        <v>0</v>
      </c>
      <c r="AR159" s="20" t="s">
        <v>168</v>
      </c>
      <c r="AT159" s="20" t="s">
        <v>164</v>
      </c>
      <c r="AU159" s="20" t="s">
        <v>142</v>
      </c>
      <c r="AY159" s="20" t="s">
        <v>163</v>
      </c>
      <c r="BE159" s="135">
        <f>IF(U159="základní",N159,0)</f>
        <v>0</v>
      </c>
      <c r="BF159" s="135">
        <f>IF(U159="snížená",N159,0)</f>
        <v>0</v>
      </c>
      <c r="BG159" s="135">
        <f>IF(U159="zákl. přenesená",N159,0)</f>
        <v>0</v>
      </c>
      <c r="BH159" s="135">
        <f>IF(U159="sníž. přenesená",N159,0)</f>
        <v>0</v>
      </c>
      <c r="BI159" s="135">
        <f>IF(U159="nulová",N159,0)</f>
        <v>0</v>
      </c>
      <c r="BJ159" s="20" t="s">
        <v>142</v>
      </c>
      <c r="BK159" s="135">
        <f>ROUND(L159*K159,2)</f>
        <v>0</v>
      </c>
      <c r="BL159" s="20" t="s">
        <v>168</v>
      </c>
      <c r="BM159" s="20" t="s">
        <v>210</v>
      </c>
    </row>
    <row r="160" s="1" customFormat="1" ht="25.5" customHeight="1">
      <c r="B160" s="44"/>
      <c r="C160" s="211" t="s">
        <v>211</v>
      </c>
      <c r="D160" s="211" t="s">
        <v>164</v>
      </c>
      <c r="E160" s="212" t="s">
        <v>212</v>
      </c>
      <c r="F160" s="213" t="s">
        <v>213</v>
      </c>
      <c r="G160" s="213"/>
      <c r="H160" s="213"/>
      <c r="I160" s="213"/>
      <c r="J160" s="214" t="s">
        <v>185</v>
      </c>
      <c r="K160" s="215">
        <v>72.584000000000003</v>
      </c>
      <c r="L160" s="216">
        <v>0</v>
      </c>
      <c r="M160" s="217"/>
      <c r="N160" s="218">
        <f>ROUND(L160*K160,2)</f>
        <v>0</v>
      </c>
      <c r="O160" s="218"/>
      <c r="P160" s="218"/>
      <c r="Q160" s="218"/>
      <c r="R160" s="46"/>
      <c r="T160" s="219" t="s">
        <v>22</v>
      </c>
      <c r="U160" s="54" t="s">
        <v>46</v>
      </c>
      <c r="V160" s="45"/>
      <c r="W160" s="220">
        <f>V160*K160</f>
        <v>0</v>
      </c>
      <c r="X160" s="220">
        <v>0.0030000000000000001</v>
      </c>
      <c r="Y160" s="220">
        <f>X160*K160</f>
        <v>0.217752</v>
      </c>
      <c r="Z160" s="220">
        <v>0</v>
      </c>
      <c r="AA160" s="221">
        <f>Z160*K160</f>
        <v>0</v>
      </c>
      <c r="AR160" s="20" t="s">
        <v>168</v>
      </c>
      <c r="AT160" s="20" t="s">
        <v>164</v>
      </c>
      <c r="AU160" s="20" t="s">
        <v>142</v>
      </c>
      <c r="AY160" s="20" t="s">
        <v>163</v>
      </c>
      <c r="BE160" s="135">
        <f>IF(U160="základní",N160,0)</f>
        <v>0</v>
      </c>
      <c r="BF160" s="135">
        <f>IF(U160="snížená",N160,0)</f>
        <v>0</v>
      </c>
      <c r="BG160" s="135">
        <f>IF(U160="zákl. přenesená",N160,0)</f>
        <v>0</v>
      </c>
      <c r="BH160" s="135">
        <f>IF(U160="sníž. přenesená",N160,0)</f>
        <v>0</v>
      </c>
      <c r="BI160" s="135">
        <f>IF(U160="nulová",N160,0)</f>
        <v>0</v>
      </c>
      <c r="BJ160" s="20" t="s">
        <v>142</v>
      </c>
      <c r="BK160" s="135">
        <f>ROUND(L160*K160,2)</f>
        <v>0</v>
      </c>
      <c r="BL160" s="20" t="s">
        <v>168</v>
      </c>
      <c r="BM160" s="20" t="s">
        <v>214</v>
      </c>
    </row>
    <row r="161" s="1" customFormat="1" ht="25.5" customHeight="1">
      <c r="B161" s="44"/>
      <c r="C161" s="211" t="s">
        <v>215</v>
      </c>
      <c r="D161" s="211" t="s">
        <v>164</v>
      </c>
      <c r="E161" s="212" t="s">
        <v>216</v>
      </c>
      <c r="F161" s="213" t="s">
        <v>217</v>
      </c>
      <c r="G161" s="213"/>
      <c r="H161" s="213"/>
      <c r="I161" s="213"/>
      <c r="J161" s="214" t="s">
        <v>185</v>
      </c>
      <c r="K161" s="215">
        <v>129.048</v>
      </c>
      <c r="L161" s="216">
        <v>0</v>
      </c>
      <c r="M161" s="217"/>
      <c r="N161" s="218">
        <f>ROUND(L161*K161,2)</f>
        <v>0</v>
      </c>
      <c r="O161" s="218"/>
      <c r="P161" s="218"/>
      <c r="Q161" s="218"/>
      <c r="R161" s="46"/>
      <c r="T161" s="219" t="s">
        <v>22</v>
      </c>
      <c r="U161" s="54" t="s">
        <v>46</v>
      </c>
      <c r="V161" s="45"/>
      <c r="W161" s="220">
        <f>V161*K161</f>
        <v>0</v>
      </c>
      <c r="X161" s="220">
        <v>0.015400000000000001</v>
      </c>
      <c r="Y161" s="220">
        <f>X161*K161</f>
        <v>1.9873392000000001</v>
      </c>
      <c r="Z161" s="220">
        <v>0</v>
      </c>
      <c r="AA161" s="221">
        <f>Z161*K161</f>
        <v>0</v>
      </c>
      <c r="AR161" s="20" t="s">
        <v>168</v>
      </c>
      <c r="AT161" s="20" t="s">
        <v>164</v>
      </c>
      <c r="AU161" s="20" t="s">
        <v>142</v>
      </c>
      <c r="AY161" s="20" t="s">
        <v>163</v>
      </c>
      <c r="BE161" s="135">
        <f>IF(U161="základní",N161,0)</f>
        <v>0</v>
      </c>
      <c r="BF161" s="135">
        <f>IF(U161="snížená",N161,0)</f>
        <v>0</v>
      </c>
      <c r="BG161" s="135">
        <f>IF(U161="zákl. přenesená",N161,0)</f>
        <v>0</v>
      </c>
      <c r="BH161" s="135">
        <f>IF(U161="sníž. přenesená",N161,0)</f>
        <v>0</v>
      </c>
      <c r="BI161" s="135">
        <f>IF(U161="nulová",N161,0)</f>
        <v>0</v>
      </c>
      <c r="BJ161" s="20" t="s">
        <v>142</v>
      </c>
      <c r="BK161" s="135">
        <f>ROUND(L161*K161,2)</f>
        <v>0</v>
      </c>
      <c r="BL161" s="20" t="s">
        <v>168</v>
      </c>
      <c r="BM161" s="20" t="s">
        <v>218</v>
      </c>
    </row>
    <row r="162" s="1" customFormat="1" ht="25.5" customHeight="1">
      <c r="B162" s="44"/>
      <c r="C162" s="211" t="s">
        <v>219</v>
      </c>
      <c r="D162" s="211" t="s">
        <v>164</v>
      </c>
      <c r="E162" s="212" t="s">
        <v>220</v>
      </c>
      <c r="F162" s="213" t="s">
        <v>221</v>
      </c>
      <c r="G162" s="213"/>
      <c r="H162" s="213"/>
      <c r="I162" s="213"/>
      <c r="J162" s="214" t="s">
        <v>167</v>
      </c>
      <c r="K162" s="215">
        <v>15</v>
      </c>
      <c r="L162" s="216">
        <v>0</v>
      </c>
      <c r="M162" s="217"/>
      <c r="N162" s="218">
        <f>ROUND(L162*K162,2)</f>
        <v>0</v>
      </c>
      <c r="O162" s="218"/>
      <c r="P162" s="218"/>
      <c r="Q162" s="218"/>
      <c r="R162" s="46"/>
      <c r="T162" s="219" t="s">
        <v>22</v>
      </c>
      <c r="U162" s="54" t="s">
        <v>46</v>
      </c>
      <c r="V162" s="45"/>
      <c r="W162" s="220">
        <f>V162*K162</f>
        <v>0</v>
      </c>
      <c r="X162" s="220">
        <v>0.0094999999999999998</v>
      </c>
      <c r="Y162" s="220">
        <f>X162*K162</f>
        <v>0.14249999999999999</v>
      </c>
      <c r="Z162" s="220">
        <v>0</v>
      </c>
      <c r="AA162" s="221">
        <f>Z162*K162</f>
        <v>0</v>
      </c>
      <c r="AR162" s="20" t="s">
        <v>168</v>
      </c>
      <c r="AT162" s="20" t="s">
        <v>164</v>
      </c>
      <c r="AU162" s="20" t="s">
        <v>142</v>
      </c>
      <c r="AY162" s="20" t="s">
        <v>163</v>
      </c>
      <c r="BE162" s="135">
        <f>IF(U162="základní",N162,0)</f>
        <v>0</v>
      </c>
      <c r="BF162" s="135">
        <f>IF(U162="snížená",N162,0)</f>
        <v>0</v>
      </c>
      <c r="BG162" s="135">
        <f>IF(U162="zákl. přenesená",N162,0)</f>
        <v>0</v>
      </c>
      <c r="BH162" s="135">
        <f>IF(U162="sníž. přenesená",N162,0)</f>
        <v>0</v>
      </c>
      <c r="BI162" s="135">
        <f>IF(U162="nulová",N162,0)</f>
        <v>0</v>
      </c>
      <c r="BJ162" s="20" t="s">
        <v>142</v>
      </c>
      <c r="BK162" s="135">
        <f>ROUND(L162*K162,2)</f>
        <v>0</v>
      </c>
      <c r="BL162" s="20" t="s">
        <v>168</v>
      </c>
      <c r="BM162" s="20" t="s">
        <v>222</v>
      </c>
    </row>
    <row r="163" s="1" customFormat="1" ht="25.5" customHeight="1">
      <c r="B163" s="44"/>
      <c r="C163" s="211" t="s">
        <v>11</v>
      </c>
      <c r="D163" s="211" t="s">
        <v>164</v>
      </c>
      <c r="E163" s="212" t="s">
        <v>223</v>
      </c>
      <c r="F163" s="213" t="s">
        <v>224</v>
      </c>
      <c r="G163" s="213"/>
      <c r="H163" s="213"/>
      <c r="I163" s="213"/>
      <c r="J163" s="214" t="s">
        <v>167</v>
      </c>
      <c r="K163" s="215">
        <v>11</v>
      </c>
      <c r="L163" s="216">
        <v>0</v>
      </c>
      <c r="M163" s="217"/>
      <c r="N163" s="218">
        <f>ROUND(L163*K163,2)</f>
        <v>0</v>
      </c>
      <c r="O163" s="218"/>
      <c r="P163" s="218"/>
      <c r="Q163" s="218"/>
      <c r="R163" s="46"/>
      <c r="T163" s="219" t="s">
        <v>22</v>
      </c>
      <c r="U163" s="54" t="s">
        <v>46</v>
      </c>
      <c r="V163" s="45"/>
      <c r="W163" s="220">
        <f>V163*K163</f>
        <v>0</v>
      </c>
      <c r="X163" s="220">
        <v>0.038199999999999998</v>
      </c>
      <c r="Y163" s="220">
        <f>X163*K163</f>
        <v>0.42019999999999996</v>
      </c>
      <c r="Z163" s="220">
        <v>0</v>
      </c>
      <c r="AA163" s="221">
        <f>Z163*K163</f>
        <v>0</v>
      </c>
      <c r="AR163" s="20" t="s">
        <v>168</v>
      </c>
      <c r="AT163" s="20" t="s">
        <v>164</v>
      </c>
      <c r="AU163" s="20" t="s">
        <v>142</v>
      </c>
      <c r="AY163" s="20" t="s">
        <v>163</v>
      </c>
      <c r="BE163" s="135">
        <f>IF(U163="základní",N163,0)</f>
        <v>0</v>
      </c>
      <c r="BF163" s="135">
        <f>IF(U163="snížená",N163,0)</f>
        <v>0</v>
      </c>
      <c r="BG163" s="135">
        <f>IF(U163="zákl. přenesená",N163,0)</f>
        <v>0</v>
      </c>
      <c r="BH163" s="135">
        <f>IF(U163="sníž. přenesená",N163,0)</f>
        <v>0</v>
      </c>
      <c r="BI163" s="135">
        <f>IF(U163="nulová",N163,0)</f>
        <v>0</v>
      </c>
      <c r="BJ163" s="20" t="s">
        <v>142</v>
      </c>
      <c r="BK163" s="135">
        <f>ROUND(L163*K163,2)</f>
        <v>0</v>
      </c>
      <c r="BL163" s="20" t="s">
        <v>168</v>
      </c>
      <c r="BM163" s="20" t="s">
        <v>225</v>
      </c>
    </row>
    <row r="164" s="1" customFormat="1" ht="25.5" customHeight="1">
      <c r="B164" s="44"/>
      <c r="C164" s="211" t="s">
        <v>226</v>
      </c>
      <c r="D164" s="211" t="s">
        <v>164</v>
      </c>
      <c r="E164" s="212" t="s">
        <v>227</v>
      </c>
      <c r="F164" s="213" t="s">
        <v>228</v>
      </c>
      <c r="G164" s="213"/>
      <c r="H164" s="213"/>
      <c r="I164" s="213"/>
      <c r="J164" s="214" t="s">
        <v>167</v>
      </c>
      <c r="K164" s="215">
        <v>4</v>
      </c>
      <c r="L164" s="216">
        <v>0</v>
      </c>
      <c r="M164" s="217"/>
      <c r="N164" s="218">
        <f>ROUND(L164*K164,2)</f>
        <v>0</v>
      </c>
      <c r="O164" s="218"/>
      <c r="P164" s="218"/>
      <c r="Q164" s="218"/>
      <c r="R164" s="46"/>
      <c r="T164" s="219" t="s">
        <v>22</v>
      </c>
      <c r="U164" s="54" t="s">
        <v>46</v>
      </c>
      <c r="V164" s="45"/>
      <c r="W164" s="220">
        <f>V164*K164</f>
        <v>0</v>
      </c>
      <c r="X164" s="220">
        <v>0.14699999999999999</v>
      </c>
      <c r="Y164" s="220">
        <f>X164*K164</f>
        <v>0.58799999999999997</v>
      </c>
      <c r="Z164" s="220">
        <v>0</v>
      </c>
      <c r="AA164" s="221">
        <f>Z164*K164</f>
        <v>0</v>
      </c>
      <c r="AR164" s="20" t="s">
        <v>168</v>
      </c>
      <c r="AT164" s="20" t="s">
        <v>164</v>
      </c>
      <c r="AU164" s="20" t="s">
        <v>142</v>
      </c>
      <c r="AY164" s="20" t="s">
        <v>163</v>
      </c>
      <c r="BE164" s="135">
        <f>IF(U164="základní",N164,0)</f>
        <v>0</v>
      </c>
      <c r="BF164" s="135">
        <f>IF(U164="snížená",N164,0)</f>
        <v>0</v>
      </c>
      <c r="BG164" s="135">
        <f>IF(U164="zákl. přenesená",N164,0)</f>
        <v>0</v>
      </c>
      <c r="BH164" s="135">
        <f>IF(U164="sníž. přenesená",N164,0)</f>
        <v>0</v>
      </c>
      <c r="BI164" s="135">
        <f>IF(U164="nulová",N164,0)</f>
        <v>0</v>
      </c>
      <c r="BJ164" s="20" t="s">
        <v>142</v>
      </c>
      <c r="BK164" s="135">
        <f>ROUND(L164*K164,2)</f>
        <v>0</v>
      </c>
      <c r="BL164" s="20" t="s">
        <v>168</v>
      </c>
      <c r="BM164" s="20" t="s">
        <v>229</v>
      </c>
    </row>
    <row r="165" s="1" customFormat="1" ht="25.5" customHeight="1">
      <c r="B165" s="44"/>
      <c r="C165" s="211" t="s">
        <v>230</v>
      </c>
      <c r="D165" s="211" t="s">
        <v>164</v>
      </c>
      <c r="E165" s="212" t="s">
        <v>231</v>
      </c>
      <c r="F165" s="213" t="s">
        <v>232</v>
      </c>
      <c r="G165" s="213"/>
      <c r="H165" s="213"/>
      <c r="I165" s="213"/>
      <c r="J165" s="214" t="s">
        <v>185</v>
      </c>
      <c r="K165" s="215">
        <v>1.726</v>
      </c>
      <c r="L165" s="216">
        <v>0</v>
      </c>
      <c r="M165" s="217"/>
      <c r="N165" s="218">
        <f>ROUND(L165*K165,2)</f>
        <v>0</v>
      </c>
      <c r="O165" s="218"/>
      <c r="P165" s="218"/>
      <c r="Q165" s="218"/>
      <c r="R165" s="46"/>
      <c r="T165" s="219" t="s">
        <v>22</v>
      </c>
      <c r="U165" s="54" t="s">
        <v>46</v>
      </c>
      <c r="V165" s="45"/>
      <c r="W165" s="220">
        <f>V165*K165</f>
        <v>0</v>
      </c>
      <c r="X165" s="220">
        <v>0.033579999999999999</v>
      </c>
      <c r="Y165" s="220">
        <f>X165*K165</f>
        <v>0.057959079999999996</v>
      </c>
      <c r="Z165" s="220">
        <v>0</v>
      </c>
      <c r="AA165" s="221">
        <f>Z165*K165</f>
        <v>0</v>
      </c>
      <c r="AR165" s="20" t="s">
        <v>168</v>
      </c>
      <c r="AT165" s="20" t="s">
        <v>164</v>
      </c>
      <c r="AU165" s="20" t="s">
        <v>142</v>
      </c>
      <c r="AY165" s="20" t="s">
        <v>163</v>
      </c>
      <c r="BE165" s="135">
        <f>IF(U165="základní",N165,0)</f>
        <v>0</v>
      </c>
      <c r="BF165" s="135">
        <f>IF(U165="snížená",N165,0)</f>
        <v>0</v>
      </c>
      <c r="BG165" s="135">
        <f>IF(U165="zákl. přenesená",N165,0)</f>
        <v>0</v>
      </c>
      <c r="BH165" s="135">
        <f>IF(U165="sníž. přenesená",N165,0)</f>
        <v>0</v>
      </c>
      <c r="BI165" s="135">
        <f>IF(U165="nulová",N165,0)</f>
        <v>0</v>
      </c>
      <c r="BJ165" s="20" t="s">
        <v>142</v>
      </c>
      <c r="BK165" s="135">
        <f>ROUND(L165*K165,2)</f>
        <v>0</v>
      </c>
      <c r="BL165" s="20" t="s">
        <v>168</v>
      </c>
      <c r="BM165" s="20" t="s">
        <v>233</v>
      </c>
    </row>
    <row r="166" s="1" customFormat="1" ht="25.5" customHeight="1">
      <c r="B166" s="44"/>
      <c r="C166" s="211" t="s">
        <v>234</v>
      </c>
      <c r="D166" s="211" t="s">
        <v>164</v>
      </c>
      <c r="E166" s="212" t="s">
        <v>235</v>
      </c>
      <c r="F166" s="213" t="s">
        <v>236</v>
      </c>
      <c r="G166" s="213"/>
      <c r="H166" s="213"/>
      <c r="I166" s="213"/>
      <c r="J166" s="214" t="s">
        <v>237</v>
      </c>
      <c r="K166" s="215">
        <v>59.625</v>
      </c>
      <c r="L166" s="216">
        <v>0</v>
      </c>
      <c r="M166" s="217"/>
      <c r="N166" s="218">
        <f>ROUND(L166*K166,2)</f>
        <v>0</v>
      </c>
      <c r="O166" s="218"/>
      <c r="P166" s="218"/>
      <c r="Q166" s="218"/>
      <c r="R166" s="46"/>
      <c r="T166" s="219" t="s">
        <v>22</v>
      </c>
      <c r="U166" s="54" t="s">
        <v>46</v>
      </c>
      <c r="V166" s="45"/>
      <c r="W166" s="220">
        <f>V166*K166</f>
        <v>0</v>
      </c>
      <c r="X166" s="220">
        <v>0.0015</v>
      </c>
      <c r="Y166" s="220">
        <f>X166*K166</f>
        <v>0.089437500000000003</v>
      </c>
      <c r="Z166" s="220">
        <v>0</v>
      </c>
      <c r="AA166" s="221">
        <f>Z166*K166</f>
        <v>0</v>
      </c>
      <c r="AR166" s="20" t="s">
        <v>226</v>
      </c>
      <c r="AT166" s="20" t="s">
        <v>164</v>
      </c>
      <c r="AU166" s="20" t="s">
        <v>142</v>
      </c>
      <c r="AY166" s="20" t="s">
        <v>163</v>
      </c>
      <c r="BE166" s="135">
        <f>IF(U166="základní",N166,0)</f>
        <v>0</v>
      </c>
      <c r="BF166" s="135">
        <f>IF(U166="snížená",N166,0)</f>
        <v>0</v>
      </c>
      <c r="BG166" s="135">
        <f>IF(U166="zákl. přenesená",N166,0)</f>
        <v>0</v>
      </c>
      <c r="BH166" s="135">
        <f>IF(U166="sníž. přenesená",N166,0)</f>
        <v>0</v>
      </c>
      <c r="BI166" s="135">
        <f>IF(U166="nulová",N166,0)</f>
        <v>0</v>
      </c>
      <c r="BJ166" s="20" t="s">
        <v>142</v>
      </c>
      <c r="BK166" s="135">
        <f>ROUND(L166*K166,2)</f>
        <v>0</v>
      </c>
      <c r="BL166" s="20" t="s">
        <v>226</v>
      </c>
      <c r="BM166" s="20" t="s">
        <v>238</v>
      </c>
    </row>
    <row r="167" s="1" customFormat="1" ht="25.5" customHeight="1">
      <c r="B167" s="44"/>
      <c r="C167" s="211" t="s">
        <v>239</v>
      </c>
      <c r="D167" s="211" t="s">
        <v>164</v>
      </c>
      <c r="E167" s="212" t="s">
        <v>240</v>
      </c>
      <c r="F167" s="213" t="s">
        <v>241</v>
      </c>
      <c r="G167" s="213"/>
      <c r="H167" s="213"/>
      <c r="I167" s="213"/>
      <c r="J167" s="214" t="s">
        <v>185</v>
      </c>
      <c r="K167" s="215">
        <v>109.31999999999999</v>
      </c>
      <c r="L167" s="216">
        <v>0</v>
      </c>
      <c r="M167" s="217"/>
      <c r="N167" s="218">
        <f>ROUND(L167*K167,2)</f>
        <v>0</v>
      </c>
      <c r="O167" s="218"/>
      <c r="P167" s="218"/>
      <c r="Q167" s="218"/>
      <c r="R167" s="46"/>
      <c r="T167" s="219" t="s">
        <v>22</v>
      </c>
      <c r="U167" s="54" t="s">
        <v>46</v>
      </c>
      <c r="V167" s="45"/>
      <c r="W167" s="220">
        <f>V167*K167</f>
        <v>0</v>
      </c>
      <c r="X167" s="220">
        <v>0.00012</v>
      </c>
      <c r="Y167" s="220">
        <f>X167*K167</f>
        <v>0.013118399999999999</v>
      </c>
      <c r="Z167" s="220">
        <v>0</v>
      </c>
      <c r="AA167" s="221">
        <f>Z167*K167</f>
        <v>0</v>
      </c>
      <c r="AR167" s="20" t="s">
        <v>168</v>
      </c>
      <c r="AT167" s="20" t="s">
        <v>164</v>
      </c>
      <c r="AU167" s="20" t="s">
        <v>142</v>
      </c>
      <c r="AY167" s="20" t="s">
        <v>163</v>
      </c>
      <c r="BE167" s="135">
        <f>IF(U167="základní",N167,0)</f>
        <v>0</v>
      </c>
      <c r="BF167" s="135">
        <f>IF(U167="snížená",N167,0)</f>
        <v>0</v>
      </c>
      <c r="BG167" s="135">
        <f>IF(U167="zákl. přenesená",N167,0)</f>
        <v>0</v>
      </c>
      <c r="BH167" s="135">
        <f>IF(U167="sníž. přenesená",N167,0)</f>
        <v>0</v>
      </c>
      <c r="BI167" s="135">
        <f>IF(U167="nulová",N167,0)</f>
        <v>0</v>
      </c>
      <c r="BJ167" s="20" t="s">
        <v>142</v>
      </c>
      <c r="BK167" s="135">
        <f>ROUND(L167*K167,2)</f>
        <v>0</v>
      </c>
      <c r="BL167" s="20" t="s">
        <v>168</v>
      </c>
      <c r="BM167" s="20" t="s">
        <v>242</v>
      </c>
    </row>
    <row r="168" s="1" customFormat="1" ht="38.25" customHeight="1">
      <c r="B168" s="44"/>
      <c r="C168" s="211" t="s">
        <v>243</v>
      </c>
      <c r="D168" s="211" t="s">
        <v>164</v>
      </c>
      <c r="E168" s="212" t="s">
        <v>244</v>
      </c>
      <c r="F168" s="213" t="s">
        <v>245</v>
      </c>
      <c r="G168" s="213"/>
      <c r="H168" s="213"/>
      <c r="I168" s="213"/>
      <c r="J168" s="214" t="s">
        <v>176</v>
      </c>
      <c r="K168" s="215">
        <v>0.80000000000000004</v>
      </c>
      <c r="L168" s="216">
        <v>0</v>
      </c>
      <c r="M168" s="217"/>
      <c r="N168" s="218">
        <f>ROUND(L168*K168,2)</f>
        <v>0</v>
      </c>
      <c r="O168" s="218"/>
      <c r="P168" s="218"/>
      <c r="Q168" s="218"/>
      <c r="R168" s="46"/>
      <c r="T168" s="219" t="s">
        <v>22</v>
      </c>
      <c r="U168" s="54" t="s">
        <v>46</v>
      </c>
      <c r="V168" s="45"/>
      <c r="W168" s="220">
        <f>V168*K168</f>
        <v>0</v>
      </c>
      <c r="X168" s="220">
        <v>2.2563399999999998</v>
      </c>
      <c r="Y168" s="220">
        <f>X168*K168</f>
        <v>1.805072</v>
      </c>
      <c r="Z168" s="220">
        <v>0</v>
      </c>
      <c r="AA168" s="221">
        <f>Z168*K168</f>
        <v>0</v>
      </c>
      <c r="AR168" s="20" t="s">
        <v>168</v>
      </c>
      <c r="AT168" s="20" t="s">
        <v>164</v>
      </c>
      <c r="AU168" s="20" t="s">
        <v>142</v>
      </c>
      <c r="AY168" s="20" t="s">
        <v>163</v>
      </c>
      <c r="BE168" s="135">
        <f>IF(U168="základní",N168,0)</f>
        <v>0</v>
      </c>
      <c r="BF168" s="135">
        <f>IF(U168="snížená",N168,0)</f>
        <v>0</v>
      </c>
      <c r="BG168" s="135">
        <f>IF(U168="zákl. přenesená",N168,0)</f>
        <v>0</v>
      </c>
      <c r="BH168" s="135">
        <f>IF(U168="sníž. přenesená",N168,0)</f>
        <v>0</v>
      </c>
      <c r="BI168" s="135">
        <f>IF(U168="nulová",N168,0)</f>
        <v>0</v>
      </c>
      <c r="BJ168" s="20" t="s">
        <v>142</v>
      </c>
      <c r="BK168" s="135">
        <f>ROUND(L168*K168,2)</f>
        <v>0</v>
      </c>
      <c r="BL168" s="20" t="s">
        <v>168</v>
      </c>
      <c r="BM168" s="20" t="s">
        <v>246</v>
      </c>
    </row>
    <row r="169" s="1" customFormat="1" ht="25.5" customHeight="1">
      <c r="B169" s="44"/>
      <c r="C169" s="211" t="s">
        <v>10</v>
      </c>
      <c r="D169" s="211" t="s">
        <v>164</v>
      </c>
      <c r="E169" s="212" t="s">
        <v>247</v>
      </c>
      <c r="F169" s="213" t="s">
        <v>248</v>
      </c>
      <c r="G169" s="213"/>
      <c r="H169" s="213"/>
      <c r="I169" s="213"/>
      <c r="J169" s="214" t="s">
        <v>176</v>
      </c>
      <c r="K169" s="215">
        <v>0.59999999999999998</v>
      </c>
      <c r="L169" s="216">
        <v>0</v>
      </c>
      <c r="M169" s="217"/>
      <c r="N169" s="218">
        <f>ROUND(L169*K169,2)</f>
        <v>0</v>
      </c>
      <c r="O169" s="218"/>
      <c r="P169" s="218"/>
      <c r="Q169" s="218"/>
      <c r="R169" s="46"/>
      <c r="T169" s="219" t="s">
        <v>22</v>
      </c>
      <c r="U169" s="54" t="s">
        <v>46</v>
      </c>
      <c r="V169" s="45"/>
      <c r="W169" s="220">
        <f>V169*K169</f>
        <v>0</v>
      </c>
      <c r="X169" s="220">
        <v>1.3999999999999999</v>
      </c>
      <c r="Y169" s="220">
        <f>X169*K169</f>
        <v>0.83999999999999997</v>
      </c>
      <c r="Z169" s="220">
        <v>0</v>
      </c>
      <c r="AA169" s="221">
        <f>Z169*K169</f>
        <v>0</v>
      </c>
      <c r="AR169" s="20" t="s">
        <v>168</v>
      </c>
      <c r="AT169" s="20" t="s">
        <v>164</v>
      </c>
      <c r="AU169" s="20" t="s">
        <v>142</v>
      </c>
      <c r="AY169" s="20" t="s">
        <v>163</v>
      </c>
      <c r="BE169" s="135">
        <f>IF(U169="základní",N169,0)</f>
        <v>0</v>
      </c>
      <c r="BF169" s="135">
        <f>IF(U169="snížená",N169,0)</f>
        <v>0</v>
      </c>
      <c r="BG169" s="135">
        <f>IF(U169="zákl. přenesená",N169,0)</f>
        <v>0</v>
      </c>
      <c r="BH169" s="135">
        <f>IF(U169="sníž. přenesená",N169,0)</f>
        <v>0</v>
      </c>
      <c r="BI169" s="135">
        <f>IF(U169="nulová",N169,0)</f>
        <v>0</v>
      </c>
      <c r="BJ169" s="20" t="s">
        <v>142</v>
      </c>
      <c r="BK169" s="135">
        <f>ROUND(L169*K169,2)</f>
        <v>0</v>
      </c>
      <c r="BL169" s="20" t="s">
        <v>168</v>
      </c>
      <c r="BM169" s="20" t="s">
        <v>249</v>
      </c>
    </row>
    <row r="170" s="1" customFormat="1" ht="25.5" customHeight="1">
      <c r="B170" s="44"/>
      <c r="C170" s="211" t="s">
        <v>250</v>
      </c>
      <c r="D170" s="211" t="s">
        <v>164</v>
      </c>
      <c r="E170" s="212" t="s">
        <v>251</v>
      </c>
      <c r="F170" s="213" t="s">
        <v>252</v>
      </c>
      <c r="G170" s="213"/>
      <c r="H170" s="213"/>
      <c r="I170" s="213"/>
      <c r="J170" s="214" t="s">
        <v>185</v>
      </c>
      <c r="K170" s="215">
        <v>65.459000000000003</v>
      </c>
      <c r="L170" s="216">
        <v>0</v>
      </c>
      <c r="M170" s="217"/>
      <c r="N170" s="218">
        <f>ROUND(L170*K170,2)</f>
        <v>0</v>
      </c>
      <c r="O170" s="218"/>
      <c r="P170" s="218"/>
      <c r="Q170" s="218"/>
      <c r="R170" s="46"/>
      <c r="T170" s="219" t="s">
        <v>22</v>
      </c>
      <c r="U170" s="54" t="s">
        <v>46</v>
      </c>
      <c r="V170" s="45"/>
      <c r="W170" s="220">
        <f>V170*K170</f>
        <v>0</v>
      </c>
      <c r="X170" s="220">
        <v>0.07102</v>
      </c>
      <c r="Y170" s="220">
        <f>X170*K170</f>
        <v>4.6488981799999998</v>
      </c>
      <c r="Z170" s="220">
        <v>0</v>
      </c>
      <c r="AA170" s="221">
        <f>Z170*K170</f>
        <v>0</v>
      </c>
      <c r="AR170" s="20" t="s">
        <v>168</v>
      </c>
      <c r="AT170" s="20" t="s">
        <v>164</v>
      </c>
      <c r="AU170" s="20" t="s">
        <v>142</v>
      </c>
      <c r="AY170" s="20" t="s">
        <v>163</v>
      </c>
      <c r="BE170" s="135">
        <f>IF(U170="základní",N170,0)</f>
        <v>0</v>
      </c>
      <c r="BF170" s="135">
        <f>IF(U170="snížená",N170,0)</f>
        <v>0</v>
      </c>
      <c r="BG170" s="135">
        <f>IF(U170="zákl. přenesená",N170,0)</f>
        <v>0</v>
      </c>
      <c r="BH170" s="135">
        <f>IF(U170="sníž. přenesená",N170,0)</f>
        <v>0</v>
      </c>
      <c r="BI170" s="135">
        <f>IF(U170="nulová",N170,0)</f>
        <v>0</v>
      </c>
      <c r="BJ170" s="20" t="s">
        <v>142</v>
      </c>
      <c r="BK170" s="135">
        <f>ROUND(L170*K170,2)</f>
        <v>0</v>
      </c>
      <c r="BL170" s="20" t="s">
        <v>168</v>
      </c>
      <c r="BM170" s="20" t="s">
        <v>253</v>
      </c>
    </row>
    <row r="171" s="1" customFormat="1" ht="25.5" customHeight="1">
      <c r="B171" s="44"/>
      <c r="C171" s="211" t="s">
        <v>254</v>
      </c>
      <c r="D171" s="211" t="s">
        <v>164</v>
      </c>
      <c r="E171" s="212" t="s">
        <v>255</v>
      </c>
      <c r="F171" s="213" t="s">
        <v>256</v>
      </c>
      <c r="G171" s="213"/>
      <c r="H171" s="213"/>
      <c r="I171" s="213"/>
      <c r="J171" s="214" t="s">
        <v>167</v>
      </c>
      <c r="K171" s="215">
        <v>5</v>
      </c>
      <c r="L171" s="216">
        <v>0</v>
      </c>
      <c r="M171" s="217"/>
      <c r="N171" s="218">
        <f>ROUND(L171*K171,2)</f>
        <v>0</v>
      </c>
      <c r="O171" s="218"/>
      <c r="P171" s="218"/>
      <c r="Q171" s="218"/>
      <c r="R171" s="46"/>
      <c r="T171" s="219" t="s">
        <v>22</v>
      </c>
      <c r="U171" s="54" t="s">
        <v>46</v>
      </c>
      <c r="V171" s="45"/>
      <c r="W171" s="220">
        <f>V171*K171</f>
        <v>0</v>
      </c>
      <c r="X171" s="220">
        <v>0.04684</v>
      </c>
      <c r="Y171" s="220">
        <f>X171*K171</f>
        <v>0.23419999999999999</v>
      </c>
      <c r="Z171" s="220">
        <v>0</v>
      </c>
      <c r="AA171" s="221">
        <f>Z171*K171</f>
        <v>0</v>
      </c>
      <c r="AR171" s="20" t="s">
        <v>168</v>
      </c>
      <c r="AT171" s="20" t="s">
        <v>164</v>
      </c>
      <c r="AU171" s="20" t="s">
        <v>142</v>
      </c>
      <c r="AY171" s="20" t="s">
        <v>163</v>
      </c>
      <c r="BE171" s="135">
        <f>IF(U171="základní",N171,0)</f>
        <v>0</v>
      </c>
      <c r="BF171" s="135">
        <f>IF(U171="snížená",N171,0)</f>
        <v>0</v>
      </c>
      <c r="BG171" s="135">
        <f>IF(U171="zákl. přenesená",N171,0)</f>
        <v>0</v>
      </c>
      <c r="BH171" s="135">
        <f>IF(U171="sníž. přenesená",N171,0)</f>
        <v>0</v>
      </c>
      <c r="BI171" s="135">
        <f>IF(U171="nulová",N171,0)</f>
        <v>0</v>
      </c>
      <c r="BJ171" s="20" t="s">
        <v>142</v>
      </c>
      <c r="BK171" s="135">
        <f>ROUND(L171*K171,2)</f>
        <v>0</v>
      </c>
      <c r="BL171" s="20" t="s">
        <v>168</v>
      </c>
      <c r="BM171" s="20" t="s">
        <v>257</v>
      </c>
    </row>
    <row r="172" s="1" customFormat="1" ht="25.5" customHeight="1">
      <c r="B172" s="44"/>
      <c r="C172" s="224" t="s">
        <v>258</v>
      </c>
      <c r="D172" s="224" t="s">
        <v>259</v>
      </c>
      <c r="E172" s="225" t="s">
        <v>260</v>
      </c>
      <c r="F172" s="226" t="s">
        <v>261</v>
      </c>
      <c r="G172" s="226"/>
      <c r="H172" s="226"/>
      <c r="I172" s="226"/>
      <c r="J172" s="227" t="s">
        <v>262</v>
      </c>
      <c r="K172" s="228">
        <v>5</v>
      </c>
      <c r="L172" s="229">
        <v>0</v>
      </c>
      <c r="M172" s="230"/>
      <c r="N172" s="231">
        <f>ROUND(L172*K172,2)</f>
        <v>0</v>
      </c>
      <c r="O172" s="218"/>
      <c r="P172" s="218"/>
      <c r="Q172" s="218"/>
      <c r="R172" s="46"/>
      <c r="T172" s="219" t="s">
        <v>22</v>
      </c>
      <c r="U172" s="54" t="s">
        <v>46</v>
      </c>
      <c r="V172" s="45"/>
      <c r="W172" s="220">
        <f>V172*K172</f>
        <v>0</v>
      </c>
      <c r="X172" s="220">
        <v>0</v>
      </c>
      <c r="Y172" s="220">
        <f>X172*K172</f>
        <v>0</v>
      </c>
      <c r="Z172" s="220">
        <v>0</v>
      </c>
      <c r="AA172" s="221">
        <f>Z172*K172</f>
        <v>0</v>
      </c>
      <c r="AR172" s="20" t="s">
        <v>195</v>
      </c>
      <c r="AT172" s="20" t="s">
        <v>259</v>
      </c>
      <c r="AU172" s="20" t="s">
        <v>142</v>
      </c>
      <c r="AY172" s="20" t="s">
        <v>163</v>
      </c>
      <c r="BE172" s="135">
        <f>IF(U172="základní",N172,0)</f>
        <v>0</v>
      </c>
      <c r="BF172" s="135">
        <f>IF(U172="snížená",N172,0)</f>
        <v>0</v>
      </c>
      <c r="BG172" s="135">
        <f>IF(U172="zákl. přenesená",N172,0)</f>
        <v>0</v>
      </c>
      <c r="BH172" s="135">
        <f>IF(U172="sníž. přenesená",N172,0)</f>
        <v>0</v>
      </c>
      <c r="BI172" s="135">
        <f>IF(U172="nulová",N172,0)</f>
        <v>0</v>
      </c>
      <c r="BJ172" s="20" t="s">
        <v>142</v>
      </c>
      <c r="BK172" s="135">
        <f>ROUND(L172*K172,2)</f>
        <v>0</v>
      </c>
      <c r="BL172" s="20" t="s">
        <v>168</v>
      </c>
      <c r="BM172" s="20" t="s">
        <v>263</v>
      </c>
    </row>
    <row r="173" s="9" customFormat="1" ht="29.88" customHeight="1">
      <c r="B173" s="198"/>
      <c r="C173" s="199"/>
      <c r="D173" s="208" t="s">
        <v>112</v>
      </c>
      <c r="E173" s="208"/>
      <c r="F173" s="208"/>
      <c r="G173" s="208"/>
      <c r="H173" s="208"/>
      <c r="I173" s="208"/>
      <c r="J173" s="208"/>
      <c r="K173" s="208"/>
      <c r="L173" s="208"/>
      <c r="M173" s="208"/>
      <c r="N173" s="222">
        <f>BK173</f>
        <v>0</v>
      </c>
      <c r="O173" s="223"/>
      <c r="P173" s="223"/>
      <c r="Q173" s="223"/>
      <c r="R173" s="201"/>
      <c r="T173" s="202"/>
      <c r="U173" s="199"/>
      <c r="V173" s="199"/>
      <c r="W173" s="203">
        <f>SUM(W174:W182)</f>
        <v>0</v>
      </c>
      <c r="X173" s="199"/>
      <c r="Y173" s="203">
        <f>SUM(Y174:Y182)</f>
        <v>0.021379600000000002</v>
      </c>
      <c r="Z173" s="199"/>
      <c r="AA173" s="204">
        <f>SUM(AA174:AA182)</f>
        <v>17.69209</v>
      </c>
      <c r="AR173" s="205" t="s">
        <v>84</v>
      </c>
      <c r="AT173" s="206" t="s">
        <v>78</v>
      </c>
      <c r="AU173" s="206" t="s">
        <v>84</v>
      </c>
      <c r="AY173" s="205" t="s">
        <v>163</v>
      </c>
      <c r="BK173" s="207">
        <f>SUM(BK174:BK182)</f>
        <v>0</v>
      </c>
    </row>
    <row r="174" s="1" customFormat="1" ht="25.5" customHeight="1">
      <c r="B174" s="44"/>
      <c r="C174" s="211" t="s">
        <v>264</v>
      </c>
      <c r="D174" s="211" t="s">
        <v>164</v>
      </c>
      <c r="E174" s="212" t="s">
        <v>265</v>
      </c>
      <c r="F174" s="213" t="s">
        <v>266</v>
      </c>
      <c r="G174" s="213"/>
      <c r="H174" s="213"/>
      <c r="I174" s="213"/>
      <c r="J174" s="214" t="s">
        <v>185</v>
      </c>
      <c r="K174" s="215">
        <v>534.49000000000001</v>
      </c>
      <c r="L174" s="216">
        <v>0</v>
      </c>
      <c r="M174" s="217"/>
      <c r="N174" s="218">
        <f>ROUND(L174*K174,2)</f>
        <v>0</v>
      </c>
      <c r="O174" s="218"/>
      <c r="P174" s="218"/>
      <c r="Q174" s="218"/>
      <c r="R174" s="46"/>
      <c r="T174" s="219" t="s">
        <v>22</v>
      </c>
      <c r="U174" s="54" t="s">
        <v>46</v>
      </c>
      <c r="V174" s="45"/>
      <c r="W174" s="220">
        <f>V174*K174</f>
        <v>0</v>
      </c>
      <c r="X174" s="220">
        <v>4.0000000000000003E-05</v>
      </c>
      <c r="Y174" s="220">
        <f>X174*K174</f>
        <v>0.021379600000000002</v>
      </c>
      <c r="Z174" s="220">
        <v>0</v>
      </c>
      <c r="AA174" s="221">
        <f>Z174*K174</f>
        <v>0</v>
      </c>
      <c r="AR174" s="20" t="s">
        <v>168</v>
      </c>
      <c r="AT174" s="20" t="s">
        <v>164</v>
      </c>
      <c r="AU174" s="20" t="s">
        <v>142</v>
      </c>
      <c r="AY174" s="20" t="s">
        <v>163</v>
      </c>
      <c r="BE174" s="135">
        <f>IF(U174="základní",N174,0)</f>
        <v>0</v>
      </c>
      <c r="BF174" s="135">
        <f>IF(U174="snížená",N174,0)</f>
        <v>0</v>
      </c>
      <c r="BG174" s="135">
        <f>IF(U174="zákl. přenesená",N174,0)</f>
        <v>0</v>
      </c>
      <c r="BH174" s="135">
        <f>IF(U174="sníž. přenesená",N174,0)</f>
        <v>0</v>
      </c>
      <c r="BI174" s="135">
        <f>IF(U174="nulová",N174,0)</f>
        <v>0</v>
      </c>
      <c r="BJ174" s="20" t="s">
        <v>142</v>
      </c>
      <c r="BK174" s="135">
        <f>ROUND(L174*K174,2)</f>
        <v>0</v>
      </c>
      <c r="BL174" s="20" t="s">
        <v>168</v>
      </c>
      <c r="BM174" s="20" t="s">
        <v>267</v>
      </c>
    </row>
    <row r="175" s="1" customFormat="1" ht="25.5" customHeight="1">
      <c r="B175" s="44"/>
      <c r="C175" s="211" t="s">
        <v>268</v>
      </c>
      <c r="D175" s="211" t="s">
        <v>164</v>
      </c>
      <c r="E175" s="212" t="s">
        <v>269</v>
      </c>
      <c r="F175" s="213" t="s">
        <v>270</v>
      </c>
      <c r="G175" s="213"/>
      <c r="H175" s="213"/>
      <c r="I175" s="213"/>
      <c r="J175" s="214" t="s">
        <v>185</v>
      </c>
      <c r="K175" s="215">
        <v>39.003999999999998</v>
      </c>
      <c r="L175" s="216">
        <v>0</v>
      </c>
      <c r="M175" s="217"/>
      <c r="N175" s="218">
        <f>ROUND(L175*K175,2)</f>
        <v>0</v>
      </c>
      <c r="O175" s="218"/>
      <c r="P175" s="218"/>
      <c r="Q175" s="218"/>
      <c r="R175" s="46"/>
      <c r="T175" s="219" t="s">
        <v>22</v>
      </c>
      <c r="U175" s="54" t="s">
        <v>46</v>
      </c>
      <c r="V175" s="45"/>
      <c r="W175" s="220">
        <f>V175*K175</f>
        <v>0</v>
      </c>
      <c r="X175" s="220">
        <v>0</v>
      </c>
      <c r="Y175" s="220">
        <f>X175*K175</f>
        <v>0</v>
      </c>
      <c r="Z175" s="220">
        <v>0.13100000000000001</v>
      </c>
      <c r="AA175" s="221">
        <f>Z175*K175</f>
        <v>5.1095239999999995</v>
      </c>
      <c r="AR175" s="20" t="s">
        <v>168</v>
      </c>
      <c r="AT175" s="20" t="s">
        <v>164</v>
      </c>
      <c r="AU175" s="20" t="s">
        <v>142</v>
      </c>
      <c r="AY175" s="20" t="s">
        <v>163</v>
      </c>
      <c r="BE175" s="135">
        <f>IF(U175="základní",N175,0)</f>
        <v>0</v>
      </c>
      <c r="BF175" s="135">
        <f>IF(U175="snížená",N175,0)</f>
        <v>0</v>
      </c>
      <c r="BG175" s="135">
        <f>IF(U175="zákl. přenesená",N175,0)</f>
        <v>0</v>
      </c>
      <c r="BH175" s="135">
        <f>IF(U175="sníž. přenesená",N175,0)</f>
        <v>0</v>
      </c>
      <c r="BI175" s="135">
        <f>IF(U175="nulová",N175,0)</f>
        <v>0</v>
      </c>
      <c r="BJ175" s="20" t="s">
        <v>142</v>
      </c>
      <c r="BK175" s="135">
        <f>ROUND(L175*K175,2)</f>
        <v>0</v>
      </c>
      <c r="BL175" s="20" t="s">
        <v>168</v>
      </c>
      <c r="BM175" s="20" t="s">
        <v>271</v>
      </c>
    </row>
    <row r="176" s="1" customFormat="1" ht="25.5" customHeight="1">
      <c r="B176" s="44"/>
      <c r="C176" s="211" t="s">
        <v>272</v>
      </c>
      <c r="D176" s="211" t="s">
        <v>164</v>
      </c>
      <c r="E176" s="212" t="s">
        <v>273</v>
      </c>
      <c r="F176" s="213" t="s">
        <v>274</v>
      </c>
      <c r="G176" s="213"/>
      <c r="H176" s="213"/>
      <c r="I176" s="213"/>
      <c r="J176" s="214" t="s">
        <v>185</v>
      </c>
      <c r="K176" s="215">
        <v>6.3520000000000003</v>
      </c>
      <c r="L176" s="216">
        <v>0</v>
      </c>
      <c r="M176" s="217"/>
      <c r="N176" s="218">
        <f>ROUND(L176*K176,2)</f>
        <v>0</v>
      </c>
      <c r="O176" s="218"/>
      <c r="P176" s="218"/>
      <c r="Q176" s="218"/>
      <c r="R176" s="46"/>
      <c r="T176" s="219" t="s">
        <v>22</v>
      </c>
      <c r="U176" s="54" t="s">
        <v>46</v>
      </c>
      <c r="V176" s="45"/>
      <c r="W176" s="220">
        <f>V176*K176</f>
        <v>0</v>
      </c>
      <c r="X176" s="220">
        <v>0</v>
      </c>
      <c r="Y176" s="220">
        <f>X176*K176</f>
        <v>0</v>
      </c>
      <c r="Z176" s="220">
        <v>0.26100000000000001</v>
      </c>
      <c r="AA176" s="221">
        <f>Z176*K176</f>
        <v>1.6578720000000002</v>
      </c>
      <c r="AR176" s="20" t="s">
        <v>168</v>
      </c>
      <c r="AT176" s="20" t="s">
        <v>164</v>
      </c>
      <c r="AU176" s="20" t="s">
        <v>142</v>
      </c>
      <c r="AY176" s="20" t="s">
        <v>163</v>
      </c>
      <c r="BE176" s="135">
        <f>IF(U176="základní",N176,0)</f>
        <v>0</v>
      </c>
      <c r="BF176" s="135">
        <f>IF(U176="snížená",N176,0)</f>
        <v>0</v>
      </c>
      <c r="BG176" s="135">
        <f>IF(U176="zákl. přenesená",N176,0)</f>
        <v>0</v>
      </c>
      <c r="BH176" s="135">
        <f>IF(U176="sníž. přenesená",N176,0)</f>
        <v>0</v>
      </c>
      <c r="BI176" s="135">
        <f>IF(U176="nulová",N176,0)</f>
        <v>0</v>
      </c>
      <c r="BJ176" s="20" t="s">
        <v>142</v>
      </c>
      <c r="BK176" s="135">
        <f>ROUND(L176*K176,2)</f>
        <v>0</v>
      </c>
      <c r="BL176" s="20" t="s">
        <v>168</v>
      </c>
      <c r="BM176" s="20" t="s">
        <v>275</v>
      </c>
    </row>
    <row r="177" s="1" customFormat="1" ht="38.25" customHeight="1">
      <c r="B177" s="44"/>
      <c r="C177" s="211" t="s">
        <v>276</v>
      </c>
      <c r="D177" s="211" t="s">
        <v>164</v>
      </c>
      <c r="E177" s="212" t="s">
        <v>277</v>
      </c>
      <c r="F177" s="213" t="s">
        <v>278</v>
      </c>
      <c r="G177" s="213"/>
      <c r="H177" s="213"/>
      <c r="I177" s="213"/>
      <c r="J177" s="214" t="s">
        <v>185</v>
      </c>
      <c r="K177" s="215">
        <v>65.459000000000003</v>
      </c>
      <c r="L177" s="216">
        <v>0</v>
      </c>
      <c r="M177" s="217"/>
      <c r="N177" s="218">
        <f>ROUND(L177*K177,2)</f>
        <v>0</v>
      </c>
      <c r="O177" s="218"/>
      <c r="P177" s="218"/>
      <c r="Q177" s="218"/>
      <c r="R177" s="46"/>
      <c r="T177" s="219" t="s">
        <v>22</v>
      </c>
      <c r="U177" s="54" t="s">
        <v>46</v>
      </c>
      <c r="V177" s="45"/>
      <c r="W177" s="220">
        <f>V177*K177</f>
        <v>0</v>
      </c>
      <c r="X177" s="220">
        <v>0</v>
      </c>
      <c r="Y177" s="220">
        <f>X177*K177</f>
        <v>0</v>
      </c>
      <c r="Z177" s="220">
        <v>0.089999999999999997</v>
      </c>
      <c r="AA177" s="221">
        <f>Z177*K177</f>
        <v>5.8913099999999998</v>
      </c>
      <c r="AR177" s="20" t="s">
        <v>168</v>
      </c>
      <c r="AT177" s="20" t="s">
        <v>164</v>
      </c>
      <c r="AU177" s="20" t="s">
        <v>142</v>
      </c>
      <c r="AY177" s="20" t="s">
        <v>163</v>
      </c>
      <c r="BE177" s="135">
        <f>IF(U177="základní",N177,0)</f>
        <v>0</v>
      </c>
      <c r="BF177" s="135">
        <f>IF(U177="snížená",N177,0)</f>
        <v>0</v>
      </c>
      <c r="BG177" s="135">
        <f>IF(U177="zákl. přenesená",N177,0)</f>
        <v>0</v>
      </c>
      <c r="BH177" s="135">
        <f>IF(U177="sníž. přenesená",N177,0)</f>
        <v>0</v>
      </c>
      <c r="BI177" s="135">
        <f>IF(U177="nulová",N177,0)</f>
        <v>0</v>
      </c>
      <c r="BJ177" s="20" t="s">
        <v>142</v>
      </c>
      <c r="BK177" s="135">
        <f>ROUND(L177*K177,2)</f>
        <v>0</v>
      </c>
      <c r="BL177" s="20" t="s">
        <v>168</v>
      </c>
      <c r="BM177" s="20" t="s">
        <v>279</v>
      </c>
    </row>
    <row r="178" s="1" customFormat="1" ht="25.5" customHeight="1">
      <c r="B178" s="44"/>
      <c r="C178" s="211" t="s">
        <v>280</v>
      </c>
      <c r="D178" s="211" t="s">
        <v>164</v>
      </c>
      <c r="E178" s="212" t="s">
        <v>281</v>
      </c>
      <c r="F178" s="213" t="s">
        <v>282</v>
      </c>
      <c r="G178" s="213"/>
      <c r="H178" s="213"/>
      <c r="I178" s="213"/>
      <c r="J178" s="214" t="s">
        <v>185</v>
      </c>
      <c r="K178" s="215">
        <v>14.183999999999999</v>
      </c>
      <c r="L178" s="216">
        <v>0</v>
      </c>
      <c r="M178" s="217"/>
      <c r="N178" s="218">
        <f>ROUND(L178*K178,2)</f>
        <v>0</v>
      </c>
      <c r="O178" s="218"/>
      <c r="P178" s="218"/>
      <c r="Q178" s="218"/>
      <c r="R178" s="46"/>
      <c r="T178" s="219" t="s">
        <v>22</v>
      </c>
      <c r="U178" s="54" t="s">
        <v>46</v>
      </c>
      <c r="V178" s="45"/>
      <c r="W178" s="220">
        <f>V178*K178</f>
        <v>0</v>
      </c>
      <c r="X178" s="220">
        <v>0</v>
      </c>
      <c r="Y178" s="220">
        <f>X178*K178</f>
        <v>0</v>
      </c>
      <c r="Z178" s="220">
        <v>0.075999999999999998</v>
      </c>
      <c r="AA178" s="221">
        <f>Z178*K178</f>
        <v>1.0779839999999998</v>
      </c>
      <c r="AR178" s="20" t="s">
        <v>168</v>
      </c>
      <c r="AT178" s="20" t="s">
        <v>164</v>
      </c>
      <c r="AU178" s="20" t="s">
        <v>142</v>
      </c>
      <c r="AY178" s="20" t="s">
        <v>163</v>
      </c>
      <c r="BE178" s="135">
        <f>IF(U178="základní",N178,0)</f>
        <v>0</v>
      </c>
      <c r="BF178" s="135">
        <f>IF(U178="snížená",N178,0)</f>
        <v>0</v>
      </c>
      <c r="BG178" s="135">
        <f>IF(U178="zákl. přenesená",N178,0)</f>
        <v>0</v>
      </c>
      <c r="BH178" s="135">
        <f>IF(U178="sníž. přenesená",N178,0)</f>
        <v>0</v>
      </c>
      <c r="BI178" s="135">
        <f>IF(U178="nulová",N178,0)</f>
        <v>0</v>
      </c>
      <c r="BJ178" s="20" t="s">
        <v>142</v>
      </c>
      <c r="BK178" s="135">
        <f>ROUND(L178*K178,2)</f>
        <v>0</v>
      </c>
      <c r="BL178" s="20" t="s">
        <v>168</v>
      </c>
      <c r="BM178" s="20" t="s">
        <v>283</v>
      </c>
    </row>
    <row r="179" s="1" customFormat="1" ht="25.5" customHeight="1">
      <c r="B179" s="44"/>
      <c r="C179" s="211" t="s">
        <v>284</v>
      </c>
      <c r="D179" s="211" t="s">
        <v>164</v>
      </c>
      <c r="E179" s="212" t="s">
        <v>285</v>
      </c>
      <c r="F179" s="213" t="s">
        <v>286</v>
      </c>
      <c r="G179" s="213"/>
      <c r="H179" s="213"/>
      <c r="I179" s="213"/>
      <c r="J179" s="214" t="s">
        <v>185</v>
      </c>
      <c r="K179" s="215">
        <v>5.9000000000000004</v>
      </c>
      <c r="L179" s="216">
        <v>0</v>
      </c>
      <c r="M179" s="217"/>
      <c r="N179" s="218">
        <f>ROUND(L179*K179,2)</f>
        <v>0</v>
      </c>
      <c r="O179" s="218"/>
      <c r="P179" s="218"/>
      <c r="Q179" s="218"/>
      <c r="R179" s="46"/>
      <c r="T179" s="219" t="s">
        <v>22</v>
      </c>
      <c r="U179" s="54" t="s">
        <v>46</v>
      </c>
      <c r="V179" s="45"/>
      <c r="W179" s="220">
        <f>V179*K179</f>
        <v>0</v>
      </c>
      <c r="X179" s="220">
        <v>0</v>
      </c>
      <c r="Y179" s="220">
        <f>X179*K179</f>
        <v>0</v>
      </c>
      <c r="Z179" s="220">
        <v>0.27000000000000002</v>
      </c>
      <c r="AA179" s="221">
        <f>Z179*K179</f>
        <v>1.5930000000000002</v>
      </c>
      <c r="AR179" s="20" t="s">
        <v>168</v>
      </c>
      <c r="AT179" s="20" t="s">
        <v>164</v>
      </c>
      <c r="AU179" s="20" t="s">
        <v>142</v>
      </c>
      <c r="AY179" s="20" t="s">
        <v>163</v>
      </c>
      <c r="BE179" s="135">
        <f>IF(U179="základní",N179,0)</f>
        <v>0</v>
      </c>
      <c r="BF179" s="135">
        <f>IF(U179="snížená",N179,0)</f>
        <v>0</v>
      </c>
      <c r="BG179" s="135">
        <f>IF(U179="zákl. přenesená",N179,0)</f>
        <v>0</v>
      </c>
      <c r="BH179" s="135">
        <f>IF(U179="sníž. přenesená",N179,0)</f>
        <v>0</v>
      </c>
      <c r="BI179" s="135">
        <f>IF(U179="nulová",N179,0)</f>
        <v>0</v>
      </c>
      <c r="BJ179" s="20" t="s">
        <v>142</v>
      </c>
      <c r="BK179" s="135">
        <f>ROUND(L179*K179,2)</f>
        <v>0</v>
      </c>
      <c r="BL179" s="20" t="s">
        <v>168</v>
      </c>
      <c r="BM179" s="20" t="s">
        <v>287</v>
      </c>
    </row>
    <row r="180" s="1" customFormat="1" ht="25.5" customHeight="1">
      <c r="B180" s="44"/>
      <c r="C180" s="211" t="s">
        <v>288</v>
      </c>
      <c r="D180" s="211" t="s">
        <v>164</v>
      </c>
      <c r="E180" s="212" t="s">
        <v>289</v>
      </c>
      <c r="F180" s="213" t="s">
        <v>290</v>
      </c>
      <c r="G180" s="213"/>
      <c r="H180" s="213"/>
      <c r="I180" s="213"/>
      <c r="J180" s="214" t="s">
        <v>176</v>
      </c>
      <c r="K180" s="215">
        <v>1.278</v>
      </c>
      <c r="L180" s="216">
        <v>0</v>
      </c>
      <c r="M180" s="217"/>
      <c r="N180" s="218">
        <f>ROUND(L180*K180,2)</f>
        <v>0</v>
      </c>
      <c r="O180" s="218"/>
      <c r="P180" s="218"/>
      <c r="Q180" s="218"/>
      <c r="R180" s="46"/>
      <c r="T180" s="219" t="s">
        <v>22</v>
      </c>
      <c r="U180" s="54" t="s">
        <v>46</v>
      </c>
      <c r="V180" s="45"/>
      <c r="W180" s="220">
        <f>V180*K180</f>
        <v>0</v>
      </c>
      <c r="X180" s="220">
        <v>0</v>
      </c>
      <c r="Y180" s="220">
        <f>X180*K180</f>
        <v>0</v>
      </c>
      <c r="Z180" s="220">
        <v>1.8</v>
      </c>
      <c r="AA180" s="221">
        <f>Z180*K180</f>
        <v>2.3004000000000002</v>
      </c>
      <c r="AR180" s="20" t="s">
        <v>168</v>
      </c>
      <c r="AT180" s="20" t="s">
        <v>164</v>
      </c>
      <c r="AU180" s="20" t="s">
        <v>142</v>
      </c>
      <c r="AY180" s="20" t="s">
        <v>163</v>
      </c>
      <c r="BE180" s="135">
        <f>IF(U180="základní",N180,0)</f>
        <v>0</v>
      </c>
      <c r="BF180" s="135">
        <f>IF(U180="snížená",N180,0)</f>
        <v>0</v>
      </c>
      <c r="BG180" s="135">
        <f>IF(U180="zákl. přenesená",N180,0)</f>
        <v>0</v>
      </c>
      <c r="BH180" s="135">
        <f>IF(U180="sníž. přenesená",N180,0)</f>
        <v>0</v>
      </c>
      <c r="BI180" s="135">
        <f>IF(U180="nulová",N180,0)</f>
        <v>0</v>
      </c>
      <c r="BJ180" s="20" t="s">
        <v>142</v>
      </c>
      <c r="BK180" s="135">
        <f>ROUND(L180*K180,2)</f>
        <v>0</v>
      </c>
      <c r="BL180" s="20" t="s">
        <v>168</v>
      </c>
      <c r="BM180" s="20" t="s">
        <v>291</v>
      </c>
    </row>
    <row r="181" s="1" customFormat="1" ht="25.5" customHeight="1">
      <c r="B181" s="44"/>
      <c r="C181" s="211" t="s">
        <v>292</v>
      </c>
      <c r="D181" s="211" t="s">
        <v>164</v>
      </c>
      <c r="E181" s="212" t="s">
        <v>293</v>
      </c>
      <c r="F181" s="213" t="s">
        <v>294</v>
      </c>
      <c r="G181" s="213"/>
      <c r="H181" s="213"/>
      <c r="I181" s="213"/>
      <c r="J181" s="214" t="s">
        <v>167</v>
      </c>
      <c r="K181" s="215">
        <v>2</v>
      </c>
      <c r="L181" s="216">
        <v>0</v>
      </c>
      <c r="M181" s="217"/>
      <c r="N181" s="218">
        <f>ROUND(L181*K181,2)</f>
        <v>0</v>
      </c>
      <c r="O181" s="218"/>
      <c r="P181" s="218"/>
      <c r="Q181" s="218"/>
      <c r="R181" s="46"/>
      <c r="T181" s="219" t="s">
        <v>22</v>
      </c>
      <c r="U181" s="54" t="s">
        <v>46</v>
      </c>
      <c r="V181" s="45"/>
      <c r="W181" s="220">
        <f>V181*K181</f>
        <v>0</v>
      </c>
      <c r="X181" s="220">
        <v>0</v>
      </c>
      <c r="Y181" s="220">
        <f>X181*K181</f>
        <v>0</v>
      </c>
      <c r="Z181" s="220">
        <v>0.031</v>
      </c>
      <c r="AA181" s="221">
        <f>Z181*K181</f>
        <v>0.062</v>
      </c>
      <c r="AR181" s="20" t="s">
        <v>168</v>
      </c>
      <c r="AT181" s="20" t="s">
        <v>164</v>
      </c>
      <c r="AU181" s="20" t="s">
        <v>142</v>
      </c>
      <c r="AY181" s="20" t="s">
        <v>163</v>
      </c>
      <c r="BE181" s="135">
        <f>IF(U181="základní",N181,0)</f>
        <v>0</v>
      </c>
      <c r="BF181" s="135">
        <f>IF(U181="snížená",N181,0)</f>
        <v>0</v>
      </c>
      <c r="BG181" s="135">
        <f>IF(U181="zákl. přenesená",N181,0)</f>
        <v>0</v>
      </c>
      <c r="BH181" s="135">
        <f>IF(U181="sníž. přenesená",N181,0)</f>
        <v>0</v>
      </c>
      <c r="BI181" s="135">
        <f>IF(U181="nulová",N181,0)</f>
        <v>0</v>
      </c>
      <c r="BJ181" s="20" t="s">
        <v>142</v>
      </c>
      <c r="BK181" s="135">
        <f>ROUND(L181*K181,2)</f>
        <v>0</v>
      </c>
      <c r="BL181" s="20" t="s">
        <v>168</v>
      </c>
      <c r="BM181" s="20" t="s">
        <v>295</v>
      </c>
    </row>
    <row r="182" s="1" customFormat="1" ht="25.5" customHeight="1">
      <c r="B182" s="44"/>
      <c r="C182" s="211" t="s">
        <v>296</v>
      </c>
      <c r="D182" s="211" t="s">
        <v>164</v>
      </c>
      <c r="E182" s="212" t="s">
        <v>297</v>
      </c>
      <c r="F182" s="213" t="s">
        <v>298</v>
      </c>
      <c r="G182" s="213"/>
      <c r="H182" s="213"/>
      <c r="I182" s="213"/>
      <c r="J182" s="214" t="s">
        <v>299</v>
      </c>
      <c r="K182" s="215">
        <v>1</v>
      </c>
      <c r="L182" s="216">
        <v>0</v>
      </c>
      <c r="M182" s="217"/>
      <c r="N182" s="218">
        <f>ROUND(L182*K182,2)</f>
        <v>0</v>
      </c>
      <c r="O182" s="218"/>
      <c r="P182" s="218"/>
      <c r="Q182" s="218"/>
      <c r="R182" s="46"/>
      <c r="T182" s="219" t="s">
        <v>22</v>
      </c>
      <c r="U182" s="54" t="s">
        <v>46</v>
      </c>
      <c r="V182" s="45"/>
      <c r="W182" s="220">
        <f>V182*K182</f>
        <v>0</v>
      </c>
      <c r="X182" s="220">
        <v>0</v>
      </c>
      <c r="Y182" s="220">
        <f>X182*K182</f>
        <v>0</v>
      </c>
      <c r="Z182" s="220">
        <v>0</v>
      </c>
      <c r="AA182" s="221">
        <f>Z182*K182</f>
        <v>0</v>
      </c>
      <c r="AR182" s="20" t="s">
        <v>168</v>
      </c>
      <c r="AT182" s="20" t="s">
        <v>164</v>
      </c>
      <c r="AU182" s="20" t="s">
        <v>142</v>
      </c>
      <c r="AY182" s="20" t="s">
        <v>163</v>
      </c>
      <c r="BE182" s="135">
        <f>IF(U182="základní",N182,0)</f>
        <v>0</v>
      </c>
      <c r="BF182" s="135">
        <f>IF(U182="snížená",N182,0)</f>
        <v>0</v>
      </c>
      <c r="BG182" s="135">
        <f>IF(U182="zákl. přenesená",N182,0)</f>
        <v>0</v>
      </c>
      <c r="BH182" s="135">
        <f>IF(U182="sníž. přenesená",N182,0)</f>
        <v>0</v>
      </c>
      <c r="BI182" s="135">
        <f>IF(U182="nulová",N182,0)</f>
        <v>0</v>
      </c>
      <c r="BJ182" s="20" t="s">
        <v>142</v>
      </c>
      <c r="BK182" s="135">
        <f>ROUND(L182*K182,2)</f>
        <v>0</v>
      </c>
      <c r="BL182" s="20" t="s">
        <v>168</v>
      </c>
      <c r="BM182" s="20" t="s">
        <v>300</v>
      </c>
    </row>
    <row r="183" s="9" customFormat="1" ht="29.88" customHeight="1">
      <c r="B183" s="198"/>
      <c r="C183" s="199"/>
      <c r="D183" s="208" t="s">
        <v>113</v>
      </c>
      <c r="E183" s="208"/>
      <c r="F183" s="208"/>
      <c r="G183" s="208"/>
      <c r="H183" s="208"/>
      <c r="I183" s="208"/>
      <c r="J183" s="208"/>
      <c r="K183" s="208"/>
      <c r="L183" s="208"/>
      <c r="M183" s="208"/>
      <c r="N183" s="222">
        <f>BK183</f>
        <v>0</v>
      </c>
      <c r="O183" s="223"/>
      <c r="P183" s="223"/>
      <c r="Q183" s="223"/>
      <c r="R183" s="201"/>
      <c r="T183" s="202"/>
      <c r="U183" s="199"/>
      <c r="V183" s="199"/>
      <c r="W183" s="203">
        <f>SUM(W184:W187)</f>
        <v>0</v>
      </c>
      <c r="X183" s="199"/>
      <c r="Y183" s="203">
        <f>SUM(Y184:Y187)</f>
        <v>0</v>
      </c>
      <c r="Z183" s="199"/>
      <c r="AA183" s="204">
        <f>SUM(AA184:AA187)</f>
        <v>0</v>
      </c>
      <c r="AR183" s="205" t="s">
        <v>84</v>
      </c>
      <c r="AT183" s="206" t="s">
        <v>78</v>
      </c>
      <c r="AU183" s="206" t="s">
        <v>84</v>
      </c>
      <c r="AY183" s="205" t="s">
        <v>163</v>
      </c>
      <c r="BK183" s="207">
        <f>SUM(BK184:BK187)</f>
        <v>0</v>
      </c>
    </row>
    <row r="184" s="1" customFormat="1" ht="38.25" customHeight="1">
      <c r="B184" s="44"/>
      <c r="C184" s="211" t="s">
        <v>301</v>
      </c>
      <c r="D184" s="211" t="s">
        <v>164</v>
      </c>
      <c r="E184" s="212" t="s">
        <v>302</v>
      </c>
      <c r="F184" s="213" t="s">
        <v>303</v>
      </c>
      <c r="G184" s="213"/>
      <c r="H184" s="213"/>
      <c r="I184" s="213"/>
      <c r="J184" s="214" t="s">
        <v>180</v>
      </c>
      <c r="K184" s="215">
        <v>34.378</v>
      </c>
      <c r="L184" s="216">
        <v>0</v>
      </c>
      <c r="M184" s="217"/>
      <c r="N184" s="218">
        <f>ROUND(L184*K184,2)</f>
        <v>0</v>
      </c>
      <c r="O184" s="218"/>
      <c r="P184" s="218"/>
      <c r="Q184" s="218"/>
      <c r="R184" s="46"/>
      <c r="T184" s="219" t="s">
        <v>22</v>
      </c>
      <c r="U184" s="54" t="s">
        <v>46</v>
      </c>
      <c r="V184" s="45"/>
      <c r="W184" s="220">
        <f>V184*K184</f>
        <v>0</v>
      </c>
      <c r="X184" s="220">
        <v>0</v>
      </c>
      <c r="Y184" s="220">
        <f>X184*K184</f>
        <v>0</v>
      </c>
      <c r="Z184" s="220">
        <v>0</v>
      </c>
      <c r="AA184" s="221">
        <f>Z184*K184</f>
        <v>0</v>
      </c>
      <c r="AR184" s="20" t="s">
        <v>168</v>
      </c>
      <c r="AT184" s="20" t="s">
        <v>164</v>
      </c>
      <c r="AU184" s="20" t="s">
        <v>142</v>
      </c>
      <c r="AY184" s="20" t="s">
        <v>163</v>
      </c>
      <c r="BE184" s="135">
        <f>IF(U184="základní",N184,0)</f>
        <v>0</v>
      </c>
      <c r="BF184" s="135">
        <f>IF(U184="snížená",N184,0)</f>
        <v>0</v>
      </c>
      <c r="BG184" s="135">
        <f>IF(U184="zákl. přenesená",N184,0)</f>
        <v>0</v>
      </c>
      <c r="BH184" s="135">
        <f>IF(U184="sníž. přenesená",N184,0)</f>
        <v>0</v>
      </c>
      <c r="BI184" s="135">
        <f>IF(U184="nulová",N184,0)</f>
        <v>0</v>
      </c>
      <c r="BJ184" s="20" t="s">
        <v>142</v>
      </c>
      <c r="BK184" s="135">
        <f>ROUND(L184*K184,2)</f>
        <v>0</v>
      </c>
      <c r="BL184" s="20" t="s">
        <v>168</v>
      </c>
      <c r="BM184" s="20" t="s">
        <v>304</v>
      </c>
    </row>
    <row r="185" s="1" customFormat="1" ht="38.25" customHeight="1">
      <c r="B185" s="44"/>
      <c r="C185" s="211" t="s">
        <v>305</v>
      </c>
      <c r="D185" s="211" t="s">
        <v>164</v>
      </c>
      <c r="E185" s="212" t="s">
        <v>306</v>
      </c>
      <c r="F185" s="213" t="s">
        <v>307</v>
      </c>
      <c r="G185" s="213"/>
      <c r="H185" s="213"/>
      <c r="I185" s="213"/>
      <c r="J185" s="214" t="s">
        <v>180</v>
      </c>
      <c r="K185" s="215">
        <v>34.378</v>
      </c>
      <c r="L185" s="216">
        <v>0</v>
      </c>
      <c r="M185" s="217"/>
      <c r="N185" s="218">
        <f>ROUND(L185*K185,2)</f>
        <v>0</v>
      </c>
      <c r="O185" s="218"/>
      <c r="P185" s="218"/>
      <c r="Q185" s="218"/>
      <c r="R185" s="46"/>
      <c r="T185" s="219" t="s">
        <v>22</v>
      </c>
      <c r="U185" s="54" t="s">
        <v>46</v>
      </c>
      <c r="V185" s="45"/>
      <c r="W185" s="220">
        <f>V185*K185</f>
        <v>0</v>
      </c>
      <c r="X185" s="220">
        <v>0</v>
      </c>
      <c r="Y185" s="220">
        <f>X185*K185</f>
        <v>0</v>
      </c>
      <c r="Z185" s="220">
        <v>0</v>
      </c>
      <c r="AA185" s="221">
        <f>Z185*K185</f>
        <v>0</v>
      </c>
      <c r="AR185" s="20" t="s">
        <v>168</v>
      </c>
      <c r="AT185" s="20" t="s">
        <v>164</v>
      </c>
      <c r="AU185" s="20" t="s">
        <v>142</v>
      </c>
      <c r="AY185" s="20" t="s">
        <v>163</v>
      </c>
      <c r="BE185" s="135">
        <f>IF(U185="základní",N185,0)</f>
        <v>0</v>
      </c>
      <c r="BF185" s="135">
        <f>IF(U185="snížená",N185,0)</f>
        <v>0</v>
      </c>
      <c r="BG185" s="135">
        <f>IF(U185="zákl. přenesená",N185,0)</f>
        <v>0</v>
      </c>
      <c r="BH185" s="135">
        <f>IF(U185="sníž. přenesená",N185,0)</f>
        <v>0</v>
      </c>
      <c r="BI185" s="135">
        <f>IF(U185="nulová",N185,0)</f>
        <v>0</v>
      </c>
      <c r="BJ185" s="20" t="s">
        <v>142</v>
      </c>
      <c r="BK185" s="135">
        <f>ROUND(L185*K185,2)</f>
        <v>0</v>
      </c>
      <c r="BL185" s="20" t="s">
        <v>168</v>
      </c>
      <c r="BM185" s="20" t="s">
        <v>308</v>
      </c>
    </row>
    <row r="186" s="1" customFormat="1" ht="25.5" customHeight="1">
      <c r="B186" s="44"/>
      <c r="C186" s="211" t="s">
        <v>309</v>
      </c>
      <c r="D186" s="211" t="s">
        <v>164</v>
      </c>
      <c r="E186" s="212" t="s">
        <v>310</v>
      </c>
      <c r="F186" s="213" t="s">
        <v>311</v>
      </c>
      <c r="G186" s="213"/>
      <c r="H186" s="213"/>
      <c r="I186" s="213"/>
      <c r="J186" s="214" t="s">
        <v>180</v>
      </c>
      <c r="K186" s="215">
        <v>550.048</v>
      </c>
      <c r="L186" s="216">
        <v>0</v>
      </c>
      <c r="M186" s="217"/>
      <c r="N186" s="218">
        <f>ROUND(L186*K186,2)</f>
        <v>0</v>
      </c>
      <c r="O186" s="218"/>
      <c r="P186" s="218"/>
      <c r="Q186" s="218"/>
      <c r="R186" s="46"/>
      <c r="T186" s="219" t="s">
        <v>22</v>
      </c>
      <c r="U186" s="54" t="s">
        <v>46</v>
      </c>
      <c r="V186" s="45"/>
      <c r="W186" s="220">
        <f>V186*K186</f>
        <v>0</v>
      </c>
      <c r="X186" s="220">
        <v>0</v>
      </c>
      <c r="Y186" s="220">
        <f>X186*K186</f>
        <v>0</v>
      </c>
      <c r="Z186" s="220">
        <v>0</v>
      </c>
      <c r="AA186" s="221">
        <f>Z186*K186</f>
        <v>0</v>
      </c>
      <c r="AR186" s="20" t="s">
        <v>168</v>
      </c>
      <c r="AT186" s="20" t="s">
        <v>164</v>
      </c>
      <c r="AU186" s="20" t="s">
        <v>142</v>
      </c>
      <c r="AY186" s="20" t="s">
        <v>163</v>
      </c>
      <c r="BE186" s="135">
        <f>IF(U186="základní",N186,0)</f>
        <v>0</v>
      </c>
      <c r="BF186" s="135">
        <f>IF(U186="snížená",N186,0)</f>
        <v>0</v>
      </c>
      <c r="BG186" s="135">
        <f>IF(U186="zákl. přenesená",N186,0)</f>
        <v>0</v>
      </c>
      <c r="BH186" s="135">
        <f>IF(U186="sníž. přenesená",N186,0)</f>
        <v>0</v>
      </c>
      <c r="BI186" s="135">
        <f>IF(U186="nulová",N186,0)</f>
        <v>0</v>
      </c>
      <c r="BJ186" s="20" t="s">
        <v>142</v>
      </c>
      <c r="BK186" s="135">
        <f>ROUND(L186*K186,2)</f>
        <v>0</v>
      </c>
      <c r="BL186" s="20" t="s">
        <v>168</v>
      </c>
      <c r="BM186" s="20" t="s">
        <v>312</v>
      </c>
    </row>
    <row r="187" s="1" customFormat="1" ht="25.5" customHeight="1">
      <c r="B187" s="44"/>
      <c r="C187" s="211" t="s">
        <v>313</v>
      </c>
      <c r="D187" s="211" t="s">
        <v>164</v>
      </c>
      <c r="E187" s="212" t="s">
        <v>314</v>
      </c>
      <c r="F187" s="213" t="s">
        <v>315</v>
      </c>
      <c r="G187" s="213"/>
      <c r="H187" s="213"/>
      <c r="I187" s="213"/>
      <c r="J187" s="214" t="s">
        <v>180</v>
      </c>
      <c r="K187" s="215">
        <v>34.378</v>
      </c>
      <c r="L187" s="216">
        <v>0</v>
      </c>
      <c r="M187" s="217"/>
      <c r="N187" s="218">
        <f>ROUND(L187*K187,2)</f>
        <v>0</v>
      </c>
      <c r="O187" s="218"/>
      <c r="P187" s="218"/>
      <c r="Q187" s="218"/>
      <c r="R187" s="46"/>
      <c r="T187" s="219" t="s">
        <v>22</v>
      </c>
      <c r="U187" s="54" t="s">
        <v>46</v>
      </c>
      <c r="V187" s="45"/>
      <c r="W187" s="220">
        <f>V187*K187</f>
        <v>0</v>
      </c>
      <c r="X187" s="220">
        <v>0</v>
      </c>
      <c r="Y187" s="220">
        <f>X187*K187</f>
        <v>0</v>
      </c>
      <c r="Z187" s="220">
        <v>0</v>
      </c>
      <c r="AA187" s="221">
        <f>Z187*K187</f>
        <v>0</v>
      </c>
      <c r="AR187" s="20" t="s">
        <v>168</v>
      </c>
      <c r="AT187" s="20" t="s">
        <v>164</v>
      </c>
      <c r="AU187" s="20" t="s">
        <v>142</v>
      </c>
      <c r="AY187" s="20" t="s">
        <v>163</v>
      </c>
      <c r="BE187" s="135">
        <f>IF(U187="základní",N187,0)</f>
        <v>0</v>
      </c>
      <c r="BF187" s="135">
        <f>IF(U187="snížená",N187,0)</f>
        <v>0</v>
      </c>
      <c r="BG187" s="135">
        <f>IF(U187="zákl. přenesená",N187,0)</f>
        <v>0</v>
      </c>
      <c r="BH187" s="135">
        <f>IF(U187="sníž. přenesená",N187,0)</f>
        <v>0</v>
      </c>
      <c r="BI187" s="135">
        <f>IF(U187="nulová",N187,0)</f>
        <v>0</v>
      </c>
      <c r="BJ187" s="20" t="s">
        <v>142</v>
      </c>
      <c r="BK187" s="135">
        <f>ROUND(L187*K187,2)</f>
        <v>0</v>
      </c>
      <c r="BL187" s="20" t="s">
        <v>168</v>
      </c>
      <c r="BM187" s="20" t="s">
        <v>316</v>
      </c>
    </row>
    <row r="188" s="9" customFormat="1" ht="29.88" customHeight="1">
      <c r="B188" s="198"/>
      <c r="C188" s="199"/>
      <c r="D188" s="208" t="s">
        <v>114</v>
      </c>
      <c r="E188" s="208"/>
      <c r="F188" s="208"/>
      <c r="G188" s="208"/>
      <c r="H188" s="208"/>
      <c r="I188" s="208"/>
      <c r="J188" s="208"/>
      <c r="K188" s="208"/>
      <c r="L188" s="208"/>
      <c r="M188" s="208"/>
      <c r="N188" s="222">
        <f>BK188</f>
        <v>0</v>
      </c>
      <c r="O188" s="223"/>
      <c r="P188" s="223"/>
      <c r="Q188" s="223"/>
      <c r="R188" s="201"/>
      <c r="T188" s="202"/>
      <c r="U188" s="199"/>
      <c r="V188" s="199"/>
      <c r="W188" s="203">
        <f>W189</f>
        <v>0</v>
      </c>
      <c r="X188" s="199"/>
      <c r="Y188" s="203">
        <f>Y189</f>
        <v>0</v>
      </c>
      <c r="Z188" s="199"/>
      <c r="AA188" s="204">
        <f>AA189</f>
        <v>0</v>
      </c>
      <c r="AR188" s="205" t="s">
        <v>84</v>
      </c>
      <c r="AT188" s="206" t="s">
        <v>78</v>
      </c>
      <c r="AU188" s="206" t="s">
        <v>84</v>
      </c>
      <c r="AY188" s="205" t="s">
        <v>163</v>
      </c>
      <c r="BK188" s="207">
        <f>BK189</f>
        <v>0</v>
      </c>
    </row>
    <row r="189" s="1" customFormat="1" ht="25.5" customHeight="1">
      <c r="B189" s="44"/>
      <c r="C189" s="211" t="s">
        <v>317</v>
      </c>
      <c r="D189" s="211" t="s">
        <v>164</v>
      </c>
      <c r="E189" s="212" t="s">
        <v>318</v>
      </c>
      <c r="F189" s="213" t="s">
        <v>319</v>
      </c>
      <c r="G189" s="213"/>
      <c r="H189" s="213"/>
      <c r="I189" s="213"/>
      <c r="J189" s="214" t="s">
        <v>180</v>
      </c>
      <c r="K189" s="215">
        <v>13.119</v>
      </c>
      <c r="L189" s="216">
        <v>0</v>
      </c>
      <c r="M189" s="217"/>
      <c r="N189" s="218">
        <f>ROUND(L189*K189,2)</f>
        <v>0</v>
      </c>
      <c r="O189" s="218"/>
      <c r="P189" s="218"/>
      <c r="Q189" s="218"/>
      <c r="R189" s="46"/>
      <c r="T189" s="219" t="s">
        <v>22</v>
      </c>
      <c r="U189" s="54" t="s">
        <v>46</v>
      </c>
      <c r="V189" s="45"/>
      <c r="W189" s="220">
        <f>V189*K189</f>
        <v>0</v>
      </c>
      <c r="X189" s="220">
        <v>0</v>
      </c>
      <c r="Y189" s="220">
        <f>X189*K189</f>
        <v>0</v>
      </c>
      <c r="Z189" s="220">
        <v>0</v>
      </c>
      <c r="AA189" s="221">
        <f>Z189*K189</f>
        <v>0</v>
      </c>
      <c r="AR189" s="20" t="s">
        <v>168</v>
      </c>
      <c r="AT189" s="20" t="s">
        <v>164</v>
      </c>
      <c r="AU189" s="20" t="s">
        <v>142</v>
      </c>
      <c r="AY189" s="20" t="s">
        <v>163</v>
      </c>
      <c r="BE189" s="135">
        <f>IF(U189="základní",N189,0)</f>
        <v>0</v>
      </c>
      <c r="BF189" s="135">
        <f>IF(U189="snížená",N189,0)</f>
        <v>0</v>
      </c>
      <c r="BG189" s="135">
        <f>IF(U189="zákl. přenesená",N189,0)</f>
        <v>0</v>
      </c>
      <c r="BH189" s="135">
        <f>IF(U189="sníž. přenesená",N189,0)</f>
        <v>0</v>
      </c>
      <c r="BI189" s="135">
        <f>IF(U189="nulová",N189,0)</f>
        <v>0</v>
      </c>
      <c r="BJ189" s="20" t="s">
        <v>142</v>
      </c>
      <c r="BK189" s="135">
        <f>ROUND(L189*K189,2)</f>
        <v>0</v>
      </c>
      <c r="BL189" s="20" t="s">
        <v>168</v>
      </c>
      <c r="BM189" s="20" t="s">
        <v>320</v>
      </c>
    </row>
    <row r="190" s="9" customFormat="1" ht="37.44" customHeight="1">
      <c r="B190" s="198"/>
      <c r="C190" s="199"/>
      <c r="D190" s="200" t="s">
        <v>115</v>
      </c>
      <c r="E190" s="200"/>
      <c r="F190" s="200"/>
      <c r="G190" s="200"/>
      <c r="H190" s="200"/>
      <c r="I190" s="200"/>
      <c r="J190" s="200"/>
      <c r="K190" s="200"/>
      <c r="L190" s="200"/>
      <c r="M190" s="200"/>
      <c r="N190" s="232">
        <f>BK190</f>
        <v>0</v>
      </c>
      <c r="O190" s="233"/>
      <c r="P190" s="233"/>
      <c r="Q190" s="233"/>
      <c r="R190" s="201"/>
      <c r="T190" s="202"/>
      <c r="U190" s="199"/>
      <c r="V190" s="199"/>
      <c r="W190" s="203">
        <f>W191+W196+W199+W218+W233+W264+W273+W276+W281+W290+W297+W329+W363+W378+W384+W390+W404+W408+W417+W424+W435+W440</f>
        <v>0</v>
      </c>
      <c r="X190" s="199"/>
      <c r="Y190" s="203">
        <f>Y191+Y196+Y199+Y218+Y233+Y264+Y273+Y276+Y281+Y290+Y297+Y329+Y363+Y378+Y384+Y390+Y404+Y408+Y417+Y424+Y435+Y440</f>
        <v>4.8383622800000001</v>
      </c>
      <c r="Z190" s="199"/>
      <c r="AA190" s="204">
        <f>AA191+AA196+AA199+AA218+AA233+AA264+AA273+AA276+AA281+AA290+AA297+AA329+AA363+AA378+AA384+AA390+AA404+AA408+AA417+AA424+AA435+AA440</f>
        <v>16.68594233</v>
      </c>
      <c r="AR190" s="205" t="s">
        <v>142</v>
      </c>
      <c r="AT190" s="206" t="s">
        <v>78</v>
      </c>
      <c r="AU190" s="206" t="s">
        <v>79</v>
      </c>
      <c r="AY190" s="205" t="s">
        <v>163</v>
      </c>
      <c r="BK190" s="207">
        <f>BK191+BK196+BK199+BK218+BK233+BK264+BK273+BK276+BK281+BK290+BK297+BK329+BK363+BK378+BK384+BK390+BK404+BK408+BK417+BK424+BK435+BK440</f>
        <v>0</v>
      </c>
    </row>
    <row r="191" s="9" customFormat="1" ht="19.92" customHeight="1">
      <c r="B191" s="198"/>
      <c r="C191" s="199"/>
      <c r="D191" s="208" t="s">
        <v>116</v>
      </c>
      <c r="E191" s="208"/>
      <c r="F191" s="208"/>
      <c r="G191" s="208"/>
      <c r="H191" s="208"/>
      <c r="I191" s="208"/>
      <c r="J191" s="208"/>
      <c r="K191" s="208"/>
      <c r="L191" s="208"/>
      <c r="M191" s="208"/>
      <c r="N191" s="209">
        <f>BK191</f>
        <v>0</v>
      </c>
      <c r="O191" s="210"/>
      <c r="P191" s="210"/>
      <c r="Q191" s="210"/>
      <c r="R191" s="201"/>
      <c r="T191" s="202"/>
      <c r="U191" s="199"/>
      <c r="V191" s="199"/>
      <c r="W191" s="203">
        <f>SUM(W192:W195)</f>
        <v>0</v>
      </c>
      <c r="X191" s="199"/>
      <c r="Y191" s="203">
        <f>SUM(Y192:Y195)</f>
        <v>0.211113</v>
      </c>
      <c r="Z191" s="199"/>
      <c r="AA191" s="204">
        <f>SUM(AA192:AA195)</f>
        <v>0</v>
      </c>
      <c r="AR191" s="205" t="s">
        <v>142</v>
      </c>
      <c r="AT191" s="206" t="s">
        <v>78</v>
      </c>
      <c r="AU191" s="206" t="s">
        <v>84</v>
      </c>
      <c r="AY191" s="205" t="s">
        <v>163</v>
      </c>
      <c r="BK191" s="207">
        <f>SUM(BK192:BK195)</f>
        <v>0</v>
      </c>
    </row>
    <row r="192" s="1" customFormat="1" ht="25.5" customHeight="1">
      <c r="B192" s="44"/>
      <c r="C192" s="211" t="s">
        <v>321</v>
      </c>
      <c r="D192" s="211" t="s">
        <v>164</v>
      </c>
      <c r="E192" s="212" t="s">
        <v>322</v>
      </c>
      <c r="F192" s="213" t="s">
        <v>323</v>
      </c>
      <c r="G192" s="213"/>
      <c r="H192" s="213"/>
      <c r="I192" s="213"/>
      <c r="J192" s="214" t="s">
        <v>185</v>
      </c>
      <c r="K192" s="215">
        <v>22.199999999999999</v>
      </c>
      <c r="L192" s="216">
        <v>0</v>
      </c>
      <c r="M192" s="217"/>
      <c r="N192" s="218">
        <f>ROUND(L192*K192,2)</f>
        <v>0</v>
      </c>
      <c r="O192" s="218"/>
      <c r="P192" s="218"/>
      <c r="Q192" s="218"/>
      <c r="R192" s="46"/>
      <c r="T192" s="219" t="s">
        <v>22</v>
      </c>
      <c r="U192" s="54" t="s">
        <v>46</v>
      </c>
      <c r="V192" s="45"/>
      <c r="W192" s="220">
        <f>V192*K192</f>
        <v>0</v>
      </c>
      <c r="X192" s="220">
        <v>0.0030000000000000001</v>
      </c>
      <c r="Y192" s="220">
        <f>X192*K192</f>
        <v>0.066599999999999993</v>
      </c>
      <c r="Z192" s="220">
        <v>0</v>
      </c>
      <c r="AA192" s="221">
        <f>Z192*K192</f>
        <v>0</v>
      </c>
      <c r="AR192" s="20" t="s">
        <v>226</v>
      </c>
      <c r="AT192" s="20" t="s">
        <v>164</v>
      </c>
      <c r="AU192" s="20" t="s">
        <v>142</v>
      </c>
      <c r="AY192" s="20" t="s">
        <v>163</v>
      </c>
      <c r="BE192" s="135">
        <f>IF(U192="základní",N192,0)</f>
        <v>0</v>
      </c>
      <c r="BF192" s="135">
        <f>IF(U192="snížená",N192,0)</f>
        <v>0</v>
      </c>
      <c r="BG192" s="135">
        <f>IF(U192="zákl. přenesená",N192,0)</f>
        <v>0</v>
      </c>
      <c r="BH192" s="135">
        <f>IF(U192="sníž. přenesená",N192,0)</f>
        <v>0</v>
      </c>
      <c r="BI192" s="135">
        <f>IF(U192="nulová",N192,0)</f>
        <v>0</v>
      </c>
      <c r="BJ192" s="20" t="s">
        <v>142</v>
      </c>
      <c r="BK192" s="135">
        <f>ROUND(L192*K192,2)</f>
        <v>0</v>
      </c>
      <c r="BL192" s="20" t="s">
        <v>226</v>
      </c>
      <c r="BM192" s="20" t="s">
        <v>324</v>
      </c>
    </row>
    <row r="193" s="1" customFormat="1" ht="25.5" customHeight="1">
      <c r="B193" s="44"/>
      <c r="C193" s="211" t="s">
        <v>325</v>
      </c>
      <c r="D193" s="211" t="s">
        <v>164</v>
      </c>
      <c r="E193" s="212" t="s">
        <v>326</v>
      </c>
      <c r="F193" s="213" t="s">
        <v>327</v>
      </c>
      <c r="G193" s="213"/>
      <c r="H193" s="213"/>
      <c r="I193" s="213"/>
      <c r="J193" s="214" t="s">
        <v>185</v>
      </c>
      <c r="K193" s="215">
        <v>48.170999999999999</v>
      </c>
      <c r="L193" s="216">
        <v>0</v>
      </c>
      <c r="M193" s="217"/>
      <c r="N193" s="218">
        <f>ROUND(L193*K193,2)</f>
        <v>0</v>
      </c>
      <c r="O193" s="218"/>
      <c r="P193" s="218"/>
      <c r="Q193" s="218"/>
      <c r="R193" s="46"/>
      <c r="T193" s="219" t="s">
        <v>22</v>
      </c>
      <c r="U193" s="54" t="s">
        <v>46</v>
      </c>
      <c r="V193" s="45"/>
      <c r="W193" s="220">
        <f>V193*K193</f>
        <v>0</v>
      </c>
      <c r="X193" s="220">
        <v>0.0030000000000000001</v>
      </c>
      <c r="Y193" s="220">
        <f>X193*K193</f>
        <v>0.144513</v>
      </c>
      <c r="Z193" s="220">
        <v>0</v>
      </c>
      <c r="AA193" s="221">
        <f>Z193*K193</f>
        <v>0</v>
      </c>
      <c r="AR193" s="20" t="s">
        <v>226</v>
      </c>
      <c r="AT193" s="20" t="s">
        <v>164</v>
      </c>
      <c r="AU193" s="20" t="s">
        <v>142</v>
      </c>
      <c r="AY193" s="20" t="s">
        <v>163</v>
      </c>
      <c r="BE193" s="135">
        <f>IF(U193="základní",N193,0)</f>
        <v>0</v>
      </c>
      <c r="BF193" s="135">
        <f>IF(U193="snížená",N193,0)</f>
        <v>0</v>
      </c>
      <c r="BG193" s="135">
        <f>IF(U193="zákl. přenesená",N193,0)</f>
        <v>0</v>
      </c>
      <c r="BH193" s="135">
        <f>IF(U193="sníž. přenesená",N193,0)</f>
        <v>0</v>
      </c>
      <c r="BI193" s="135">
        <f>IF(U193="nulová",N193,0)</f>
        <v>0</v>
      </c>
      <c r="BJ193" s="20" t="s">
        <v>142</v>
      </c>
      <c r="BK193" s="135">
        <f>ROUND(L193*K193,2)</f>
        <v>0</v>
      </c>
      <c r="BL193" s="20" t="s">
        <v>226</v>
      </c>
      <c r="BM193" s="20" t="s">
        <v>328</v>
      </c>
    </row>
    <row r="194" s="1" customFormat="1" ht="25.5" customHeight="1">
      <c r="B194" s="44"/>
      <c r="C194" s="211" t="s">
        <v>329</v>
      </c>
      <c r="D194" s="211" t="s">
        <v>164</v>
      </c>
      <c r="E194" s="212" t="s">
        <v>330</v>
      </c>
      <c r="F194" s="213" t="s">
        <v>331</v>
      </c>
      <c r="G194" s="213"/>
      <c r="H194" s="213"/>
      <c r="I194" s="213"/>
      <c r="J194" s="214" t="s">
        <v>299</v>
      </c>
      <c r="K194" s="215">
        <v>1</v>
      </c>
      <c r="L194" s="216">
        <v>0</v>
      </c>
      <c r="M194" s="217"/>
      <c r="N194" s="218">
        <f>ROUND(L194*K194,2)</f>
        <v>0</v>
      </c>
      <c r="O194" s="218"/>
      <c r="P194" s="218"/>
      <c r="Q194" s="218"/>
      <c r="R194" s="46"/>
      <c r="T194" s="219" t="s">
        <v>22</v>
      </c>
      <c r="U194" s="54" t="s">
        <v>46</v>
      </c>
      <c r="V194" s="45"/>
      <c r="W194" s="220">
        <f>V194*K194</f>
        <v>0</v>
      </c>
      <c r="X194" s="220">
        <v>0</v>
      </c>
      <c r="Y194" s="220">
        <f>X194*K194</f>
        <v>0</v>
      </c>
      <c r="Z194" s="220">
        <v>0</v>
      </c>
      <c r="AA194" s="221">
        <f>Z194*K194</f>
        <v>0</v>
      </c>
      <c r="AR194" s="20" t="s">
        <v>226</v>
      </c>
      <c r="AT194" s="20" t="s">
        <v>164</v>
      </c>
      <c r="AU194" s="20" t="s">
        <v>142</v>
      </c>
      <c r="AY194" s="20" t="s">
        <v>163</v>
      </c>
      <c r="BE194" s="135">
        <f>IF(U194="základní",N194,0)</f>
        <v>0</v>
      </c>
      <c r="BF194" s="135">
        <f>IF(U194="snížená",N194,0)</f>
        <v>0</v>
      </c>
      <c r="BG194" s="135">
        <f>IF(U194="zákl. přenesená",N194,0)</f>
        <v>0</v>
      </c>
      <c r="BH194" s="135">
        <f>IF(U194="sníž. přenesená",N194,0)</f>
        <v>0</v>
      </c>
      <c r="BI194" s="135">
        <f>IF(U194="nulová",N194,0)</f>
        <v>0</v>
      </c>
      <c r="BJ194" s="20" t="s">
        <v>142</v>
      </c>
      <c r="BK194" s="135">
        <f>ROUND(L194*K194,2)</f>
        <v>0</v>
      </c>
      <c r="BL194" s="20" t="s">
        <v>226</v>
      </c>
      <c r="BM194" s="20" t="s">
        <v>332</v>
      </c>
    </row>
    <row r="195" s="1" customFormat="1" ht="38.25" customHeight="1">
      <c r="B195" s="44"/>
      <c r="C195" s="211" t="s">
        <v>333</v>
      </c>
      <c r="D195" s="211" t="s">
        <v>164</v>
      </c>
      <c r="E195" s="212" t="s">
        <v>334</v>
      </c>
      <c r="F195" s="213" t="s">
        <v>335</v>
      </c>
      <c r="G195" s="213"/>
      <c r="H195" s="213"/>
      <c r="I195" s="213"/>
      <c r="J195" s="214" t="s">
        <v>336</v>
      </c>
      <c r="K195" s="234">
        <v>0</v>
      </c>
      <c r="L195" s="216">
        <v>0</v>
      </c>
      <c r="M195" s="217"/>
      <c r="N195" s="218">
        <f>ROUND(L195*K195,2)</f>
        <v>0</v>
      </c>
      <c r="O195" s="218"/>
      <c r="P195" s="218"/>
      <c r="Q195" s="218"/>
      <c r="R195" s="46"/>
      <c r="T195" s="219" t="s">
        <v>22</v>
      </c>
      <c r="U195" s="54" t="s">
        <v>46</v>
      </c>
      <c r="V195" s="45"/>
      <c r="W195" s="220">
        <f>V195*K195</f>
        <v>0</v>
      </c>
      <c r="X195" s="220">
        <v>0</v>
      </c>
      <c r="Y195" s="220">
        <f>X195*K195</f>
        <v>0</v>
      </c>
      <c r="Z195" s="220">
        <v>0</v>
      </c>
      <c r="AA195" s="221">
        <f>Z195*K195</f>
        <v>0</v>
      </c>
      <c r="AR195" s="20" t="s">
        <v>226</v>
      </c>
      <c r="AT195" s="20" t="s">
        <v>164</v>
      </c>
      <c r="AU195" s="20" t="s">
        <v>142</v>
      </c>
      <c r="AY195" s="20" t="s">
        <v>163</v>
      </c>
      <c r="BE195" s="135">
        <f>IF(U195="základní",N195,0)</f>
        <v>0</v>
      </c>
      <c r="BF195" s="135">
        <f>IF(U195="snížená",N195,0)</f>
        <v>0</v>
      </c>
      <c r="BG195" s="135">
        <f>IF(U195="zákl. přenesená",N195,0)</f>
        <v>0</v>
      </c>
      <c r="BH195" s="135">
        <f>IF(U195="sníž. přenesená",N195,0)</f>
        <v>0</v>
      </c>
      <c r="BI195" s="135">
        <f>IF(U195="nulová",N195,0)</f>
        <v>0</v>
      </c>
      <c r="BJ195" s="20" t="s">
        <v>142</v>
      </c>
      <c r="BK195" s="135">
        <f>ROUND(L195*K195,2)</f>
        <v>0</v>
      </c>
      <c r="BL195" s="20" t="s">
        <v>226</v>
      </c>
      <c r="BM195" s="20" t="s">
        <v>337</v>
      </c>
    </row>
    <row r="196" s="9" customFormat="1" ht="29.88" customHeight="1">
      <c r="B196" s="198"/>
      <c r="C196" s="199"/>
      <c r="D196" s="208" t="s">
        <v>117</v>
      </c>
      <c r="E196" s="208"/>
      <c r="F196" s="208"/>
      <c r="G196" s="208"/>
      <c r="H196" s="208"/>
      <c r="I196" s="208"/>
      <c r="J196" s="208"/>
      <c r="K196" s="208"/>
      <c r="L196" s="208"/>
      <c r="M196" s="208"/>
      <c r="N196" s="222">
        <f>BK196</f>
        <v>0</v>
      </c>
      <c r="O196" s="223"/>
      <c r="P196" s="223"/>
      <c r="Q196" s="223"/>
      <c r="R196" s="201"/>
      <c r="T196" s="202"/>
      <c r="U196" s="199"/>
      <c r="V196" s="199"/>
      <c r="W196" s="203">
        <f>SUM(W197:W198)</f>
        <v>0</v>
      </c>
      <c r="X196" s="199"/>
      <c r="Y196" s="203">
        <f>SUM(Y197:Y198)</f>
        <v>0</v>
      </c>
      <c r="Z196" s="199"/>
      <c r="AA196" s="204">
        <f>SUM(AA197:AA198)</f>
        <v>0</v>
      </c>
      <c r="AR196" s="205" t="s">
        <v>142</v>
      </c>
      <c r="AT196" s="206" t="s">
        <v>78</v>
      </c>
      <c r="AU196" s="206" t="s">
        <v>84</v>
      </c>
      <c r="AY196" s="205" t="s">
        <v>163</v>
      </c>
      <c r="BK196" s="207">
        <f>SUM(BK197:BK198)</f>
        <v>0</v>
      </c>
    </row>
    <row r="197" s="1" customFormat="1" ht="38.25" customHeight="1">
      <c r="B197" s="44"/>
      <c r="C197" s="211" t="s">
        <v>338</v>
      </c>
      <c r="D197" s="211" t="s">
        <v>164</v>
      </c>
      <c r="E197" s="212" t="s">
        <v>339</v>
      </c>
      <c r="F197" s="213" t="s">
        <v>340</v>
      </c>
      <c r="G197" s="213"/>
      <c r="H197" s="213"/>
      <c r="I197" s="213"/>
      <c r="J197" s="214" t="s">
        <v>237</v>
      </c>
      <c r="K197" s="215">
        <v>31</v>
      </c>
      <c r="L197" s="216">
        <v>0</v>
      </c>
      <c r="M197" s="217"/>
      <c r="N197" s="218">
        <f>ROUND(L197*K197,2)</f>
        <v>0</v>
      </c>
      <c r="O197" s="218"/>
      <c r="P197" s="218"/>
      <c r="Q197" s="218"/>
      <c r="R197" s="46"/>
      <c r="T197" s="219" t="s">
        <v>22</v>
      </c>
      <c r="U197" s="54" t="s">
        <v>46</v>
      </c>
      <c r="V197" s="45"/>
      <c r="W197" s="220">
        <f>V197*K197</f>
        <v>0</v>
      </c>
      <c r="X197" s="220">
        <v>0</v>
      </c>
      <c r="Y197" s="220">
        <f>X197*K197</f>
        <v>0</v>
      </c>
      <c r="Z197" s="220">
        <v>0</v>
      </c>
      <c r="AA197" s="221">
        <f>Z197*K197</f>
        <v>0</v>
      </c>
      <c r="AR197" s="20" t="s">
        <v>226</v>
      </c>
      <c r="AT197" s="20" t="s">
        <v>164</v>
      </c>
      <c r="AU197" s="20" t="s">
        <v>142</v>
      </c>
      <c r="AY197" s="20" t="s">
        <v>163</v>
      </c>
      <c r="BE197" s="135">
        <f>IF(U197="základní",N197,0)</f>
        <v>0</v>
      </c>
      <c r="BF197" s="135">
        <f>IF(U197="snížená",N197,0)</f>
        <v>0</v>
      </c>
      <c r="BG197" s="135">
        <f>IF(U197="zákl. přenesená",N197,0)</f>
        <v>0</v>
      </c>
      <c r="BH197" s="135">
        <f>IF(U197="sníž. přenesená",N197,0)</f>
        <v>0</v>
      </c>
      <c r="BI197" s="135">
        <f>IF(U197="nulová",N197,0)</f>
        <v>0</v>
      </c>
      <c r="BJ197" s="20" t="s">
        <v>142</v>
      </c>
      <c r="BK197" s="135">
        <f>ROUND(L197*K197,2)</f>
        <v>0</v>
      </c>
      <c r="BL197" s="20" t="s">
        <v>226</v>
      </c>
      <c r="BM197" s="20" t="s">
        <v>341</v>
      </c>
    </row>
    <row r="198" s="1" customFormat="1" ht="16.5" customHeight="1">
      <c r="B198" s="44"/>
      <c r="C198" s="224" t="s">
        <v>342</v>
      </c>
      <c r="D198" s="224" t="s">
        <v>259</v>
      </c>
      <c r="E198" s="225" t="s">
        <v>343</v>
      </c>
      <c r="F198" s="226" t="s">
        <v>344</v>
      </c>
      <c r="G198" s="226"/>
      <c r="H198" s="226"/>
      <c r="I198" s="226"/>
      <c r="J198" s="227" t="s">
        <v>237</v>
      </c>
      <c r="K198" s="228">
        <v>31</v>
      </c>
      <c r="L198" s="229">
        <v>0</v>
      </c>
      <c r="M198" s="230"/>
      <c r="N198" s="231">
        <f>ROUND(L198*K198,2)</f>
        <v>0</v>
      </c>
      <c r="O198" s="218"/>
      <c r="P198" s="218"/>
      <c r="Q198" s="218"/>
      <c r="R198" s="46"/>
      <c r="T198" s="219" t="s">
        <v>22</v>
      </c>
      <c r="U198" s="54" t="s">
        <v>46</v>
      </c>
      <c r="V198" s="45"/>
      <c r="W198" s="220">
        <f>V198*K198</f>
        <v>0</v>
      </c>
      <c r="X198" s="220">
        <v>0</v>
      </c>
      <c r="Y198" s="220">
        <f>X198*K198</f>
        <v>0</v>
      </c>
      <c r="Z198" s="220">
        <v>0</v>
      </c>
      <c r="AA198" s="221">
        <f>Z198*K198</f>
        <v>0</v>
      </c>
      <c r="AR198" s="20" t="s">
        <v>292</v>
      </c>
      <c r="AT198" s="20" t="s">
        <v>259</v>
      </c>
      <c r="AU198" s="20" t="s">
        <v>142</v>
      </c>
      <c r="AY198" s="20" t="s">
        <v>163</v>
      </c>
      <c r="BE198" s="135">
        <f>IF(U198="základní",N198,0)</f>
        <v>0</v>
      </c>
      <c r="BF198" s="135">
        <f>IF(U198="snížená",N198,0)</f>
        <v>0</v>
      </c>
      <c r="BG198" s="135">
        <f>IF(U198="zákl. přenesená",N198,0)</f>
        <v>0</v>
      </c>
      <c r="BH198" s="135">
        <f>IF(U198="sníž. přenesená",N198,0)</f>
        <v>0</v>
      </c>
      <c r="BI198" s="135">
        <f>IF(U198="nulová",N198,0)</f>
        <v>0</v>
      </c>
      <c r="BJ198" s="20" t="s">
        <v>142</v>
      </c>
      <c r="BK198" s="135">
        <f>ROUND(L198*K198,2)</f>
        <v>0</v>
      </c>
      <c r="BL198" s="20" t="s">
        <v>226</v>
      </c>
      <c r="BM198" s="20" t="s">
        <v>345</v>
      </c>
    </row>
    <row r="199" s="9" customFormat="1" ht="29.88" customHeight="1">
      <c r="B199" s="198"/>
      <c r="C199" s="199"/>
      <c r="D199" s="208" t="s">
        <v>118</v>
      </c>
      <c r="E199" s="208"/>
      <c r="F199" s="208"/>
      <c r="G199" s="208"/>
      <c r="H199" s="208"/>
      <c r="I199" s="208"/>
      <c r="J199" s="208"/>
      <c r="K199" s="208"/>
      <c r="L199" s="208"/>
      <c r="M199" s="208"/>
      <c r="N199" s="222">
        <f>BK199</f>
        <v>0</v>
      </c>
      <c r="O199" s="223"/>
      <c r="P199" s="223"/>
      <c r="Q199" s="223"/>
      <c r="R199" s="201"/>
      <c r="T199" s="202"/>
      <c r="U199" s="199"/>
      <c r="V199" s="199"/>
      <c r="W199" s="203">
        <f>SUM(W200:W217)</f>
        <v>0</v>
      </c>
      <c r="X199" s="199"/>
      <c r="Y199" s="203">
        <f>SUM(Y200:Y217)</f>
        <v>0</v>
      </c>
      <c r="Z199" s="199"/>
      <c r="AA199" s="204">
        <f>SUM(AA200:AA217)</f>
        <v>0</v>
      </c>
      <c r="AR199" s="205" t="s">
        <v>142</v>
      </c>
      <c r="AT199" s="206" t="s">
        <v>78</v>
      </c>
      <c r="AU199" s="206" t="s">
        <v>84</v>
      </c>
      <c r="AY199" s="205" t="s">
        <v>163</v>
      </c>
      <c r="BK199" s="207">
        <f>SUM(BK200:BK217)</f>
        <v>0</v>
      </c>
    </row>
    <row r="200" s="1" customFormat="1" ht="25.5" customHeight="1">
      <c r="B200" s="44"/>
      <c r="C200" s="211" t="s">
        <v>346</v>
      </c>
      <c r="D200" s="211" t="s">
        <v>164</v>
      </c>
      <c r="E200" s="212" t="s">
        <v>347</v>
      </c>
      <c r="F200" s="213" t="s">
        <v>348</v>
      </c>
      <c r="G200" s="213"/>
      <c r="H200" s="213"/>
      <c r="I200" s="213"/>
      <c r="J200" s="214" t="s">
        <v>167</v>
      </c>
      <c r="K200" s="215">
        <v>1</v>
      </c>
      <c r="L200" s="216">
        <v>0</v>
      </c>
      <c r="M200" s="217"/>
      <c r="N200" s="218">
        <f>ROUND(L200*K200,2)</f>
        <v>0</v>
      </c>
      <c r="O200" s="218"/>
      <c r="P200" s="218"/>
      <c r="Q200" s="218"/>
      <c r="R200" s="46"/>
      <c r="T200" s="219" t="s">
        <v>22</v>
      </c>
      <c r="U200" s="54" t="s">
        <v>46</v>
      </c>
      <c r="V200" s="45"/>
      <c r="W200" s="220">
        <f>V200*K200</f>
        <v>0</v>
      </c>
      <c r="X200" s="220">
        <v>0</v>
      </c>
      <c r="Y200" s="220">
        <f>X200*K200</f>
        <v>0</v>
      </c>
      <c r="Z200" s="220">
        <v>0</v>
      </c>
      <c r="AA200" s="221">
        <f>Z200*K200</f>
        <v>0</v>
      </c>
      <c r="AR200" s="20" t="s">
        <v>226</v>
      </c>
      <c r="AT200" s="20" t="s">
        <v>164</v>
      </c>
      <c r="AU200" s="20" t="s">
        <v>142</v>
      </c>
      <c r="AY200" s="20" t="s">
        <v>163</v>
      </c>
      <c r="BE200" s="135">
        <f>IF(U200="základní",N200,0)</f>
        <v>0</v>
      </c>
      <c r="BF200" s="135">
        <f>IF(U200="snížená",N200,0)</f>
        <v>0</v>
      </c>
      <c r="BG200" s="135">
        <f>IF(U200="zákl. přenesená",N200,0)</f>
        <v>0</v>
      </c>
      <c r="BH200" s="135">
        <f>IF(U200="sníž. přenesená",N200,0)</f>
        <v>0</v>
      </c>
      <c r="BI200" s="135">
        <f>IF(U200="nulová",N200,0)</f>
        <v>0</v>
      </c>
      <c r="BJ200" s="20" t="s">
        <v>142</v>
      </c>
      <c r="BK200" s="135">
        <f>ROUND(L200*K200,2)</f>
        <v>0</v>
      </c>
      <c r="BL200" s="20" t="s">
        <v>226</v>
      </c>
      <c r="BM200" s="20" t="s">
        <v>349</v>
      </c>
    </row>
    <row r="201" s="1" customFormat="1" ht="16.5" customHeight="1">
      <c r="B201" s="44"/>
      <c r="C201" s="211" t="s">
        <v>350</v>
      </c>
      <c r="D201" s="211" t="s">
        <v>164</v>
      </c>
      <c r="E201" s="212" t="s">
        <v>351</v>
      </c>
      <c r="F201" s="213" t="s">
        <v>352</v>
      </c>
      <c r="G201" s="213"/>
      <c r="H201" s="213"/>
      <c r="I201" s="213"/>
      <c r="J201" s="214" t="s">
        <v>167</v>
      </c>
      <c r="K201" s="215">
        <v>2</v>
      </c>
      <c r="L201" s="216">
        <v>0</v>
      </c>
      <c r="M201" s="217"/>
      <c r="N201" s="218">
        <f>ROUND(L201*K201,2)</f>
        <v>0</v>
      </c>
      <c r="O201" s="218"/>
      <c r="P201" s="218"/>
      <c r="Q201" s="218"/>
      <c r="R201" s="46"/>
      <c r="T201" s="219" t="s">
        <v>22</v>
      </c>
      <c r="U201" s="54" t="s">
        <v>46</v>
      </c>
      <c r="V201" s="45"/>
      <c r="W201" s="220">
        <f>V201*K201</f>
        <v>0</v>
      </c>
      <c r="X201" s="220">
        <v>0</v>
      </c>
      <c r="Y201" s="220">
        <f>X201*K201</f>
        <v>0</v>
      </c>
      <c r="Z201" s="220">
        <v>0</v>
      </c>
      <c r="AA201" s="221">
        <f>Z201*K201</f>
        <v>0</v>
      </c>
      <c r="AR201" s="20" t="s">
        <v>226</v>
      </c>
      <c r="AT201" s="20" t="s">
        <v>164</v>
      </c>
      <c r="AU201" s="20" t="s">
        <v>142</v>
      </c>
      <c r="AY201" s="20" t="s">
        <v>163</v>
      </c>
      <c r="BE201" s="135">
        <f>IF(U201="základní",N201,0)</f>
        <v>0</v>
      </c>
      <c r="BF201" s="135">
        <f>IF(U201="snížená",N201,0)</f>
        <v>0</v>
      </c>
      <c r="BG201" s="135">
        <f>IF(U201="zákl. přenesená",N201,0)</f>
        <v>0</v>
      </c>
      <c r="BH201" s="135">
        <f>IF(U201="sníž. přenesená",N201,0)</f>
        <v>0</v>
      </c>
      <c r="BI201" s="135">
        <f>IF(U201="nulová",N201,0)</f>
        <v>0</v>
      </c>
      <c r="BJ201" s="20" t="s">
        <v>142</v>
      </c>
      <c r="BK201" s="135">
        <f>ROUND(L201*K201,2)</f>
        <v>0</v>
      </c>
      <c r="BL201" s="20" t="s">
        <v>226</v>
      </c>
      <c r="BM201" s="20" t="s">
        <v>353</v>
      </c>
    </row>
    <row r="202" s="1" customFormat="1" ht="16.5" customHeight="1">
      <c r="B202" s="44"/>
      <c r="C202" s="211" t="s">
        <v>354</v>
      </c>
      <c r="D202" s="211" t="s">
        <v>164</v>
      </c>
      <c r="E202" s="212" t="s">
        <v>355</v>
      </c>
      <c r="F202" s="213" t="s">
        <v>356</v>
      </c>
      <c r="G202" s="213"/>
      <c r="H202" s="213"/>
      <c r="I202" s="213"/>
      <c r="J202" s="214" t="s">
        <v>167</v>
      </c>
      <c r="K202" s="215">
        <v>1</v>
      </c>
      <c r="L202" s="216">
        <v>0</v>
      </c>
      <c r="M202" s="217"/>
      <c r="N202" s="218">
        <f>ROUND(L202*K202,2)</f>
        <v>0</v>
      </c>
      <c r="O202" s="218"/>
      <c r="P202" s="218"/>
      <c r="Q202" s="218"/>
      <c r="R202" s="46"/>
      <c r="T202" s="219" t="s">
        <v>22</v>
      </c>
      <c r="U202" s="54" t="s">
        <v>46</v>
      </c>
      <c r="V202" s="45"/>
      <c r="W202" s="220">
        <f>V202*K202</f>
        <v>0</v>
      </c>
      <c r="X202" s="220">
        <v>0</v>
      </c>
      <c r="Y202" s="220">
        <f>X202*K202</f>
        <v>0</v>
      </c>
      <c r="Z202" s="220">
        <v>0</v>
      </c>
      <c r="AA202" s="221">
        <f>Z202*K202</f>
        <v>0</v>
      </c>
      <c r="AR202" s="20" t="s">
        <v>226</v>
      </c>
      <c r="AT202" s="20" t="s">
        <v>164</v>
      </c>
      <c r="AU202" s="20" t="s">
        <v>142</v>
      </c>
      <c r="AY202" s="20" t="s">
        <v>163</v>
      </c>
      <c r="BE202" s="135">
        <f>IF(U202="základní",N202,0)</f>
        <v>0</v>
      </c>
      <c r="BF202" s="135">
        <f>IF(U202="snížená",N202,0)</f>
        <v>0</v>
      </c>
      <c r="BG202" s="135">
        <f>IF(U202="zákl. přenesená",N202,0)</f>
        <v>0</v>
      </c>
      <c r="BH202" s="135">
        <f>IF(U202="sníž. přenesená",N202,0)</f>
        <v>0</v>
      </c>
      <c r="BI202" s="135">
        <f>IF(U202="nulová",N202,0)</f>
        <v>0</v>
      </c>
      <c r="BJ202" s="20" t="s">
        <v>142</v>
      </c>
      <c r="BK202" s="135">
        <f>ROUND(L202*K202,2)</f>
        <v>0</v>
      </c>
      <c r="BL202" s="20" t="s">
        <v>226</v>
      </c>
      <c r="BM202" s="20" t="s">
        <v>357</v>
      </c>
    </row>
    <row r="203" s="1" customFormat="1" ht="16.5" customHeight="1">
      <c r="B203" s="44"/>
      <c r="C203" s="211" t="s">
        <v>358</v>
      </c>
      <c r="D203" s="211" t="s">
        <v>164</v>
      </c>
      <c r="E203" s="212" t="s">
        <v>359</v>
      </c>
      <c r="F203" s="213" t="s">
        <v>360</v>
      </c>
      <c r="G203" s="213"/>
      <c r="H203" s="213"/>
      <c r="I203" s="213"/>
      <c r="J203" s="214" t="s">
        <v>167</v>
      </c>
      <c r="K203" s="215">
        <v>1</v>
      </c>
      <c r="L203" s="216">
        <v>0</v>
      </c>
      <c r="M203" s="217"/>
      <c r="N203" s="218">
        <f>ROUND(L203*K203,2)</f>
        <v>0</v>
      </c>
      <c r="O203" s="218"/>
      <c r="P203" s="218"/>
      <c r="Q203" s="218"/>
      <c r="R203" s="46"/>
      <c r="T203" s="219" t="s">
        <v>22</v>
      </c>
      <c r="U203" s="54" t="s">
        <v>46</v>
      </c>
      <c r="V203" s="45"/>
      <c r="W203" s="220">
        <f>V203*K203</f>
        <v>0</v>
      </c>
      <c r="X203" s="220">
        <v>0</v>
      </c>
      <c r="Y203" s="220">
        <f>X203*K203</f>
        <v>0</v>
      </c>
      <c r="Z203" s="220">
        <v>0</v>
      </c>
      <c r="AA203" s="221">
        <f>Z203*K203</f>
        <v>0</v>
      </c>
      <c r="AR203" s="20" t="s">
        <v>226</v>
      </c>
      <c r="AT203" s="20" t="s">
        <v>164</v>
      </c>
      <c r="AU203" s="20" t="s">
        <v>142</v>
      </c>
      <c r="AY203" s="20" t="s">
        <v>163</v>
      </c>
      <c r="BE203" s="135">
        <f>IF(U203="základní",N203,0)</f>
        <v>0</v>
      </c>
      <c r="BF203" s="135">
        <f>IF(U203="snížená",N203,0)</f>
        <v>0</v>
      </c>
      <c r="BG203" s="135">
        <f>IF(U203="zákl. přenesená",N203,0)</f>
        <v>0</v>
      </c>
      <c r="BH203" s="135">
        <f>IF(U203="sníž. přenesená",N203,0)</f>
        <v>0</v>
      </c>
      <c r="BI203" s="135">
        <f>IF(U203="nulová",N203,0)</f>
        <v>0</v>
      </c>
      <c r="BJ203" s="20" t="s">
        <v>142</v>
      </c>
      <c r="BK203" s="135">
        <f>ROUND(L203*K203,2)</f>
        <v>0</v>
      </c>
      <c r="BL203" s="20" t="s">
        <v>226</v>
      </c>
      <c r="BM203" s="20" t="s">
        <v>361</v>
      </c>
    </row>
    <row r="204" s="1" customFormat="1" ht="25.5" customHeight="1">
      <c r="B204" s="44"/>
      <c r="C204" s="211" t="s">
        <v>362</v>
      </c>
      <c r="D204" s="211" t="s">
        <v>164</v>
      </c>
      <c r="E204" s="212" t="s">
        <v>363</v>
      </c>
      <c r="F204" s="213" t="s">
        <v>364</v>
      </c>
      <c r="G204" s="213"/>
      <c r="H204" s="213"/>
      <c r="I204" s="213"/>
      <c r="J204" s="214" t="s">
        <v>237</v>
      </c>
      <c r="K204" s="215">
        <v>9</v>
      </c>
      <c r="L204" s="216">
        <v>0</v>
      </c>
      <c r="M204" s="217"/>
      <c r="N204" s="218">
        <f>ROUND(L204*K204,2)</f>
        <v>0</v>
      </c>
      <c r="O204" s="218"/>
      <c r="P204" s="218"/>
      <c r="Q204" s="218"/>
      <c r="R204" s="46"/>
      <c r="T204" s="219" t="s">
        <v>22</v>
      </c>
      <c r="U204" s="54" t="s">
        <v>46</v>
      </c>
      <c r="V204" s="45"/>
      <c r="W204" s="220">
        <f>V204*K204</f>
        <v>0</v>
      </c>
      <c r="X204" s="220">
        <v>0</v>
      </c>
      <c r="Y204" s="220">
        <f>X204*K204</f>
        <v>0</v>
      </c>
      <c r="Z204" s="220">
        <v>0</v>
      </c>
      <c r="AA204" s="221">
        <f>Z204*K204</f>
        <v>0</v>
      </c>
      <c r="AR204" s="20" t="s">
        <v>226</v>
      </c>
      <c r="AT204" s="20" t="s">
        <v>164</v>
      </c>
      <c r="AU204" s="20" t="s">
        <v>142</v>
      </c>
      <c r="AY204" s="20" t="s">
        <v>163</v>
      </c>
      <c r="BE204" s="135">
        <f>IF(U204="základní",N204,0)</f>
        <v>0</v>
      </c>
      <c r="BF204" s="135">
        <f>IF(U204="snížená",N204,0)</f>
        <v>0</v>
      </c>
      <c r="BG204" s="135">
        <f>IF(U204="zákl. přenesená",N204,0)</f>
        <v>0</v>
      </c>
      <c r="BH204" s="135">
        <f>IF(U204="sníž. přenesená",N204,0)</f>
        <v>0</v>
      </c>
      <c r="BI204" s="135">
        <f>IF(U204="nulová",N204,0)</f>
        <v>0</v>
      </c>
      <c r="BJ204" s="20" t="s">
        <v>142</v>
      </c>
      <c r="BK204" s="135">
        <f>ROUND(L204*K204,2)</f>
        <v>0</v>
      </c>
      <c r="BL204" s="20" t="s">
        <v>226</v>
      </c>
      <c r="BM204" s="20" t="s">
        <v>365</v>
      </c>
    </row>
    <row r="205" s="1" customFormat="1" ht="25.5" customHeight="1">
      <c r="B205" s="44"/>
      <c r="C205" s="211" t="s">
        <v>366</v>
      </c>
      <c r="D205" s="211" t="s">
        <v>164</v>
      </c>
      <c r="E205" s="212" t="s">
        <v>367</v>
      </c>
      <c r="F205" s="213" t="s">
        <v>368</v>
      </c>
      <c r="G205" s="213"/>
      <c r="H205" s="213"/>
      <c r="I205" s="213"/>
      <c r="J205" s="214" t="s">
        <v>237</v>
      </c>
      <c r="K205" s="215">
        <v>8</v>
      </c>
      <c r="L205" s="216">
        <v>0</v>
      </c>
      <c r="M205" s="217"/>
      <c r="N205" s="218">
        <f>ROUND(L205*K205,2)</f>
        <v>0</v>
      </c>
      <c r="O205" s="218"/>
      <c r="P205" s="218"/>
      <c r="Q205" s="218"/>
      <c r="R205" s="46"/>
      <c r="T205" s="219" t="s">
        <v>22</v>
      </c>
      <c r="U205" s="54" t="s">
        <v>46</v>
      </c>
      <c r="V205" s="45"/>
      <c r="W205" s="220">
        <f>V205*K205</f>
        <v>0</v>
      </c>
      <c r="X205" s="220">
        <v>0</v>
      </c>
      <c r="Y205" s="220">
        <f>X205*K205</f>
        <v>0</v>
      </c>
      <c r="Z205" s="220">
        <v>0</v>
      </c>
      <c r="AA205" s="221">
        <f>Z205*K205</f>
        <v>0</v>
      </c>
      <c r="AR205" s="20" t="s">
        <v>226</v>
      </c>
      <c r="AT205" s="20" t="s">
        <v>164</v>
      </c>
      <c r="AU205" s="20" t="s">
        <v>142</v>
      </c>
      <c r="AY205" s="20" t="s">
        <v>163</v>
      </c>
      <c r="BE205" s="135">
        <f>IF(U205="základní",N205,0)</f>
        <v>0</v>
      </c>
      <c r="BF205" s="135">
        <f>IF(U205="snížená",N205,0)</f>
        <v>0</v>
      </c>
      <c r="BG205" s="135">
        <f>IF(U205="zákl. přenesená",N205,0)</f>
        <v>0</v>
      </c>
      <c r="BH205" s="135">
        <f>IF(U205="sníž. přenesená",N205,0)</f>
        <v>0</v>
      </c>
      <c r="BI205" s="135">
        <f>IF(U205="nulová",N205,0)</f>
        <v>0</v>
      </c>
      <c r="BJ205" s="20" t="s">
        <v>142</v>
      </c>
      <c r="BK205" s="135">
        <f>ROUND(L205*K205,2)</f>
        <v>0</v>
      </c>
      <c r="BL205" s="20" t="s">
        <v>226</v>
      </c>
      <c r="BM205" s="20" t="s">
        <v>369</v>
      </c>
    </row>
    <row r="206" s="1" customFormat="1" ht="25.5" customHeight="1">
      <c r="B206" s="44"/>
      <c r="C206" s="211" t="s">
        <v>370</v>
      </c>
      <c r="D206" s="211" t="s">
        <v>164</v>
      </c>
      <c r="E206" s="212" t="s">
        <v>371</v>
      </c>
      <c r="F206" s="213" t="s">
        <v>372</v>
      </c>
      <c r="G206" s="213"/>
      <c r="H206" s="213"/>
      <c r="I206" s="213"/>
      <c r="J206" s="214" t="s">
        <v>237</v>
      </c>
      <c r="K206" s="215">
        <v>13</v>
      </c>
      <c r="L206" s="216">
        <v>0</v>
      </c>
      <c r="M206" s="217"/>
      <c r="N206" s="218">
        <f>ROUND(L206*K206,2)</f>
        <v>0</v>
      </c>
      <c r="O206" s="218"/>
      <c r="P206" s="218"/>
      <c r="Q206" s="218"/>
      <c r="R206" s="46"/>
      <c r="T206" s="219" t="s">
        <v>22</v>
      </c>
      <c r="U206" s="54" t="s">
        <v>46</v>
      </c>
      <c r="V206" s="45"/>
      <c r="W206" s="220">
        <f>V206*K206</f>
        <v>0</v>
      </c>
      <c r="X206" s="220">
        <v>0</v>
      </c>
      <c r="Y206" s="220">
        <f>X206*K206</f>
        <v>0</v>
      </c>
      <c r="Z206" s="220">
        <v>0</v>
      </c>
      <c r="AA206" s="221">
        <f>Z206*K206</f>
        <v>0</v>
      </c>
      <c r="AR206" s="20" t="s">
        <v>226</v>
      </c>
      <c r="AT206" s="20" t="s">
        <v>164</v>
      </c>
      <c r="AU206" s="20" t="s">
        <v>142</v>
      </c>
      <c r="AY206" s="20" t="s">
        <v>163</v>
      </c>
      <c r="BE206" s="135">
        <f>IF(U206="základní",N206,0)</f>
        <v>0</v>
      </c>
      <c r="BF206" s="135">
        <f>IF(U206="snížená",N206,0)</f>
        <v>0</v>
      </c>
      <c r="BG206" s="135">
        <f>IF(U206="zákl. přenesená",N206,0)</f>
        <v>0</v>
      </c>
      <c r="BH206" s="135">
        <f>IF(U206="sníž. přenesená",N206,0)</f>
        <v>0</v>
      </c>
      <c r="BI206" s="135">
        <f>IF(U206="nulová",N206,0)</f>
        <v>0</v>
      </c>
      <c r="BJ206" s="20" t="s">
        <v>142</v>
      </c>
      <c r="BK206" s="135">
        <f>ROUND(L206*K206,2)</f>
        <v>0</v>
      </c>
      <c r="BL206" s="20" t="s">
        <v>226</v>
      </c>
      <c r="BM206" s="20" t="s">
        <v>373</v>
      </c>
    </row>
    <row r="207" s="1" customFormat="1" ht="25.5" customHeight="1">
      <c r="B207" s="44"/>
      <c r="C207" s="211" t="s">
        <v>374</v>
      </c>
      <c r="D207" s="211" t="s">
        <v>164</v>
      </c>
      <c r="E207" s="212" t="s">
        <v>375</v>
      </c>
      <c r="F207" s="213" t="s">
        <v>376</v>
      </c>
      <c r="G207" s="213"/>
      <c r="H207" s="213"/>
      <c r="I207" s="213"/>
      <c r="J207" s="214" t="s">
        <v>237</v>
      </c>
      <c r="K207" s="215">
        <v>8</v>
      </c>
      <c r="L207" s="216">
        <v>0</v>
      </c>
      <c r="M207" s="217"/>
      <c r="N207" s="218">
        <f>ROUND(L207*K207,2)</f>
        <v>0</v>
      </c>
      <c r="O207" s="218"/>
      <c r="P207" s="218"/>
      <c r="Q207" s="218"/>
      <c r="R207" s="46"/>
      <c r="T207" s="219" t="s">
        <v>22</v>
      </c>
      <c r="U207" s="54" t="s">
        <v>46</v>
      </c>
      <c r="V207" s="45"/>
      <c r="W207" s="220">
        <f>V207*K207</f>
        <v>0</v>
      </c>
      <c r="X207" s="220">
        <v>0</v>
      </c>
      <c r="Y207" s="220">
        <f>X207*K207</f>
        <v>0</v>
      </c>
      <c r="Z207" s="220">
        <v>0</v>
      </c>
      <c r="AA207" s="221">
        <f>Z207*K207</f>
        <v>0</v>
      </c>
      <c r="AR207" s="20" t="s">
        <v>226</v>
      </c>
      <c r="AT207" s="20" t="s">
        <v>164</v>
      </c>
      <c r="AU207" s="20" t="s">
        <v>142</v>
      </c>
      <c r="AY207" s="20" t="s">
        <v>163</v>
      </c>
      <c r="BE207" s="135">
        <f>IF(U207="základní",N207,0)</f>
        <v>0</v>
      </c>
      <c r="BF207" s="135">
        <f>IF(U207="snížená",N207,0)</f>
        <v>0</v>
      </c>
      <c r="BG207" s="135">
        <f>IF(U207="zákl. přenesená",N207,0)</f>
        <v>0</v>
      </c>
      <c r="BH207" s="135">
        <f>IF(U207="sníž. přenesená",N207,0)</f>
        <v>0</v>
      </c>
      <c r="BI207" s="135">
        <f>IF(U207="nulová",N207,0)</f>
        <v>0</v>
      </c>
      <c r="BJ207" s="20" t="s">
        <v>142</v>
      </c>
      <c r="BK207" s="135">
        <f>ROUND(L207*K207,2)</f>
        <v>0</v>
      </c>
      <c r="BL207" s="20" t="s">
        <v>226</v>
      </c>
      <c r="BM207" s="20" t="s">
        <v>377</v>
      </c>
    </row>
    <row r="208" s="1" customFormat="1" ht="25.5" customHeight="1">
      <c r="B208" s="44"/>
      <c r="C208" s="211" t="s">
        <v>378</v>
      </c>
      <c r="D208" s="211" t="s">
        <v>164</v>
      </c>
      <c r="E208" s="212" t="s">
        <v>379</v>
      </c>
      <c r="F208" s="213" t="s">
        <v>380</v>
      </c>
      <c r="G208" s="213"/>
      <c r="H208" s="213"/>
      <c r="I208" s="213"/>
      <c r="J208" s="214" t="s">
        <v>237</v>
      </c>
      <c r="K208" s="215">
        <v>30</v>
      </c>
      <c r="L208" s="216">
        <v>0</v>
      </c>
      <c r="M208" s="217"/>
      <c r="N208" s="218">
        <f>ROUND(L208*K208,2)</f>
        <v>0</v>
      </c>
      <c r="O208" s="218"/>
      <c r="P208" s="218"/>
      <c r="Q208" s="218"/>
      <c r="R208" s="46"/>
      <c r="T208" s="219" t="s">
        <v>22</v>
      </c>
      <c r="U208" s="54" t="s">
        <v>46</v>
      </c>
      <c r="V208" s="45"/>
      <c r="W208" s="220">
        <f>V208*K208</f>
        <v>0</v>
      </c>
      <c r="X208" s="220">
        <v>0</v>
      </c>
      <c r="Y208" s="220">
        <f>X208*K208</f>
        <v>0</v>
      </c>
      <c r="Z208" s="220">
        <v>0</v>
      </c>
      <c r="AA208" s="221">
        <f>Z208*K208</f>
        <v>0</v>
      </c>
      <c r="AR208" s="20" t="s">
        <v>226</v>
      </c>
      <c r="AT208" s="20" t="s">
        <v>164</v>
      </c>
      <c r="AU208" s="20" t="s">
        <v>142</v>
      </c>
      <c r="AY208" s="20" t="s">
        <v>163</v>
      </c>
      <c r="BE208" s="135">
        <f>IF(U208="základní",N208,0)</f>
        <v>0</v>
      </c>
      <c r="BF208" s="135">
        <f>IF(U208="snížená",N208,0)</f>
        <v>0</v>
      </c>
      <c r="BG208" s="135">
        <f>IF(U208="zákl. přenesená",N208,0)</f>
        <v>0</v>
      </c>
      <c r="BH208" s="135">
        <f>IF(U208="sníž. přenesená",N208,0)</f>
        <v>0</v>
      </c>
      <c r="BI208" s="135">
        <f>IF(U208="nulová",N208,0)</f>
        <v>0</v>
      </c>
      <c r="BJ208" s="20" t="s">
        <v>142</v>
      </c>
      <c r="BK208" s="135">
        <f>ROUND(L208*K208,2)</f>
        <v>0</v>
      </c>
      <c r="BL208" s="20" t="s">
        <v>226</v>
      </c>
      <c r="BM208" s="20" t="s">
        <v>381</v>
      </c>
    </row>
    <row r="209" s="1" customFormat="1" ht="25.5" customHeight="1">
      <c r="B209" s="44"/>
      <c r="C209" s="211" t="s">
        <v>382</v>
      </c>
      <c r="D209" s="211" t="s">
        <v>164</v>
      </c>
      <c r="E209" s="212" t="s">
        <v>383</v>
      </c>
      <c r="F209" s="213" t="s">
        <v>384</v>
      </c>
      <c r="G209" s="213"/>
      <c r="H209" s="213"/>
      <c r="I209" s="213"/>
      <c r="J209" s="214" t="s">
        <v>167</v>
      </c>
      <c r="K209" s="215">
        <v>10</v>
      </c>
      <c r="L209" s="216">
        <v>0</v>
      </c>
      <c r="M209" s="217"/>
      <c r="N209" s="218">
        <f>ROUND(L209*K209,2)</f>
        <v>0</v>
      </c>
      <c r="O209" s="218"/>
      <c r="P209" s="218"/>
      <c r="Q209" s="218"/>
      <c r="R209" s="46"/>
      <c r="T209" s="219" t="s">
        <v>22</v>
      </c>
      <c r="U209" s="54" t="s">
        <v>46</v>
      </c>
      <c r="V209" s="45"/>
      <c r="W209" s="220">
        <f>V209*K209</f>
        <v>0</v>
      </c>
      <c r="X209" s="220">
        <v>0</v>
      </c>
      <c r="Y209" s="220">
        <f>X209*K209</f>
        <v>0</v>
      </c>
      <c r="Z209" s="220">
        <v>0</v>
      </c>
      <c r="AA209" s="221">
        <f>Z209*K209</f>
        <v>0</v>
      </c>
      <c r="AR209" s="20" t="s">
        <v>226</v>
      </c>
      <c r="AT209" s="20" t="s">
        <v>164</v>
      </c>
      <c r="AU209" s="20" t="s">
        <v>142</v>
      </c>
      <c r="AY209" s="20" t="s">
        <v>163</v>
      </c>
      <c r="BE209" s="135">
        <f>IF(U209="základní",N209,0)</f>
        <v>0</v>
      </c>
      <c r="BF209" s="135">
        <f>IF(U209="snížená",N209,0)</f>
        <v>0</v>
      </c>
      <c r="BG209" s="135">
        <f>IF(U209="zákl. přenesená",N209,0)</f>
        <v>0</v>
      </c>
      <c r="BH209" s="135">
        <f>IF(U209="sníž. přenesená",N209,0)</f>
        <v>0</v>
      </c>
      <c r="BI209" s="135">
        <f>IF(U209="nulová",N209,0)</f>
        <v>0</v>
      </c>
      <c r="BJ209" s="20" t="s">
        <v>142</v>
      </c>
      <c r="BK209" s="135">
        <f>ROUND(L209*K209,2)</f>
        <v>0</v>
      </c>
      <c r="BL209" s="20" t="s">
        <v>226</v>
      </c>
      <c r="BM209" s="20" t="s">
        <v>385</v>
      </c>
    </row>
    <row r="210" s="1" customFormat="1" ht="25.5" customHeight="1">
      <c r="B210" s="44"/>
      <c r="C210" s="211" t="s">
        <v>386</v>
      </c>
      <c r="D210" s="211" t="s">
        <v>164</v>
      </c>
      <c r="E210" s="212" t="s">
        <v>387</v>
      </c>
      <c r="F210" s="213" t="s">
        <v>388</v>
      </c>
      <c r="G210" s="213"/>
      <c r="H210" s="213"/>
      <c r="I210" s="213"/>
      <c r="J210" s="214" t="s">
        <v>167</v>
      </c>
      <c r="K210" s="215">
        <v>8</v>
      </c>
      <c r="L210" s="216">
        <v>0</v>
      </c>
      <c r="M210" s="217"/>
      <c r="N210" s="218">
        <f>ROUND(L210*K210,2)</f>
        <v>0</v>
      </c>
      <c r="O210" s="218"/>
      <c r="P210" s="218"/>
      <c r="Q210" s="218"/>
      <c r="R210" s="46"/>
      <c r="T210" s="219" t="s">
        <v>22</v>
      </c>
      <c r="U210" s="54" t="s">
        <v>46</v>
      </c>
      <c r="V210" s="45"/>
      <c r="W210" s="220">
        <f>V210*K210</f>
        <v>0</v>
      </c>
      <c r="X210" s="220">
        <v>0</v>
      </c>
      <c r="Y210" s="220">
        <f>X210*K210</f>
        <v>0</v>
      </c>
      <c r="Z210" s="220">
        <v>0</v>
      </c>
      <c r="AA210" s="221">
        <f>Z210*K210</f>
        <v>0</v>
      </c>
      <c r="AR210" s="20" t="s">
        <v>226</v>
      </c>
      <c r="AT210" s="20" t="s">
        <v>164</v>
      </c>
      <c r="AU210" s="20" t="s">
        <v>142</v>
      </c>
      <c r="AY210" s="20" t="s">
        <v>163</v>
      </c>
      <c r="BE210" s="135">
        <f>IF(U210="základní",N210,0)</f>
        <v>0</v>
      </c>
      <c r="BF210" s="135">
        <f>IF(U210="snížená",N210,0)</f>
        <v>0</v>
      </c>
      <c r="BG210" s="135">
        <f>IF(U210="zákl. přenesená",N210,0)</f>
        <v>0</v>
      </c>
      <c r="BH210" s="135">
        <f>IF(U210="sníž. přenesená",N210,0)</f>
        <v>0</v>
      </c>
      <c r="BI210" s="135">
        <f>IF(U210="nulová",N210,0)</f>
        <v>0</v>
      </c>
      <c r="BJ210" s="20" t="s">
        <v>142</v>
      </c>
      <c r="BK210" s="135">
        <f>ROUND(L210*K210,2)</f>
        <v>0</v>
      </c>
      <c r="BL210" s="20" t="s">
        <v>226</v>
      </c>
      <c r="BM210" s="20" t="s">
        <v>389</v>
      </c>
    </row>
    <row r="211" s="1" customFormat="1" ht="25.5" customHeight="1">
      <c r="B211" s="44"/>
      <c r="C211" s="211" t="s">
        <v>390</v>
      </c>
      <c r="D211" s="211" t="s">
        <v>164</v>
      </c>
      <c r="E211" s="212" t="s">
        <v>391</v>
      </c>
      <c r="F211" s="213" t="s">
        <v>392</v>
      </c>
      <c r="G211" s="213"/>
      <c r="H211" s="213"/>
      <c r="I211" s="213"/>
      <c r="J211" s="214" t="s">
        <v>167</v>
      </c>
      <c r="K211" s="215">
        <v>1</v>
      </c>
      <c r="L211" s="216">
        <v>0</v>
      </c>
      <c r="M211" s="217"/>
      <c r="N211" s="218">
        <f>ROUND(L211*K211,2)</f>
        <v>0</v>
      </c>
      <c r="O211" s="218"/>
      <c r="P211" s="218"/>
      <c r="Q211" s="218"/>
      <c r="R211" s="46"/>
      <c r="T211" s="219" t="s">
        <v>22</v>
      </c>
      <c r="U211" s="54" t="s">
        <v>46</v>
      </c>
      <c r="V211" s="45"/>
      <c r="W211" s="220">
        <f>V211*K211</f>
        <v>0</v>
      </c>
      <c r="X211" s="220">
        <v>0</v>
      </c>
      <c r="Y211" s="220">
        <f>X211*K211</f>
        <v>0</v>
      </c>
      <c r="Z211" s="220">
        <v>0</v>
      </c>
      <c r="AA211" s="221">
        <f>Z211*K211</f>
        <v>0</v>
      </c>
      <c r="AR211" s="20" t="s">
        <v>226</v>
      </c>
      <c r="AT211" s="20" t="s">
        <v>164</v>
      </c>
      <c r="AU211" s="20" t="s">
        <v>142</v>
      </c>
      <c r="AY211" s="20" t="s">
        <v>163</v>
      </c>
      <c r="BE211" s="135">
        <f>IF(U211="základní",N211,0)</f>
        <v>0</v>
      </c>
      <c r="BF211" s="135">
        <f>IF(U211="snížená",N211,0)</f>
        <v>0</v>
      </c>
      <c r="BG211" s="135">
        <f>IF(U211="zákl. přenesená",N211,0)</f>
        <v>0</v>
      </c>
      <c r="BH211" s="135">
        <f>IF(U211="sníž. přenesená",N211,0)</f>
        <v>0</v>
      </c>
      <c r="BI211" s="135">
        <f>IF(U211="nulová",N211,0)</f>
        <v>0</v>
      </c>
      <c r="BJ211" s="20" t="s">
        <v>142</v>
      </c>
      <c r="BK211" s="135">
        <f>ROUND(L211*K211,2)</f>
        <v>0</v>
      </c>
      <c r="BL211" s="20" t="s">
        <v>226</v>
      </c>
      <c r="BM211" s="20" t="s">
        <v>393</v>
      </c>
    </row>
    <row r="212" s="1" customFormat="1" ht="51" customHeight="1">
      <c r="B212" s="44"/>
      <c r="C212" s="211" t="s">
        <v>394</v>
      </c>
      <c r="D212" s="211" t="s">
        <v>164</v>
      </c>
      <c r="E212" s="212" t="s">
        <v>395</v>
      </c>
      <c r="F212" s="213" t="s">
        <v>396</v>
      </c>
      <c r="G212" s="213"/>
      <c r="H212" s="213"/>
      <c r="I212" s="213"/>
      <c r="J212" s="214" t="s">
        <v>167</v>
      </c>
      <c r="K212" s="215">
        <v>5</v>
      </c>
      <c r="L212" s="216">
        <v>0</v>
      </c>
      <c r="M212" s="217"/>
      <c r="N212" s="218">
        <f>ROUND(L212*K212,2)</f>
        <v>0</v>
      </c>
      <c r="O212" s="218"/>
      <c r="P212" s="218"/>
      <c r="Q212" s="218"/>
      <c r="R212" s="46"/>
      <c r="T212" s="219" t="s">
        <v>22</v>
      </c>
      <c r="U212" s="54" t="s">
        <v>46</v>
      </c>
      <c r="V212" s="45"/>
      <c r="W212" s="220">
        <f>V212*K212</f>
        <v>0</v>
      </c>
      <c r="X212" s="220">
        <v>0</v>
      </c>
      <c r="Y212" s="220">
        <f>X212*K212</f>
        <v>0</v>
      </c>
      <c r="Z212" s="220">
        <v>0</v>
      </c>
      <c r="AA212" s="221">
        <f>Z212*K212</f>
        <v>0</v>
      </c>
      <c r="AR212" s="20" t="s">
        <v>226</v>
      </c>
      <c r="AT212" s="20" t="s">
        <v>164</v>
      </c>
      <c r="AU212" s="20" t="s">
        <v>142</v>
      </c>
      <c r="AY212" s="20" t="s">
        <v>163</v>
      </c>
      <c r="BE212" s="135">
        <f>IF(U212="základní",N212,0)</f>
        <v>0</v>
      </c>
      <c r="BF212" s="135">
        <f>IF(U212="snížená",N212,0)</f>
        <v>0</v>
      </c>
      <c r="BG212" s="135">
        <f>IF(U212="zákl. přenesená",N212,0)</f>
        <v>0</v>
      </c>
      <c r="BH212" s="135">
        <f>IF(U212="sníž. přenesená",N212,0)</f>
        <v>0</v>
      </c>
      <c r="BI212" s="135">
        <f>IF(U212="nulová",N212,0)</f>
        <v>0</v>
      </c>
      <c r="BJ212" s="20" t="s">
        <v>142</v>
      </c>
      <c r="BK212" s="135">
        <f>ROUND(L212*K212,2)</f>
        <v>0</v>
      </c>
      <c r="BL212" s="20" t="s">
        <v>226</v>
      </c>
      <c r="BM212" s="20" t="s">
        <v>397</v>
      </c>
    </row>
    <row r="213" s="1" customFormat="1" ht="16.5" customHeight="1">
      <c r="B213" s="44"/>
      <c r="C213" s="211" t="s">
        <v>398</v>
      </c>
      <c r="D213" s="211" t="s">
        <v>164</v>
      </c>
      <c r="E213" s="212" t="s">
        <v>399</v>
      </c>
      <c r="F213" s="213" t="s">
        <v>400</v>
      </c>
      <c r="G213" s="213"/>
      <c r="H213" s="213"/>
      <c r="I213" s="213"/>
      <c r="J213" s="214" t="s">
        <v>167</v>
      </c>
      <c r="K213" s="215">
        <v>1</v>
      </c>
      <c r="L213" s="216">
        <v>0</v>
      </c>
      <c r="M213" s="217"/>
      <c r="N213" s="218">
        <f>ROUND(L213*K213,2)</f>
        <v>0</v>
      </c>
      <c r="O213" s="218"/>
      <c r="P213" s="218"/>
      <c r="Q213" s="218"/>
      <c r="R213" s="46"/>
      <c r="T213" s="219" t="s">
        <v>22</v>
      </c>
      <c r="U213" s="54" t="s">
        <v>46</v>
      </c>
      <c r="V213" s="45"/>
      <c r="W213" s="220">
        <f>V213*K213</f>
        <v>0</v>
      </c>
      <c r="X213" s="220">
        <v>0</v>
      </c>
      <c r="Y213" s="220">
        <f>X213*K213</f>
        <v>0</v>
      </c>
      <c r="Z213" s="220">
        <v>0</v>
      </c>
      <c r="AA213" s="221">
        <f>Z213*K213</f>
        <v>0</v>
      </c>
      <c r="AR213" s="20" t="s">
        <v>226</v>
      </c>
      <c r="AT213" s="20" t="s">
        <v>164</v>
      </c>
      <c r="AU213" s="20" t="s">
        <v>142</v>
      </c>
      <c r="AY213" s="20" t="s">
        <v>163</v>
      </c>
      <c r="BE213" s="135">
        <f>IF(U213="základní",N213,0)</f>
        <v>0</v>
      </c>
      <c r="BF213" s="135">
        <f>IF(U213="snížená",N213,0)</f>
        <v>0</v>
      </c>
      <c r="BG213" s="135">
        <f>IF(U213="zákl. přenesená",N213,0)</f>
        <v>0</v>
      </c>
      <c r="BH213" s="135">
        <f>IF(U213="sníž. přenesená",N213,0)</f>
        <v>0</v>
      </c>
      <c r="BI213" s="135">
        <f>IF(U213="nulová",N213,0)</f>
        <v>0</v>
      </c>
      <c r="BJ213" s="20" t="s">
        <v>142</v>
      </c>
      <c r="BK213" s="135">
        <f>ROUND(L213*K213,2)</f>
        <v>0</v>
      </c>
      <c r="BL213" s="20" t="s">
        <v>226</v>
      </c>
      <c r="BM213" s="20" t="s">
        <v>401</v>
      </c>
    </row>
    <row r="214" s="1" customFormat="1" ht="16.5" customHeight="1">
      <c r="B214" s="44"/>
      <c r="C214" s="211" t="s">
        <v>402</v>
      </c>
      <c r="D214" s="211" t="s">
        <v>164</v>
      </c>
      <c r="E214" s="212" t="s">
        <v>403</v>
      </c>
      <c r="F214" s="213" t="s">
        <v>404</v>
      </c>
      <c r="G214" s="213"/>
      <c r="H214" s="213"/>
      <c r="I214" s="213"/>
      <c r="J214" s="214" t="s">
        <v>167</v>
      </c>
      <c r="K214" s="215">
        <v>2</v>
      </c>
      <c r="L214" s="216">
        <v>0</v>
      </c>
      <c r="M214" s="217"/>
      <c r="N214" s="218">
        <f>ROUND(L214*K214,2)</f>
        <v>0</v>
      </c>
      <c r="O214" s="218"/>
      <c r="P214" s="218"/>
      <c r="Q214" s="218"/>
      <c r="R214" s="46"/>
      <c r="T214" s="219" t="s">
        <v>22</v>
      </c>
      <c r="U214" s="54" t="s">
        <v>46</v>
      </c>
      <c r="V214" s="45"/>
      <c r="W214" s="220">
        <f>V214*K214</f>
        <v>0</v>
      </c>
      <c r="X214" s="220">
        <v>0</v>
      </c>
      <c r="Y214" s="220">
        <f>X214*K214</f>
        <v>0</v>
      </c>
      <c r="Z214" s="220">
        <v>0</v>
      </c>
      <c r="AA214" s="221">
        <f>Z214*K214</f>
        <v>0</v>
      </c>
      <c r="AR214" s="20" t="s">
        <v>226</v>
      </c>
      <c r="AT214" s="20" t="s">
        <v>164</v>
      </c>
      <c r="AU214" s="20" t="s">
        <v>142</v>
      </c>
      <c r="AY214" s="20" t="s">
        <v>163</v>
      </c>
      <c r="BE214" s="135">
        <f>IF(U214="základní",N214,0)</f>
        <v>0</v>
      </c>
      <c r="BF214" s="135">
        <f>IF(U214="snížená",N214,0)</f>
        <v>0</v>
      </c>
      <c r="BG214" s="135">
        <f>IF(U214="zákl. přenesená",N214,0)</f>
        <v>0</v>
      </c>
      <c r="BH214" s="135">
        <f>IF(U214="sníž. přenesená",N214,0)</f>
        <v>0</v>
      </c>
      <c r="BI214" s="135">
        <f>IF(U214="nulová",N214,0)</f>
        <v>0</v>
      </c>
      <c r="BJ214" s="20" t="s">
        <v>142</v>
      </c>
      <c r="BK214" s="135">
        <f>ROUND(L214*K214,2)</f>
        <v>0</v>
      </c>
      <c r="BL214" s="20" t="s">
        <v>226</v>
      </c>
      <c r="BM214" s="20" t="s">
        <v>405</v>
      </c>
    </row>
    <row r="215" s="1" customFormat="1" ht="25.5" customHeight="1">
      <c r="B215" s="44"/>
      <c r="C215" s="211" t="s">
        <v>406</v>
      </c>
      <c r="D215" s="211" t="s">
        <v>164</v>
      </c>
      <c r="E215" s="212" t="s">
        <v>407</v>
      </c>
      <c r="F215" s="213" t="s">
        <v>408</v>
      </c>
      <c r="G215" s="213"/>
      <c r="H215" s="213"/>
      <c r="I215" s="213"/>
      <c r="J215" s="214" t="s">
        <v>237</v>
      </c>
      <c r="K215" s="215">
        <v>68</v>
      </c>
      <c r="L215" s="216">
        <v>0</v>
      </c>
      <c r="M215" s="217"/>
      <c r="N215" s="218">
        <f>ROUND(L215*K215,2)</f>
        <v>0</v>
      </c>
      <c r="O215" s="218"/>
      <c r="P215" s="218"/>
      <c r="Q215" s="218"/>
      <c r="R215" s="46"/>
      <c r="T215" s="219" t="s">
        <v>22</v>
      </c>
      <c r="U215" s="54" t="s">
        <v>46</v>
      </c>
      <c r="V215" s="45"/>
      <c r="W215" s="220">
        <f>V215*K215</f>
        <v>0</v>
      </c>
      <c r="X215" s="220">
        <v>0</v>
      </c>
      <c r="Y215" s="220">
        <f>X215*K215</f>
        <v>0</v>
      </c>
      <c r="Z215" s="220">
        <v>0</v>
      </c>
      <c r="AA215" s="221">
        <f>Z215*K215</f>
        <v>0</v>
      </c>
      <c r="AR215" s="20" t="s">
        <v>226</v>
      </c>
      <c r="AT215" s="20" t="s">
        <v>164</v>
      </c>
      <c r="AU215" s="20" t="s">
        <v>142</v>
      </c>
      <c r="AY215" s="20" t="s">
        <v>163</v>
      </c>
      <c r="BE215" s="135">
        <f>IF(U215="základní",N215,0)</f>
        <v>0</v>
      </c>
      <c r="BF215" s="135">
        <f>IF(U215="snížená",N215,0)</f>
        <v>0</v>
      </c>
      <c r="BG215" s="135">
        <f>IF(U215="zákl. přenesená",N215,0)</f>
        <v>0</v>
      </c>
      <c r="BH215" s="135">
        <f>IF(U215="sníž. přenesená",N215,0)</f>
        <v>0</v>
      </c>
      <c r="BI215" s="135">
        <f>IF(U215="nulová",N215,0)</f>
        <v>0</v>
      </c>
      <c r="BJ215" s="20" t="s">
        <v>142</v>
      </c>
      <c r="BK215" s="135">
        <f>ROUND(L215*K215,2)</f>
        <v>0</v>
      </c>
      <c r="BL215" s="20" t="s">
        <v>226</v>
      </c>
      <c r="BM215" s="20" t="s">
        <v>409</v>
      </c>
    </row>
    <row r="216" s="1" customFormat="1" ht="25.5" customHeight="1">
      <c r="B216" s="44"/>
      <c r="C216" s="211" t="s">
        <v>410</v>
      </c>
      <c r="D216" s="211" t="s">
        <v>164</v>
      </c>
      <c r="E216" s="212" t="s">
        <v>411</v>
      </c>
      <c r="F216" s="213" t="s">
        <v>412</v>
      </c>
      <c r="G216" s="213"/>
      <c r="H216" s="213"/>
      <c r="I216" s="213"/>
      <c r="J216" s="214" t="s">
        <v>180</v>
      </c>
      <c r="K216" s="215">
        <v>0.083000000000000004</v>
      </c>
      <c r="L216" s="216">
        <v>0</v>
      </c>
      <c r="M216" s="217"/>
      <c r="N216" s="218">
        <f>ROUND(L216*K216,2)</f>
        <v>0</v>
      </c>
      <c r="O216" s="218"/>
      <c r="P216" s="218"/>
      <c r="Q216" s="218"/>
      <c r="R216" s="46"/>
      <c r="T216" s="219" t="s">
        <v>22</v>
      </c>
      <c r="U216" s="54" t="s">
        <v>46</v>
      </c>
      <c r="V216" s="45"/>
      <c r="W216" s="220">
        <f>V216*K216</f>
        <v>0</v>
      </c>
      <c r="X216" s="220">
        <v>0</v>
      </c>
      <c r="Y216" s="220">
        <f>X216*K216</f>
        <v>0</v>
      </c>
      <c r="Z216" s="220">
        <v>0</v>
      </c>
      <c r="AA216" s="221">
        <f>Z216*K216</f>
        <v>0</v>
      </c>
      <c r="AR216" s="20" t="s">
        <v>226</v>
      </c>
      <c r="AT216" s="20" t="s">
        <v>164</v>
      </c>
      <c r="AU216" s="20" t="s">
        <v>142</v>
      </c>
      <c r="AY216" s="20" t="s">
        <v>163</v>
      </c>
      <c r="BE216" s="135">
        <f>IF(U216="základní",N216,0)</f>
        <v>0</v>
      </c>
      <c r="BF216" s="135">
        <f>IF(U216="snížená",N216,0)</f>
        <v>0</v>
      </c>
      <c r="BG216" s="135">
        <f>IF(U216="zákl. přenesená",N216,0)</f>
        <v>0</v>
      </c>
      <c r="BH216" s="135">
        <f>IF(U216="sníž. přenesená",N216,0)</f>
        <v>0</v>
      </c>
      <c r="BI216" s="135">
        <f>IF(U216="nulová",N216,0)</f>
        <v>0</v>
      </c>
      <c r="BJ216" s="20" t="s">
        <v>142</v>
      </c>
      <c r="BK216" s="135">
        <f>ROUND(L216*K216,2)</f>
        <v>0</v>
      </c>
      <c r="BL216" s="20" t="s">
        <v>226</v>
      </c>
      <c r="BM216" s="20" t="s">
        <v>413</v>
      </c>
    </row>
    <row r="217" s="1" customFormat="1" ht="25.5" customHeight="1">
      <c r="B217" s="44"/>
      <c r="C217" s="211" t="s">
        <v>414</v>
      </c>
      <c r="D217" s="211" t="s">
        <v>164</v>
      </c>
      <c r="E217" s="212" t="s">
        <v>415</v>
      </c>
      <c r="F217" s="213" t="s">
        <v>416</v>
      </c>
      <c r="G217" s="213"/>
      <c r="H217" s="213"/>
      <c r="I217" s="213"/>
      <c r="J217" s="214" t="s">
        <v>180</v>
      </c>
      <c r="K217" s="215">
        <v>0.083000000000000004</v>
      </c>
      <c r="L217" s="216">
        <v>0</v>
      </c>
      <c r="M217" s="217"/>
      <c r="N217" s="218">
        <f>ROUND(L217*K217,2)</f>
        <v>0</v>
      </c>
      <c r="O217" s="218"/>
      <c r="P217" s="218"/>
      <c r="Q217" s="218"/>
      <c r="R217" s="46"/>
      <c r="T217" s="219" t="s">
        <v>22</v>
      </c>
      <c r="U217" s="54" t="s">
        <v>46</v>
      </c>
      <c r="V217" s="45"/>
      <c r="W217" s="220">
        <f>V217*K217</f>
        <v>0</v>
      </c>
      <c r="X217" s="220">
        <v>0</v>
      </c>
      <c r="Y217" s="220">
        <f>X217*K217</f>
        <v>0</v>
      </c>
      <c r="Z217" s="220">
        <v>0</v>
      </c>
      <c r="AA217" s="221">
        <f>Z217*K217</f>
        <v>0</v>
      </c>
      <c r="AR217" s="20" t="s">
        <v>226</v>
      </c>
      <c r="AT217" s="20" t="s">
        <v>164</v>
      </c>
      <c r="AU217" s="20" t="s">
        <v>142</v>
      </c>
      <c r="AY217" s="20" t="s">
        <v>163</v>
      </c>
      <c r="BE217" s="135">
        <f>IF(U217="základní",N217,0)</f>
        <v>0</v>
      </c>
      <c r="BF217" s="135">
        <f>IF(U217="snížená",N217,0)</f>
        <v>0</v>
      </c>
      <c r="BG217" s="135">
        <f>IF(U217="zákl. přenesená",N217,0)</f>
        <v>0</v>
      </c>
      <c r="BH217" s="135">
        <f>IF(U217="sníž. přenesená",N217,0)</f>
        <v>0</v>
      </c>
      <c r="BI217" s="135">
        <f>IF(U217="nulová",N217,0)</f>
        <v>0</v>
      </c>
      <c r="BJ217" s="20" t="s">
        <v>142</v>
      </c>
      <c r="BK217" s="135">
        <f>ROUND(L217*K217,2)</f>
        <v>0</v>
      </c>
      <c r="BL217" s="20" t="s">
        <v>226</v>
      </c>
      <c r="BM217" s="20" t="s">
        <v>417</v>
      </c>
    </row>
    <row r="218" s="9" customFormat="1" ht="29.88" customHeight="1">
      <c r="B218" s="198"/>
      <c r="C218" s="199"/>
      <c r="D218" s="208" t="s">
        <v>119</v>
      </c>
      <c r="E218" s="208"/>
      <c r="F218" s="208"/>
      <c r="G218" s="208"/>
      <c r="H218" s="208"/>
      <c r="I218" s="208"/>
      <c r="J218" s="208"/>
      <c r="K218" s="208"/>
      <c r="L218" s="208"/>
      <c r="M218" s="208"/>
      <c r="N218" s="222">
        <f>BK218</f>
        <v>0</v>
      </c>
      <c r="O218" s="223"/>
      <c r="P218" s="223"/>
      <c r="Q218" s="223"/>
      <c r="R218" s="201"/>
      <c r="T218" s="202"/>
      <c r="U218" s="199"/>
      <c r="V218" s="199"/>
      <c r="W218" s="203">
        <f>SUM(W219:W232)</f>
        <v>0</v>
      </c>
      <c r="X218" s="199"/>
      <c r="Y218" s="203">
        <f>SUM(Y219:Y232)</f>
        <v>0</v>
      </c>
      <c r="Z218" s="199"/>
      <c r="AA218" s="204">
        <f>SUM(AA219:AA232)</f>
        <v>0</v>
      </c>
      <c r="AR218" s="205" t="s">
        <v>142</v>
      </c>
      <c r="AT218" s="206" t="s">
        <v>78</v>
      </c>
      <c r="AU218" s="206" t="s">
        <v>84</v>
      </c>
      <c r="AY218" s="205" t="s">
        <v>163</v>
      </c>
      <c r="BK218" s="207">
        <f>SUM(BK219:BK232)</f>
        <v>0</v>
      </c>
    </row>
    <row r="219" s="1" customFormat="1" ht="25.5" customHeight="1">
      <c r="B219" s="44"/>
      <c r="C219" s="211" t="s">
        <v>418</v>
      </c>
      <c r="D219" s="211" t="s">
        <v>164</v>
      </c>
      <c r="E219" s="212" t="s">
        <v>419</v>
      </c>
      <c r="F219" s="213" t="s">
        <v>420</v>
      </c>
      <c r="G219" s="213"/>
      <c r="H219" s="213"/>
      <c r="I219" s="213"/>
      <c r="J219" s="214" t="s">
        <v>167</v>
      </c>
      <c r="K219" s="215">
        <v>12</v>
      </c>
      <c r="L219" s="216">
        <v>0</v>
      </c>
      <c r="M219" s="217"/>
      <c r="N219" s="218">
        <f>ROUND(L219*K219,2)</f>
        <v>0</v>
      </c>
      <c r="O219" s="218"/>
      <c r="P219" s="218"/>
      <c r="Q219" s="218"/>
      <c r="R219" s="46"/>
      <c r="T219" s="219" t="s">
        <v>22</v>
      </c>
      <c r="U219" s="54" t="s">
        <v>46</v>
      </c>
      <c r="V219" s="45"/>
      <c r="W219" s="220">
        <f>V219*K219</f>
        <v>0</v>
      </c>
      <c r="X219" s="220">
        <v>0</v>
      </c>
      <c r="Y219" s="220">
        <f>X219*K219</f>
        <v>0</v>
      </c>
      <c r="Z219" s="220">
        <v>0</v>
      </c>
      <c r="AA219" s="221">
        <f>Z219*K219</f>
        <v>0</v>
      </c>
      <c r="AR219" s="20" t="s">
        <v>226</v>
      </c>
      <c r="AT219" s="20" t="s">
        <v>164</v>
      </c>
      <c r="AU219" s="20" t="s">
        <v>142</v>
      </c>
      <c r="AY219" s="20" t="s">
        <v>163</v>
      </c>
      <c r="BE219" s="135">
        <f>IF(U219="základní",N219,0)</f>
        <v>0</v>
      </c>
      <c r="BF219" s="135">
        <f>IF(U219="snížená",N219,0)</f>
        <v>0</v>
      </c>
      <c r="BG219" s="135">
        <f>IF(U219="zákl. přenesená",N219,0)</f>
        <v>0</v>
      </c>
      <c r="BH219" s="135">
        <f>IF(U219="sníž. přenesená",N219,0)</f>
        <v>0</v>
      </c>
      <c r="BI219" s="135">
        <f>IF(U219="nulová",N219,0)</f>
        <v>0</v>
      </c>
      <c r="BJ219" s="20" t="s">
        <v>142</v>
      </c>
      <c r="BK219" s="135">
        <f>ROUND(L219*K219,2)</f>
        <v>0</v>
      </c>
      <c r="BL219" s="20" t="s">
        <v>226</v>
      </c>
      <c r="BM219" s="20" t="s">
        <v>421</v>
      </c>
    </row>
    <row r="220" s="1" customFormat="1" ht="25.5" customHeight="1">
      <c r="B220" s="44"/>
      <c r="C220" s="211" t="s">
        <v>422</v>
      </c>
      <c r="D220" s="211" t="s">
        <v>164</v>
      </c>
      <c r="E220" s="212" t="s">
        <v>423</v>
      </c>
      <c r="F220" s="213" t="s">
        <v>424</v>
      </c>
      <c r="G220" s="213"/>
      <c r="H220" s="213"/>
      <c r="I220" s="213"/>
      <c r="J220" s="214" t="s">
        <v>237</v>
      </c>
      <c r="K220" s="215">
        <v>42</v>
      </c>
      <c r="L220" s="216">
        <v>0</v>
      </c>
      <c r="M220" s="217"/>
      <c r="N220" s="218">
        <f>ROUND(L220*K220,2)</f>
        <v>0</v>
      </c>
      <c r="O220" s="218"/>
      <c r="P220" s="218"/>
      <c r="Q220" s="218"/>
      <c r="R220" s="46"/>
      <c r="T220" s="219" t="s">
        <v>22</v>
      </c>
      <c r="U220" s="54" t="s">
        <v>46</v>
      </c>
      <c r="V220" s="45"/>
      <c r="W220" s="220">
        <f>V220*K220</f>
        <v>0</v>
      </c>
      <c r="X220" s="220">
        <v>0</v>
      </c>
      <c r="Y220" s="220">
        <f>X220*K220</f>
        <v>0</v>
      </c>
      <c r="Z220" s="220">
        <v>0</v>
      </c>
      <c r="AA220" s="221">
        <f>Z220*K220</f>
        <v>0</v>
      </c>
      <c r="AR220" s="20" t="s">
        <v>226</v>
      </c>
      <c r="AT220" s="20" t="s">
        <v>164</v>
      </c>
      <c r="AU220" s="20" t="s">
        <v>142</v>
      </c>
      <c r="AY220" s="20" t="s">
        <v>163</v>
      </c>
      <c r="BE220" s="135">
        <f>IF(U220="základní",N220,0)</f>
        <v>0</v>
      </c>
      <c r="BF220" s="135">
        <f>IF(U220="snížená",N220,0)</f>
        <v>0</v>
      </c>
      <c r="BG220" s="135">
        <f>IF(U220="zákl. přenesená",N220,0)</f>
        <v>0</v>
      </c>
      <c r="BH220" s="135">
        <f>IF(U220="sníž. přenesená",N220,0)</f>
        <v>0</v>
      </c>
      <c r="BI220" s="135">
        <f>IF(U220="nulová",N220,0)</f>
        <v>0</v>
      </c>
      <c r="BJ220" s="20" t="s">
        <v>142</v>
      </c>
      <c r="BK220" s="135">
        <f>ROUND(L220*K220,2)</f>
        <v>0</v>
      </c>
      <c r="BL220" s="20" t="s">
        <v>226</v>
      </c>
      <c r="BM220" s="20" t="s">
        <v>425</v>
      </c>
    </row>
    <row r="221" s="1" customFormat="1" ht="25.5" customHeight="1">
      <c r="B221" s="44"/>
      <c r="C221" s="211" t="s">
        <v>426</v>
      </c>
      <c r="D221" s="211" t="s">
        <v>164</v>
      </c>
      <c r="E221" s="212" t="s">
        <v>427</v>
      </c>
      <c r="F221" s="213" t="s">
        <v>428</v>
      </c>
      <c r="G221" s="213"/>
      <c r="H221" s="213"/>
      <c r="I221" s="213"/>
      <c r="J221" s="214" t="s">
        <v>237</v>
      </c>
      <c r="K221" s="215">
        <v>107</v>
      </c>
      <c r="L221" s="216">
        <v>0</v>
      </c>
      <c r="M221" s="217"/>
      <c r="N221" s="218">
        <f>ROUND(L221*K221,2)</f>
        <v>0</v>
      </c>
      <c r="O221" s="218"/>
      <c r="P221" s="218"/>
      <c r="Q221" s="218"/>
      <c r="R221" s="46"/>
      <c r="T221" s="219" t="s">
        <v>22</v>
      </c>
      <c r="U221" s="54" t="s">
        <v>46</v>
      </c>
      <c r="V221" s="45"/>
      <c r="W221" s="220">
        <f>V221*K221</f>
        <v>0</v>
      </c>
      <c r="X221" s="220">
        <v>0</v>
      </c>
      <c r="Y221" s="220">
        <f>X221*K221</f>
        <v>0</v>
      </c>
      <c r="Z221" s="220">
        <v>0</v>
      </c>
      <c r="AA221" s="221">
        <f>Z221*K221</f>
        <v>0</v>
      </c>
      <c r="AR221" s="20" t="s">
        <v>226</v>
      </c>
      <c r="AT221" s="20" t="s">
        <v>164</v>
      </c>
      <c r="AU221" s="20" t="s">
        <v>142</v>
      </c>
      <c r="AY221" s="20" t="s">
        <v>163</v>
      </c>
      <c r="BE221" s="135">
        <f>IF(U221="základní",N221,0)</f>
        <v>0</v>
      </c>
      <c r="BF221" s="135">
        <f>IF(U221="snížená",N221,0)</f>
        <v>0</v>
      </c>
      <c r="BG221" s="135">
        <f>IF(U221="zákl. přenesená",N221,0)</f>
        <v>0</v>
      </c>
      <c r="BH221" s="135">
        <f>IF(U221="sníž. přenesená",N221,0)</f>
        <v>0</v>
      </c>
      <c r="BI221" s="135">
        <f>IF(U221="nulová",N221,0)</f>
        <v>0</v>
      </c>
      <c r="BJ221" s="20" t="s">
        <v>142</v>
      </c>
      <c r="BK221" s="135">
        <f>ROUND(L221*K221,2)</f>
        <v>0</v>
      </c>
      <c r="BL221" s="20" t="s">
        <v>226</v>
      </c>
      <c r="BM221" s="20" t="s">
        <v>429</v>
      </c>
    </row>
    <row r="222" s="1" customFormat="1" ht="38.25" customHeight="1">
      <c r="B222" s="44"/>
      <c r="C222" s="211" t="s">
        <v>430</v>
      </c>
      <c r="D222" s="211" t="s">
        <v>164</v>
      </c>
      <c r="E222" s="212" t="s">
        <v>431</v>
      </c>
      <c r="F222" s="213" t="s">
        <v>432</v>
      </c>
      <c r="G222" s="213"/>
      <c r="H222" s="213"/>
      <c r="I222" s="213"/>
      <c r="J222" s="214" t="s">
        <v>237</v>
      </c>
      <c r="K222" s="215">
        <v>26</v>
      </c>
      <c r="L222" s="216">
        <v>0</v>
      </c>
      <c r="M222" s="217"/>
      <c r="N222" s="218">
        <f>ROUND(L222*K222,2)</f>
        <v>0</v>
      </c>
      <c r="O222" s="218"/>
      <c r="P222" s="218"/>
      <c r="Q222" s="218"/>
      <c r="R222" s="46"/>
      <c r="T222" s="219" t="s">
        <v>22</v>
      </c>
      <c r="U222" s="54" t="s">
        <v>46</v>
      </c>
      <c r="V222" s="45"/>
      <c r="W222" s="220">
        <f>V222*K222</f>
        <v>0</v>
      </c>
      <c r="X222" s="220">
        <v>0</v>
      </c>
      <c r="Y222" s="220">
        <f>X222*K222</f>
        <v>0</v>
      </c>
      <c r="Z222" s="220">
        <v>0</v>
      </c>
      <c r="AA222" s="221">
        <f>Z222*K222</f>
        <v>0</v>
      </c>
      <c r="AR222" s="20" t="s">
        <v>226</v>
      </c>
      <c r="AT222" s="20" t="s">
        <v>164</v>
      </c>
      <c r="AU222" s="20" t="s">
        <v>142</v>
      </c>
      <c r="AY222" s="20" t="s">
        <v>163</v>
      </c>
      <c r="BE222" s="135">
        <f>IF(U222="základní",N222,0)</f>
        <v>0</v>
      </c>
      <c r="BF222" s="135">
        <f>IF(U222="snížená",N222,0)</f>
        <v>0</v>
      </c>
      <c r="BG222" s="135">
        <f>IF(U222="zákl. přenesená",N222,0)</f>
        <v>0</v>
      </c>
      <c r="BH222" s="135">
        <f>IF(U222="sníž. přenesená",N222,0)</f>
        <v>0</v>
      </c>
      <c r="BI222" s="135">
        <f>IF(U222="nulová",N222,0)</f>
        <v>0</v>
      </c>
      <c r="BJ222" s="20" t="s">
        <v>142</v>
      </c>
      <c r="BK222" s="135">
        <f>ROUND(L222*K222,2)</f>
        <v>0</v>
      </c>
      <c r="BL222" s="20" t="s">
        <v>226</v>
      </c>
      <c r="BM222" s="20" t="s">
        <v>433</v>
      </c>
    </row>
    <row r="223" s="1" customFormat="1" ht="38.25" customHeight="1">
      <c r="B223" s="44"/>
      <c r="C223" s="211" t="s">
        <v>434</v>
      </c>
      <c r="D223" s="211" t="s">
        <v>164</v>
      </c>
      <c r="E223" s="212" t="s">
        <v>435</v>
      </c>
      <c r="F223" s="213" t="s">
        <v>436</v>
      </c>
      <c r="G223" s="213"/>
      <c r="H223" s="213"/>
      <c r="I223" s="213"/>
      <c r="J223" s="214" t="s">
        <v>237</v>
      </c>
      <c r="K223" s="215">
        <v>65</v>
      </c>
      <c r="L223" s="216">
        <v>0</v>
      </c>
      <c r="M223" s="217"/>
      <c r="N223" s="218">
        <f>ROUND(L223*K223,2)</f>
        <v>0</v>
      </c>
      <c r="O223" s="218"/>
      <c r="P223" s="218"/>
      <c r="Q223" s="218"/>
      <c r="R223" s="46"/>
      <c r="T223" s="219" t="s">
        <v>22</v>
      </c>
      <c r="U223" s="54" t="s">
        <v>46</v>
      </c>
      <c r="V223" s="45"/>
      <c r="W223" s="220">
        <f>V223*K223</f>
        <v>0</v>
      </c>
      <c r="X223" s="220">
        <v>0</v>
      </c>
      <c r="Y223" s="220">
        <f>X223*K223</f>
        <v>0</v>
      </c>
      <c r="Z223" s="220">
        <v>0</v>
      </c>
      <c r="AA223" s="221">
        <f>Z223*K223</f>
        <v>0</v>
      </c>
      <c r="AR223" s="20" t="s">
        <v>226</v>
      </c>
      <c r="AT223" s="20" t="s">
        <v>164</v>
      </c>
      <c r="AU223" s="20" t="s">
        <v>142</v>
      </c>
      <c r="AY223" s="20" t="s">
        <v>163</v>
      </c>
      <c r="BE223" s="135">
        <f>IF(U223="základní",N223,0)</f>
        <v>0</v>
      </c>
      <c r="BF223" s="135">
        <f>IF(U223="snížená",N223,0)</f>
        <v>0</v>
      </c>
      <c r="BG223" s="135">
        <f>IF(U223="zákl. přenesená",N223,0)</f>
        <v>0</v>
      </c>
      <c r="BH223" s="135">
        <f>IF(U223="sníž. přenesená",N223,0)</f>
        <v>0</v>
      </c>
      <c r="BI223" s="135">
        <f>IF(U223="nulová",N223,0)</f>
        <v>0</v>
      </c>
      <c r="BJ223" s="20" t="s">
        <v>142</v>
      </c>
      <c r="BK223" s="135">
        <f>ROUND(L223*K223,2)</f>
        <v>0</v>
      </c>
      <c r="BL223" s="20" t="s">
        <v>226</v>
      </c>
      <c r="BM223" s="20" t="s">
        <v>437</v>
      </c>
    </row>
    <row r="224" s="1" customFormat="1" ht="38.25" customHeight="1">
      <c r="B224" s="44"/>
      <c r="C224" s="211" t="s">
        <v>438</v>
      </c>
      <c r="D224" s="211" t="s">
        <v>164</v>
      </c>
      <c r="E224" s="212" t="s">
        <v>439</v>
      </c>
      <c r="F224" s="213" t="s">
        <v>440</v>
      </c>
      <c r="G224" s="213"/>
      <c r="H224" s="213"/>
      <c r="I224" s="213"/>
      <c r="J224" s="214" t="s">
        <v>237</v>
      </c>
      <c r="K224" s="215">
        <v>16</v>
      </c>
      <c r="L224" s="216">
        <v>0</v>
      </c>
      <c r="M224" s="217"/>
      <c r="N224" s="218">
        <f>ROUND(L224*K224,2)</f>
        <v>0</v>
      </c>
      <c r="O224" s="218"/>
      <c r="P224" s="218"/>
      <c r="Q224" s="218"/>
      <c r="R224" s="46"/>
      <c r="T224" s="219" t="s">
        <v>22</v>
      </c>
      <c r="U224" s="54" t="s">
        <v>46</v>
      </c>
      <c r="V224" s="45"/>
      <c r="W224" s="220">
        <f>V224*K224</f>
        <v>0</v>
      </c>
      <c r="X224" s="220">
        <v>0</v>
      </c>
      <c r="Y224" s="220">
        <f>X224*K224</f>
        <v>0</v>
      </c>
      <c r="Z224" s="220">
        <v>0</v>
      </c>
      <c r="AA224" s="221">
        <f>Z224*K224</f>
        <v>0</v>
      </c>
      <c r="AR224" s="20" t="s">
        <v>226</v>
      </c>
      <c r="AT224" s="20" t="s">
        <v>164</v>
      </c>
      <c r="AU224" s="20" t="s">
        <v>142</v>
      </c>
      <c r="AY224" s="20" t="s">
        <v>163</v>
      </c>
      <c r="BE224" s="135">
        <f>IF(U224="základní",N224,0)</f>
        <v>0</v>
      </c>
      <c r="BF224" s="135">
        <f>IF(U224="snížená",N224,0)</f>
        <v>0</v>
      </c>
      <c r="BG224" s="135">
        <f>IF(U224="zákl. přenesená",N224,0)</f>
        <v>0</v>
      </c>
      <c r="BH224" s="135">
        <f>IF(U224="sníž. přenesená",N224,0)</f>
        <v>0</v>
      </c>
      <c r="BI224" s="135">
        <f>IF(U224="nulová",N224,0)</f>
        <v>0</v>
      </c>
      <c r="BJ224" s="20" t="s">
        <v>142</v>
      </c>
      <c r="BK224" s="135">
        <f>ROUND(L224*K224,2)</f>
        <v>0</v>
      </c>
      <c r="BL224" s="20" t="s">
        <v>226</v>
      </c>
      <c r="BM224" s="20" t="s">
        <v>441</v>
      </c>
    </row>
    <row r="225" s="1" customFormat="1" ht="38.25" customHeight="1">
      <c r="B225" s="44"/>
      <c r="C225" s="211" t="s">
        <v>442</v>
      </c>
      <c r="D225" s="211" t="s">
        <v>164</v>
      </c>
      <c r="E225" s="212" t="s">
        <v>443</v>
      </c>
      <c r="F225" s="213" t="s">
        <v>444</v>
      </c>
      <c r="G225" s="213"/>
      <c r="H225" s="213"/>
      <c r="I225" s="213"/>
      <c r="J225" s="214" t="s">
        <v>237</v>
      </c>
      <c r="K225" s="215">
        <v>45</v>
      </c>
      <c r="L225" s="216">
        <v>0</v>
      </c>
      <c r="M225" s="217"/>
      <c r="N225" s="218">
        <f>ROUND(L225*K225,2)</f>
        <v>0</v>
      </c>
      <c r="O225" s="218"/>
      <c r="P225" s="218"/>
      <c r="Q225" s="218"/>
      <c r="R225" s="46"/>
      <c r="T225" s="219" t="s">
        <v>22</v>
      </c>
      <c r="U225" s="54" t="s">
        <v>46</v>
      </c>
      <c r="V225" s="45"/>
      <c r="W225" s="220">
        <f>V225*K225</f>
        <v>0</v>
      </c>
      <c r="X225" s="220">
        <v>0</v>
      </c>
      <c r="Y225" s="220">
        <f>X225*K225</f>
        <v>0</v>
      </c>
      <c r="Z225" s="220">
        <v>0</v>
      </c>
      <c r="AA225" s="221">
        <f>Z225*K225</f>
        <v>0</v>
      </c>
      <c r="AR225" s="20" t="s">
        <v>226</v>
      </c>
      <c r="AT225" s="20" t="s">
        <v>164</v>
      </c>
      <c r="AU225" s="20" t="s">
        <v>142</v>
      </c>
      <c r="AY225" s="20" t="s">
        <v>163</v>
      </c>
      <c r="BE225" s="135">
        <f>IF(U225="základní",N225,0)</f>
        <v>0</v>
      </c>
      <c r="BF225" s="135">
        <f>IF(U225="snížená",N225,0)</f>
        <v>0</v>
      </c>
      <c r="BG225" s="135">
        <f>IF(U225="zákl. přenesená",N225,0)</f>
        <v>0</v>
      </c>
      <c r="BH225" s="135">
        <f>IF(U225="sníž. přenesená",N225,0)</f>
        <v>0</v>
      </c>
      <c r="BI225" s="135">
        <f>IF(U225="nulová",N225,0)</f>
        <v>0</v>
      </c>
      <c r="BJ225" s="20" t="s">
        <v>142</v>
      </c>
      <c r="BK225" s="135">
        <f>ROUND(L225*K225,2)</f>
        <v>0</v>
      </c>
      <c r="BL225" s="20" t="s">
        <v>226</v>
      </c>
      <c r="BM225" s="20" t="s">
        <v>445</v>
      </c>
    </row>
    <row r="226" s="1" customFormat="1" ht="16.5" customHeight="1">
      <c r="B226" s="44"/>
      <c r="C226" s="211" t="s">
        <v>446</v>
      </c>
      <c r="D226" s="211" t="s">
        <v>164</v>
      </c>
      <c r="E226" s="212" t="s">
        <v>447</v>
      </c>
      <c r="F226" s="213" t="s">
        <v>448</v>
      </c>
      <c r="G226" s="213"/>
      <c r="H226" s="213"/>
      <c r="I226" s="213"/>
      <c r="J226" s="214" t="s">
        <v>167</v>
      </c>
      <c r="K226" s="215">
        <v>28</v>
      </c>
      <c r="L226" s="216">
        <v>0</v>
      </c>
      <c r="M226" s="217"/>
      <c r="N226" s="218">
        <f>ROUND(L226*K226,2)</f>
        <v>0</v>
      </c>
      <c r="O226" s="218"/>
      <c r="P226" s="218"/>
      <c r="Q226" s="218"/>
      <c r="R226" s="46"/>
      <c r="T226" s="219" t="s">
        <v>22</v>
      </c>
      <c r="U226" s="54" t="s">
        <v>46</v>
      </c>
      <c r="V226" s="45"/>
      <c r="W226" s="220">
        <f>V226*K226</f>
        <v>0</v>
      </c>
      <c r="X226" s="220">
        <v>0</v>
      </c>
      <c r="Y226" s="220">
        <f>X226*K226</f>
        <v>0</v>
      </c>
      <c r="Z226" s="220">
        <v>0</v>
      </c>
      <c r="AA226" s="221">
        <f>Z226*K226</f>
        <v>0</v>
      </c>
      <c r="AR226" s="20" t="s">
        <v>226</v>
      </c>
      <c r="AT226" s="20" t="s">
        <v>164</v>
      </c>
      <c r="AU226" s="20" t="s">
        <v>142</v>
      </c>
      <c r="AY226" s="20" t="s">
        <v>163</v>
      </c>
      <c r="BE226" s="135">
        <f>IF(U226="základní",N226,0)</f>
        <v>0</v>
      </c>
      <c r="BF226" s="135">
        <f>IF(U226="snížená",N226,0)</f>
        <v>0</v>
      </c>
      <c r="BG226" s="135">
        <f>IF(U226="zákl. přenesená",N226,0)</f>
        <v>0</v>
      </c>
      <c r="BH226" s="135">
        <f>IF(U226="sníž. přenesená",N226,0)</f>
        <v>0</v>
      </c>
      <c r="BI226" s="135">
        <f>IF(U226="nulová",N226,0)</f>
        <v>0</v>
      </c>
      <c r="BJ226" s="20" t="s">
        <v>142</v>
      </c>
      <c r="BK226" s="135">
        <f>ROUND(L226*K226,2)</f>
        <v>0</v>
      </c>
      <c r="BL226" s="20" t="s">
        <v>226</v>
      </c>
      <c r="BM226" s="20" t="s">
        <v>449</v>
      </c>
    </row>
    <row r="227" s="1" customFormat="1" ht="16.5" customHeight="1">
      <c r="B227" s="44"/>
      <c r="C227" s="211" t="s">
        <v>450</v>
      </c>
      <c r="D227" s="211" t="s">
        <v>164</v>
      </c>
      <c r="E227" s="212" t="s">
        <v>451</v>
      </c>
      <c r="F227" s="213" t="s">
        <v>452</v>
      </c>
      <c r="G227" s="213"/>
      <c r="H227" s="213"/>
      <c r="I227" s="213"/>
      <c r="J227" s="214" t="s">
        <v>453</v>
      </c>
      <c r="K227" s="215">
        <v>2</v>
      </c>
      <c r="L227" s="216">
        <v>0</v>
      </c>
      <c r="M227" s="217"/>
      <c r="N227" s="218">
        <f>ROUND(L227*K227,2)</f>
        <v>0</v>
      </c>
      <c r="O227" s="218"/>
      <c r="P227" s="218"/>
      <c r="Q227" s="218"/>
      <c r="R227" s="46"/>
      <c r="T227" s="219" t="s">
        <v>22</v>
      </c>
      <c r="U227" s="54" t="s">
        <v>46</v>
      </c>
      <c r="V227" s="45"/>
      <c r="W227" s="220">
        <f>V227*K227</f>
        <v>0</v>
      </c>
      <c r="X227" s="220">
        <v>0</v>
      </c>
      <c r="Y227" s="220">
        <f>X227*K227</f>
        <v>0</v>
      </c>
      <c r="Z227" s="220">
        <v>0</v>
      </c>
      <c r="AA227" s="221">
        <f>Z227*K227</f>
        <v>0</v>
      </c>
      <c r="AR227" s="20" t="s">
        <v>226</v>
      </c>
      <c r="AT227" s="20" t="s">
        <v>164</v>
      </c>
      <c r="AU227" s="20" t="s">
        <v>142</v>
      </c>
      <c r="AY227" s="20" t="s">
        <v>163</v>
      </c>
      <c r="BE227" s="135">
        <f>IF(U227="základní",N227,0)</f>
        <v>0</v>
      </c>
      <c r="BF227" s="135">
        <f>IF(U227="snížená",N227,0)</f>
        <v>0</v>
      </c>
      <c r="BG227" s="135">
        <f>IF(U227="zákl. přenesená",N227,0)</f>
        <v>0</v>
      </c>
      <c r="BH227" s="135">
        <f>IF(U227="sníž. přenesená",N227,0)</f>
        <v>0</v>
      </c>
      <c r="BI227" s="135">
        <f>IF(U227="nulová",N227,0)</f>
        <v>0</v>
      </c>
      <c r="BJ227" s="20" t="s">
        <v>142</v>
      </c>
      <c r="BK227" s="135">
        <f>ROUND(L227*K227,2)</f>
        <v>0</v>
      </c>
      <c r="BL227" s="20" t="s">
        <v>226</v>
      </c>
      <c r="BM227" s="20" t="s">
        <v>454</v>
      </c>
    </row>
    <row r="228" s="1" customFormat="1" ht="25.5" customHeight="1">
      <c r="B228" s="44"/>
      <c r="C228" s="211" t="s">
        <v>455</v>
      </c>
      <c r="D228" s="211" t="s">
        <v>164</v>
      </c>
      <c r="E228" s="212" t="s">
        <v>456</v>
      </c>
      <c r="F228" s="213" t="s">
        <v>457</v>
      </c>
      <c r="G228" s="213"/>
      <c r="H228" s="213"/>
      <c r="I228" s="213"/>
      <c r="J228" s="214" t="s">
        <v>167</v>
      </c>
      <c r="K228" s="215">
        <v>8</v>
      </c>
      <c r="L228" s="216">
        <v>0</v>
      </c>
      <c r="M228" s="217"/>
      <c r="N228" s="218">
        <f>ROUND(L228*K228,2)</f>
        <v>0</v>
      </c>
      <c r="O228" s="218"/>
      <c r="P228" s="218"/>
      <c r="Q228" s="218"/>
      <c r="R228" s="46"/>
      <c r="T228" s="219" t="s">
        <v>22</v>
      </c>
      <c r="U228" s="54" t="s">
        <v>46</v>
      </c>
      <c r="V228" s="45"/>
      <c r="W228" s="220">
        <f>V228*K228</f>
        <v>0</v>
      </c>
      <c r="X228" s="220">
        <v>0</v>
      </c>
      <c r="Y228" s="220">
        <f>X228*K228</f>
        <v>0</v>
      </c>
      <c r="Z228" s="220">
        <v>0</v>
      </c>
      <c r="AA228" s="221">
        <f>Z228*K228</f>
        <v>0</v>
      </c>
      <c r="AR228" s="20" t="s">
        <v>226</v>
      </c>
      <c r="AT228" s="20" t="s">
        <v>164</v>
      </c>
      <c r="AU228" s="20" t="s">
        <v>142</v>
      </c>
      <c r="AY228" s="20" t="s">
        <v>163</v>
      </c>
      <c r="BE228" s="135">
        <f>IF(U228="základní",N228,0)</f>
        <v>0</v>
      </c>
      <c r="BF228" s="135">
        <f>IF(U228="snížená",N228,0)</f>
        <v>0</v>
      </c>
      <c r="BG228" s="135">
        <f>IF(U228="zákl. přenesená",N228,0)</f>
        <v>0</v>
      </c>
      <c r="BH228" s="135">
        <f>IF(U228="sníž. přenesená",N228,0)</f>
        <v>0</v>
      </c>
      <c r="BI228" s="135">
        <f>IF(U228="nulová",N228,0)</f>
        <v>0</v>
      </c>
      <c r="BJ228" s="20" t="s">
        <v>142</v>
      </c>
      <c r="BK228" s="135">
        <f>ROUND(L228*K228,2)</f>
        <v>0</v>
      </c>
      <c r="BL228" s="20" t="s">
        <v>226</v>
      </c>
      <c r="BM228" s="20" t="s">
        <v>458</v>
      </c>
    </row>
    <row r="229" s="1" customFormat="1" ht="25.5" customHeight="1">
      <c r="B229" s="44"/>
      <c r="C229" s="211" t="s">
        <v>459</v>
      </c>
      <c r="D229" s="211" t="s">
        <v>164</v>
      </c>
      <c r="E229" s="212" t="s">
        <v>460</v>
      </c>
      <c r="F229" s="213" t="s">
        <v>461</v>
      </c>
      <c r="G229" s="213"/>
      <c r="H229" s="213"/>
      <c r="I229" s="213"/>
      <c r="J229" s="214" t="s">
        <v>237</v>
      </c>
      <c r="K229" s="215">
        <v>149</v>
      </c>
      <c r="L229" s="216">
        <v>0</v>
      </c>
      <c r="M229" s="217"/>
      <c r="N229" s="218">
        <f>ROUND(L229*K229,2)</f>
        <v>0</v>
      </c>
      <c r="O229" s="218"/>
      <c r="P229" s="218"/>
      <c r="Q229" s="218"/>
      <c r="R229" s="46"/>
      <c r="T229" s="219" t="s">
        <v>22</v>
      </c>
      <c r="U229" s="54" t="s">
        <v>46</v>
      </c>
      <c r="V229" s="45"/>
      <c r="W229" s="220">
        <f>V229*K229</f>
        <v>0</v>
      </c>
      <c r="X229" s="220">
        <v>0</v>
      </c>
      <c r="Y229" s="220">
        <f>X229*K229</f>
        <v>0</v>
      </c>
      <c r="Z229" s="220">
        <v>0</v>
      </c>
      <c r="AA229" s="221">
        <f>Z229*K229</f>
        <v>0</v>
      </c>
      <c r="AR229" s="20" t="s">
        <v>226</v>
      </c>
      <c r="AT229" s="20" t="s">
        <v>164</v>
      </c>
      <c r="AU229" s="20" t="s">
        <v>142</v>
      </c>
      <c r="AY229" s="20" t="s">
        <v>163</v>
      </c>
      <c r="BE229" s="135">
        <f>IF(U229="základní",N229,0)</f>
        <v>0</v>
      </c>
      <c r="BF229" s="135">
        <f>IF(U229="snížená",N229,0)</f>
        <v>0</v>
      </c>
      <c r="BG229" s="135">
        <f>IF(U229="zákl. přenesená",N229,0)</f>
        <v>0</v>
      </c>
      <c r="BH229" s="135">
        <f>IF(U229="sníž. přenesená",N229,0)</f>
        <v>0</v>
      </c>
      <c r="BI229" s="135">
        <f>IF(U229="nulová",N229,0)</f>
        <v>0</v>
      </c>
      <c r="BJ229" s="20" t="s">
        <v>142</v>
      </c>
      <c r="BK229" s="135">
        <f>ROUND(L229*K229,2)</f>
        <v>0</v>
      </c>
      <c r="BL229" s="20" t="s">
        <v>226</v>
      </c>
      <c r="BM229" s="20" t="s">
        <v>462</v>
      </c>
    </row>
    <row r="230" s="1" customFormat="1" ht="25.5" customHeight="1">
      <c r="B230" s="44"/>
      <c r="C230" s="211" t="s">
        <v>463</v>
      </c>
      <c r="D230" s="211" t="s">
        <v>164</v>
      </c>
      <c r="E230" s="212" t="s">
        <v>464</v>
      </c>
      <c r="F230" s="213" t="s">
        <v>465</v>
      </c>
      <c r="G230" s="213"/>
      <c r="H230" s="213"/>
      <c r="I230" s="213"/>
      <c r="J230" s="214" t="s">
        <v>237</v>
      </c>
      <c r="K230" s="215">
        <v>149</v>
      </c>
      <c r="L230" s="216">
        <v>0</v>
      </c>
      <c r="M230" s="217"/>
      <c r="N230" s="218">
        <f>ROUND(L230*K230,2)</f>
        <v>0</v>
      </c>
      <c r="O230" s="218"/>
      <c r="P230" s="218"/>
      <c r="Q230" s="218"/>
      <c r="R230" s="46"/>
      <c r="T230" s="219" t="s">
        <v>22</v>
      </c>
      <c r="U230" s="54" t="s">
        <v>46</v>
      </c>
      <c r="V230" s="45"/>
      <c r="W230" s="220">
        <f>V230*K230</f>
        <v>0</v>
      </c>
      <c r="X230" s="220">
        <v>0</v>
      </c>
      <c r="Y230" s="220">
        <f>X230*K230</f>
        <v>0</v>
      </c>
      <c r="Z230" s="220">
        <v>0</v>
      </c>
      <c r="AA230" s="221">
        <f>Z230*K230</f>
        <v>0</v>
      </c>
      <c r="AR230" s="20" t="s">
        <v>226</v>
      </c>
      <c r="AT230" s="20" t="s">
        <v>164</v>
      </c>
      <c r="AU230" s="20" t="s">
        <v>142</v>
      </c>
      <c r="AY230" s="20" t="s">
        <v>163</v>
      </c>
      <c r="BE230" s="135">
        <f>IF(U230="základní",N230,0)</f>
        <v>0</v>
      </c>
      <c r="BF230" s="135">
        <f>IF(U230="snížená",N230,0)</f>
        <v>0</v>
      </c>
      <c r="BG230" s="135">
        <f>IF(U230="zákl. přenesená",N230,0)</f>
        <v>0</v>
      </c>
      <c r="BH230" s="135">
        <f>IF(U230="sníž. přenesená",N230,0)</f>
        <v>0</v>
      </c>
      <c r="BI230" s="135">
        <f>IF(U230="nulová",N230,0)</f>
        <v>0</v>
      </c>
      <c r="BJ230" s="20" t="s">
        <v>142</v>
      </c>
      <c r="BK230" s="135">
        <f>ROUND(L230*K230,2)</f>
        <v>0</v>
      </c>
      <c r="BL230" s="20" t="s">
        <v>226</v>
      </c>
      <c r="BM230" s="20" t="s">
        <v>466</v>
      </c>
    </row>
    <row r="231" s="1" customFormat="1" ht="25.5" customHeight="1">
      <c r="B231" s="44"/>
      <c r="C231" s="211" t="s">
        <v>467</v>
      </c>
      <c r="D231" s="211" t="s">
        <v>164</v>
      </c>
      <c r="E231" s="212" t="s">
        <v>468</v>
      </c>
      <c r="F231" s="213" t="s">
        <v>469</v>
      </c>
      <c r="G231" s="213"/>
      <c r="H231" s="213"/>
      <c r="I231" s="213"/>
      <c r="J231" s="214" t="s">
        <v>180</v>
      </c>
      <c r="K231" s="215">
        <v>0.22500000000000001</v>
      </c>
      <c r="L231" s="216">
        <v>0</v>
      </c>
      <c r="M231" s="217"/>
      <c r="N231" s="218">
        <f>ROUND(L231*K231,2)</f>
        <v>0</v>
      </c>
      <c r="O231" s="218"/>
      <c r="P231" s="218"/>
      <c r="Q231" s="218"/>
      <c r="R231" s="46"/>
      <c r="T231" s="219" t="s">
        <v>22</v>
      </c>
      <c r="U231" s="54" t="s">
        <v>46</v>
      </c>
      <c r="V231" s="45"/>
      <c r="W231" s="220">
        <f>V231*K231</f>
        <v>0</v>
      </c>
      <c r="X231" s="220">
        <v>0</v>
      </c>
      <c r="Y231" s="220">
        <f>X231*K231</f>
        <v>0</v>
      </c>
      <c r="Z231" s="220">
        <v>0</v>
      </c>
      <c r="AA231" s="221">
        <f>Z231*K231</f>
        <v>0</v>
      </c>
      <c r="AR231" s="20" t="s">
        <v>226</v>
      </c>
      <c r="AT231" s="20" t="s">
        <v>164</v>
      </c>
      <c r="AU231" s="20" t="s">
        <v>142</v>
      </c>
      <c r="AY231" s="20" t="s">
        <v>163</v>
      </c>
      <c r="BE231" s="135">
        <f>IF(U231="základní",N231,0)</f>
        <v>0</v>
      </c>
      <c r="BF231" s="135">
        <f>IF(U231="snížená",N231,0)</f>
        <v>0</v>
      </c>
      <c r="BG231" s="135">
        <f>IF(U231="zákl. přenesená",N231,0)</f>
        <v>0</v>
      </c>
      <c r="BH231" s="135">
        <f>IF(U231="sníž. přenesená",N231,0)</f>
        <v>0</v>
      </c>
      <c r="BI231" s="135">
        <f>IF(U231="nulová",N231,0)</f>
        <v>0</v>
      </c>
      <c r="BJ231" s="20" t="s">
        <v>142</v>
      </c>
      <c r="BK231" s="135">
        <f>ROUND(L231*K231,2)</f>
        <v>0</v>
      </c>
      <c r="BL231" s="20" t="s">
        <v>226</v>
      </c>
      <c r="BM231" s="20" t="s">
        <v>470</v>
      </c>
    </row>
    <row r="232" s="1" customFormat="1" ht="25.5" customHeight="1">
      <c r="B232" s="44"/>
      <c r="C232" s="211" t="s">
        <v>471</v>
      </c>
      <c r="D232" s="211" t="s">
        <v>164</v>
      </c>
      <c r="E232" s="212" t="s">
        <v>472</v>
      </c>
      <c r="F232" s="213" t="s">
        <v>473</v>
      </c>
      <c r="G232" s="213"/>
      <c r="H232" s="213"/>
      <c r="I232" s="213"/>
      <c r="J232" s="214" t="s">
        <v>180</v>
      </c>
      <c r="K232" s="215">
        <v>0.22500000000000001</v>
      </c>
      <c r="L232" s="216">
        <v>0</v>
      </c>
      <c r="M232" s="217"/>
      <c r="N232" s="218">
        <f>ROUND(L232*K232,2)</f>
        <v>0</v>
      </c>
      <c r="O232" s="218"/>
      <c r="P232" s="218"/>
      <c r="Q232" s="218"/>
      <c r="R232" s="46"/>
      <c r="T232" s="219" t="s">
        <v>22</v>
      </c>
      <c r="U232" s="54" t="s">
        <v>46</v>
      </c>
      <c r="V232" s="45"/>
      <c r="W232" s="220">
        <f>V232*K232</f>
        <v>0</v>
      </c>
      <c r="X232" s="220">
        <v>0</v>
      </c>
      <c r="Y232" s="220">
        <f>X232*K232</f>
        <v>0</v>
      </c>
      <c r="Z232" s="220">
        <v>0</v>
      </c>
      <c r="AA232" s="221">
        <f>Z232*K232</f>
        <v>0</v>
      </c>
      <c r="AR232" s="20" t="s">
        <v>226</v>
      </c>
      <c r="AT232" s="20" t="s">
        <v>164</v>
      </c>
      <c r="AU232" s="20" t="s">
        <v>142</v>
      </c>
      <c r="AY232" s="20" t="s">
        <v>163</v>
      </c>
      <c r="BE232" s="135">
        <f>IF(U232="základní",N232,0)</f>
        <v>0</v>
      </c>
      <c r="BF232" s="135">
        <f>IF(U232="snížená",N232,0)</f>
        <v>0</v>
      </c>
      <c r="BG232" s="135">
        <f>IF(U232="zákl. přenesená",N232,0)</f>
        <v>0</v>
      </c>
      <c r="BH232" s="135">
        <f>IF(U232="sníž. přenesená",N232,0)</f>
        <v>0</v>
      </c>
      <c r="BI232" s="135">
        <f>IF(U232="nulová",N232,0)</f>
        <v>0</v>
      </c>
      <c r="BJ232" s="20" t="s">
        <v>142</v>
      </c>
      <c r="BK232" s="135">
        <f>ROUND(L232*K232,2)</f>
        <v>0</v>
      </c>
      <c r="BL232" s="20" t="s">
        <v>226</v>
      </c>
      <c r="BM232" s="20" t="s">
        <v>474</v>
      </c>
    </row>
    <row r="233" s="9" customFormat="1" ht="29.88" customHeight="1">
      <c r="B233" s="198"/>
      <c r="C233" s="199"/>
      <c r="D233" s="208" t="s">
        <v>120</v>
      </c>
      <c r="E233" s="208"/>
      <c r="F233" s="208"/>
      <c r="G233" s="208"/>
      <c r="H233" s="208"/>
      <c r="I233" s="208"/>
      <c r="J233" s="208"/>
      <c r="K233" s="208"/>
      <c r="L233" s="208"/>
      <c r="M233" s="208"/>
      <c r="N233" s="222">
        <f>BK233</f>
        <v>0</v>
      </c>
      <c r="O233" s="223"/>
      <c r="P233" s="223"/>
      <c r="Q233" s="223"/>
      <c r="R233" s="201"/>
      <c r="T233" s="202"/>
      <c r="U233" s="199"/>
      <c r="V233" s="199"/>
      <c r="W233" s="203">
        <f>SUM(W234:W263)</f>
        <v>0</v>
      </c>
      <c r="X233" s="199"/>
      <c r="Y233" s="203">
        <f>SUM(Y234:Y263)</f>
        <v>0</v>
      </c>
      <c r="Z233" s="199"/>
      <c r="AA233" s="204">
        <f>SUM(AA234:AA263)</f>
        <v>0</v>
      </c>
      <c r="AR233" s="205" t="s">
        <v>142</v>
      </c>
      <c r="AT233" s="206" t="s">
        <v>78</v>
      </c>
      <c r="AU233" s="206" t="s">
        <v>84</v>
      </c>
      <c r="AY233" s="205" t="s">
        <v>163</v>
      </c>
      <c r="BK233" s="207">
        <f>SUM(BK234:BK263)</f>
        <v>0</v>
      </c>
    </row>
    <row r="234" s="1" customFormat="1" ht="16.5" customHeight="1">
      <c r="B234" s="44"/>
      <c r="C234" s="211" t="s">
        <v>475</v>
      </c>
      <c r="D234" s="211" t="s">
        <v>164</v>
      </c>
      <c r="E234" s="212" t="s">
        <v>476</v>
      </c>
      <c r="F234" s="213" t="s">
        <v>477</v>
      </c>
      <c r="G234" s="213"/>
      <c r="H234" s="213"/>
      <c r="I234" s="213"/>
      <c r="J234" s="214" t="s">
        <v>453</v>
      </c>
      <c r="K234" s="215">
        <v>5</v>
      </c>
      <c r="L234" s="216">
        <v>0</v>
      </c>
      <c r="M234" s="217"/>
      <c r="N234" s="218">
        <f>ROUND(L234*K234,2)</f>
        <v>0</v>
      </c>
      <c r="O234" s="218"/>
      <c r="P234" s="218"/>
      <c r="Q234" s="218"/>
      <c r="R234" s="46"/>
      <c r="T234" s="219" t="s">
        <v>22</v>
      </c>
      <c r="U234" s="54" t="s">
        <v>46</v>
      </c>
      <c r="V234" s="45"/>
      <c r="W234" s="220">
        <f>V234*K234</f>
        <v>0</v>
      </c>
      <c r="X234" s="220">
        <v>0</v>
      </c>
      <c r="Y234" s="220">
        <f>X234*K234</f>
        <v>0</v>
      </c>
      <c r="Z234" s="220">
        <v>0</v>
      </c>
      <c r="AA234" s="221">
        <f>Z234*K234</f>
        <v>0</v>
      </c>
      <c r="AR234" s="20" t="s">
        <v>226</v>
      </c>
      <c r="AT234" s="20" t="s">
        <v>164</v>
      </c>
      <c r="AU234" s="20" t="s">
        <v>142</v>
      </c>
      <c r="AY234" s="20" t="s">
        <v>163</v>
      </c>
      <c r="BE234" s="135">
        <f>IF(U234="základní",N234,0)</f>
        <v>0</v>
      </c>
      <c r="BF234" s="135">
        <f>IF(U234="snížená",N234,0)</f>
        <v>0</v>
      </c>
      <c r="BG234" s="135">
        <f>IF(U234="zákl. přenesená",N234,0)</f>
        <v>0</v>
      </c>
      <c r="BH234" s="135">
        <f>IF(U234="sníž. přenesená",N234,0)</f>
        <v>0</v>
      </c>
      <c r="BI234" s="135">
        <f>IF(U234="nulová",N234,0)</f>
        <v>0</v>
      </c>
      <c r="BJ234" s="20" t="s">
        <v>142</v>
      </c>
      <c r="BK234" s="135">
        <f>ROUND(L234*K234,2)</f>
        <v>0</v>
      </c>
      <c r="BL234" s="20" t="s">
        <v>226</v>
      </c>
      <c r="BM234" s="20" t="s">
        <v>478</v>
      </c>
    </row>
    <row r="235" s="1" customFormat="1" ht="38.25" customHeight="1">
      <c r="B235" s="44"/>
      <c r="C235" s="211" t="s">
        <v>479</v>
      </c>
      <c r="D235" s="211" t="s">
        <v>164</v>
      </c>
      <c r="E235" s="212" t="s">
        <v>480</v>
      </c>
      <c r="F235" s="213" t="s">
        <v>481</v>
      </c>
      <c r="G235" s="213"/>
      <c r="H235" s="213"/>
      <c r="I235" s="213"/>
      <c r="J235" s="214" t="s">
        <v>453</v>
      </c>
      <c r="K235" s="215">
        <v>8</v>
      </c>
      <c r="L235" s="216">
        <v>0</v>
      </c>
      <c r="M235" s="217"/>
      <c r="N235" s="218">
        <f>ROUND(L235*K235,2)</f>
        <v>0</v>
      </c>
      <c r="O235" s="218"/>
      <c r="P235" s="218"/>
      <c r="Q235" s="218"/>
      <c r="R235" s="46"/>
      <c r="T235" s="219" t="s">
        <v>22</v>
      </c>
      <c r="U235" s="54" t="s">
        <v>46</v>
      </c>
      <c r="V235" s="45"/>
      <c r="W235" s="220">
        <f>V235*K235</f>
        <v>0</v>
      </c>
      <c r="X235" s="220">
        <v>0</v>
      </c>
      <c r="Y235" s="220">
        <f>X235*K235</f>
        <v>0</v>
      </c>
      <c r="Z235" s="220">
        <v>0</v>
      </c>
      <c r="AA235" s="221">
        <f>Z235*K235</f>
        <v>0</v>
      </c>
      <c r="AR235" s="20" t="s">
        <v>226</v>
      </c>
      <c r="AT235" s="20" t="s">
        <v>164</v>
      </c>
      <c r="AU235" s="20" t="s">
        <v>142</v>
      </c>
      <c r="AY235" s="20" t="s">
        <v>163</v>
      </c>
      <c r="BE235" s="135">
        <f>IF(U235="základní",N235,0)</f>
        <v>0</v>
      </c>
      <c r="BF235" s="135">
        <f>IF(U235="snížená",N235,0)</f>
        <v>0</v>
      </c>
      <c r="BG235" s="135">
        <f>IF(U235="zákl. přenesená",N235,0)</f>
        <v>0</v>
      </c>
      <c r="BH235" s="135">
        <f>IF(U235="sníž. přenesená",N235,0)</f>
        <v>0</v>
      </c>
      <c r="BI235" s="135">
        <f>IF(U235="nulová",N235,0)</f>
        <v>0</v>
      </c>
      <c r="BJ235" s="20" t="s">
        <v>142</v>
      </c>
      <c r="BK235" s="135">
        <f>ROUND(L235*K235,2)</f>
        <v>0</v>
      </c>
      <c r="BL235" s="20" t="s">
        <v>226</v>
      </c>
      <c r="BM235" s="20" t="s">
        <v>482</v>
      </c>
    </row>
    <row r="236" s="1" customFormat="1" ht="25.5" customHeight="1">
      <c r="B236" s="44"/>
      <c r="C236" s="211" t="s">
        <v>483</v>
      </c>
      <c r="D236" s="211" t="s">
        <v>164</v>
      </c>
      <c r="E236" s="212" t="s">
        <v>484</v>
      </c>
      <c r="F236" s="213" t="s">
        <v>485</v>
      </c>
      <c r="G236" s="213"/>
      <c r="H236" s="213"/>
      <c r="I236" s="213"/>
      <c r="J236" s="214" t="s">
        <v>453</v>
      </c>
      <c r="K236" s="215">
        <v>5</v>
      </c>
      <c r="L236" s="216">
        <v>0</v>
      </c>
      <c r="M236" s="217"/>
      <c r="N236" s="218">
        <f>ROUND(L236*K236,2)</f>
        <v>0</v>
      </c>
      <c r="O236" s="218"/>
      <c r="P236" s="218"/>
      <c r="Q236" s="218"/>
      <c r="R236" s="46"/>
      <c r="T236" s="219" t="s">
        <v>22</v>
      </c>
      <c r="U236" s="54" t="s">
        <v>46</v>
      </c>
      <c r="V236" s="45"/>
      <c r="W236" s="220">
        <f>V236*K236</f>
        <v>0</v>
      </c>
      <c r="X236" s="220">
        <v>0</v>
      </c>
      <c r="Y236" s="220">
        <f>X236*K236</f>
        <v>0</v>
      </c>
      <c r="Z236" s="220">
        <v>0</v>
      </c>
      <c r="AA236" s="221">
        <f>Z236*K236</f>
        <v>0</v>
      </c>
      <c r="AR236" s="20" t="s">
        <v>226</v>
      </c>
      <c r="AT236" s="20" t="s">
        <v>164</v>
      </c>
      <c r="AU236" s="20" t="s">
        <v>142</v>
      </c>
      <c r="AY236" s="20" t="s">
        <v>163</v>
      </c>
      <c r="BE236" s="135">
        <f>IF(U236="základní",N236,0)</f>
        <v>0</v>
      </c>
      <c r="BF236" s="135">
        <f>IF(U236="snížená",N236,0)</f>
        <v>0</v>
      </c>
      <c r="BG236" s="135">
        <f>IF(U236="zákl. přenesená",N236,0)</f>
        <v>0</v>
      </c>
      <c r="BH236" s="135">
        <f>IF(U236="sníž. přenesená",N236,0)</f>
        <v>0</v>
      </c>
      <c r="BI236" s="135">
        <f>IF(U236="nulová",N236,0)</f>
        <v>0</v>
      </c>
      <c r="BJ236" s="20" t="s">
        <v>142</v>
      </c>
      <c r="BK236" s="135">
        <f>ROUND(L236*K236,2)</f>
        <v>0</v>
      </c>
      <c r="BL236" s="20" t="s">
        <v>226</v>
      </c>
      <c r="BM236" s="20" t="s">
        <v>486</v>
      </c>
    </row>
    <row r="237" s="1" customFormat="1" ht="25.5" customHeight="1">
      <c r="B237" s="44"/>
      <c r="C237" s="211" t="s">
        <v>487</v>
      </c>
      <c r="D237" s="211" t="s">
        <v>164</v>
      </c>
      <c r="E237" s="212" t="s">
        <v>488</v>
      </c>
      <c r="F237" s="213" t="s">
        <v>489</v>
      </c>
      <c r="G237" s="213"/>
      <c r="H237" s="213"/>
      <c r="I237" s="213"/>
      <c r="J237" s="214" t="s">
        <v>453</v>
      </c>
      <c r="K237" s="215">
        <v>3</v>
      </c>
      <c r="L237" s="216">
        <v>0</v>
      </c>
      <c r="M237" s="217"/>
      <c r="N237" s="218">
        <f>ROUND(L237*K237,2)</f>
        <v>0</v>
      </c>
      <c r="O237" s="218"/>
      <c r="P237" s="218"/>
      <c r="Q237" s="218"/>
      <c r="R237" s="46"/>
      <c r="T237" s="219" t="s">
        <v>22</v>
      </c>
      <c r="U237" s="54" t="s">
        <v>46</v>
      </c>
      <c r="V237" s="45"/>
      <c r="W237" s="220">
        <f>V237*K237</f>
        <v>0</v>
      </c>
      <c r="X237" s="220">
        <v>0</v>
      </c>
      <c r="Y237" s="220">
        <f>X237*K237</f>
        <v>0</v>
      </c>
      <c r="Z237" s="220">
        <v>0</v>
      </c>
      <c r="AA237" s="221">
        <f>Z237*K237</f>
        <v>0</v>
      </c>
      <c r="AR237" s="20" t="s">
        <v>226</v>
      </c>
      <c r="AT237" s="20" t="s">
        <v>164</v>
      </c>
      <c r="AU237" s="20" t="s">
        <v>142</v>
      </c>
      <c r="AY237" s="20" t="s">
        <v>163</v>
      </c>
      <c r="BE237" s="135">
        <f>IF(U237="základní",N237,0)</f>
        <v>0</v>
      </c>
      <c r="BF237" s="135">
        <f>IF(U237="snížená",N237,0)</f>
        <v>0</v>
      </c>
      <c r="BG237" s="135">
        <f>IF(U237="zákl. přenesená",N237,0)</f>
        <v>0</v>
      </c>
      <c r="BH237" s="135">
        <f>IF(U237="sníž. přenesená",N237,0)</f>
        <v>0</v>
      </c>
      <c r="BI237" s="135">
        <f>IF(U237="nulová",N237,0)</f>
        <v>0</v>
      </c>
      <c r="BJ237" s="20" t="s">
        <v>142</v>
      </c>
      <c r="BK237" s="135">
        <f>ROUND(L237*K237,2)</f>
        <v>0</v>
      </c>
      <c r="BL237" s="20" t="s">
        <v>226</v>
      </c>
      <c r="BM237" s="20" t="s">
        <v>490</v>
      </c>
    </row>
    <row r="238" s="1" customFormat="1" ht="25.5" customHeight="1">
      <c r="B238" s="44"/>
      <c r="C238" s="211" t="s">
        <v>491</v>
      </c>
      <c r="D238" s="211" t="s">
        <v>164</v>
      </c>
      <c r="E238" s="212" t="s">
        <v>492</v>
      </c>
      <c r="F238" s="213" t="s">
        <v>493</v>
      </c>
      <c r="G238" s="213"/>
      <c r="H238" s="213"/>
      <c r="I238" s="213"/>
      <c r="J238" s="214" t="s">
        <v>453</v>
      </c>
      <c r="K238" s="215">
        <v>4</v>
      </c>
      <c r="L238" s="216">
        <v>0</v>
      </c>
      <c r="M238" s="217"/>
      <c r="N238" s="218">
        <f>ROUND(L238*K238,2)</f>
        <v>0</v>
      </c>
      <c r="O238" s="218"/>
      <c r="P238" s="218"/>
      <c r="Q238" s="218"/>
      <c r="R238" s="46"/>
      <c r="T238" s="219" t="s">
        <v>22</v>
      </c>
      <c r="U238" s="54" t="s">
        <v>46</v>
      </c>
      <c r="V238" s="45"/>
      <c r="W238" s="220">
        <f>V238*K238</f>
        <v>0</v>
      </c>
      <c r="X238" s="220">
        <v>0</v>
      </c>
      <c r="Y238" s="220">
        <f>X238*K238</f>
        <v>0</v>
      </c>
      <c r="Z238" s="220">
        <v>0</v>
      </c>
      <c r="AA238" s="221">
        <f>Z238*K238</f>
        <v>0</v>
      </c>
      <c r="AR238" s="20" t="s">
        <v>226</v>
      </c>
      <c r="AT238" s="20" t="s">
        <v>164</v>
      </c>
      <c r="AU238" s="20" t="s">
        <v>142</v>
      </c>
      <c r="AY238" s="20" t="s">
        <v>163</v>
      </c>
      <c r="BE238" s="135">
        <f>IF(U238="základní",N238,0)</f>
        <v>0</v>
      </c>
      <c r="BF238" s="135">
        <f>IF(U238="snížená",N238,0)</f>
        <v>0</v>
      </c>
      <c r="BG238" s="135">
        <f>IF(U238="zákl. přenesená",N238,0)</f>
        <v>0</v>
      </c>
      <c r="BH238" s="135">
        <f>IF(U238="sníž. přenesená",N238,0)</f>
        <v>0</v>
      </c>
      <c r="BI238" s="135">
        <f>IF(U238="nulová",N238,0)</f>
        <v>0</v>
      </c>
      <c r="BJ238" s="20" t="s">
        <v>142</v>
      </c>
      <c r="BK238" s="135">
        <f>ROUND(L238*K238,2)</f>
        <v>0</v>
      </c>
      <c r="BL238" s="20" t="s">
        <v>226</v>
      </c>
      <c r="BM238" s="20" t="s">
        <v>494</v>
      </c>
    </row>
    <row r="239" s="1" customFormat="1" ht="16.5" customHeight="1">
      <c r="B239" s="44"/>
      <c r="C239" s="211" t="s">
        <v>495</v>
      </c>
      <c r="D239" s="211" t="s">
        <v>164</v>
      </c>
      <c r="E239" s="212" t="s">
        <v>496</v>
      </c>
      <c r="F239" s="213" t="s">
        <v>497</v>
      </c>
      <c r="G239" s="213"/>
      <c r="H239" s="213"/>
      <c r="I239" s="213"/>
      <c r="J239" s="214" t="s">
        <v>453</v>
      </c>
      <c r="K239" s="215">
        <v>2</v>
      </c>
      <c r="L239" s="216">
        <v>0</v>
      </c>
      <c r="M239" s="217"/>
      <c r="N239" s="218">
        <f>ROUND(L239*K239,2)</f>
        <v>0</v>
      </c>
      <c r="O239" s="218"/>
      <c r="P239" s="218"/>
      <c r="Q239" s="218"/>
      <c r="R239" s="46"/>
      <c r="T239" s="219" t="s">
        <v>22</v>
      </c>
      <c r="U239" s="54" t="s">
        <v>46</v>
      </c>
      <c r="V239" s="45"/>
      <c r="W239" s="220">
        <f>V239*K239</f>
        <v>0</v>
      </c>
      <c r="X239" s="220">
        <v>0</v>
      </c>
      <c r="Y239" s="220">
        <f>X239*K239</f>
        <v>0</v>
      </c>
      <c r="Z239" s="220">
        <v>0</v>
      </c>
      <c r="AA239" s="221">
        <f>Z239*K239</f>
        <v>0</v>
      </c>
      <c r="AR239" s="20" t="s">
        <v>226</v>
      </c>
      <c r="AT239" s="20" t="s">
        <v>164</v>
      </c>
      <c r="AU239" s="20" t="s">
        <v>142</v>
      </c>
      <c r="AY239" s="20" t="s">
        <v>163</v>
      </c>
      <c r="BE239" s="135">
        <f>IF(U239="základní",N239,0)</f>
        <v>0</v>
      </c>
      <c r="BF239" s="135">
        <f>IF(U239="snížená",N239,0)</f>
        <v>0</v>
      </c>
      <c r="BG239" s="135">
        <f>IF(U239="zákl. přenesená",N239,0)</f>
        <v>0</v>
      </c>
      <c r="BH239" s="135">
        <f>IF(U239="sníž. přenesená",N239,0)</f>
        <v>0</v>
      </c>
      <c r="BI239" s="135">
        <f>IF(U239="nulová",N239,0)</f>
        <v>0</v>
      </c>
      <c r="BJ239" s="20" t="s">
        <v>142</v>
      </c>
      <c r="BK239" s="135">
        <f>ROUND(L239*K239,2)</f>
        <v>0</v>
      </c>
      <c r="BL239" s="20" t="s">
        <v>226</v>
      </c>
      <c r="BM239" s="20" t="s">
        <v>498</v>
      </c>
    </row>
    <row r="240" s="1" customFormat="1" ht="16.5" customHeight="1">
      <c r="B240" s="44"/>
      <c r="C240" s="211" t="s">
        <v>499</v>
      </c>
      <c r="D240" s="211" t="s">
        <v>164</v>
      </c>
      <c r="E240" s="212" t="s">
        <v>500</v>
      </c>
      <c r="F240" s="213" t="s">
        <v>501</v>
      </c>
      <c r="G240" s="213"/>
      <c r="H240" s="213"/>
      <c r="I240" s="213"/>
      <c r="J240" s="214" t="s">
        <v>453</v>
      </c>
      <c r="K240" s="215">
        <v>2</v>
      </c>
      <c r="L240" s="216">
        <v>0</v>
      </c>
      <c r="M240" s="217"/>
      <c r="N240" s="218">
        <f>ROUND(L240*K240,2)</f>
        <v>0</v>
      </c>
      <c r="O240" s="218"/>
      <c r="P240" s="218"/>
      <c r="Q240" s="218"/>
      <c r="R240" s="46"/>
      <c r="T240" s="219" t="s">
        <v>22</v>
      </c>
      <c r="U240" s="54" t="s">
        <v>46</v>
      </c>
      <c r="V240" s="45"/>
      <c r="W240" s="220">
        <f>V240*K240</f>
        <v>0</v>
      </c>
      <c r="X240" s="220">
        <v>0</v>
      </c>
      <c r="Y240" s="220">
        <f>X240*K240</f>
        <v>0</v>
      </c>
      <c r="Z240" s="220">
        <v>0</v>
      </c>
      <c r="AA240" s="221">
        <f>Z240*K240</f>
        <v>0</v>
      </c>
      <c r="AR240" s="20" t="s">
        <v>226</v>
      </c>
      <c r="AT240" s="20" t="s">
        <v>164</v>
      </c>
      <c r="AU240" s="20" t="s">
        <v>142</v>
      </c>
      <c r="AY240" s="20" t="s">
        <v>163</v>
      </c>
      <c r="BE240" s="135">
        <f>IF(U240="základní",N240,0)</f>
        <v>0</v>
      </c>
      <c r="BF240" s="135">
        <f>IF(U240="snížená",N240,0)</f>
        <v>0</v>
      </c>
      <c r="BG240" s="135">
        <f>IF(U240="zákl. přenesená",N240,0)</f>
        <v>0</v>
      </c>
      <c r="BH240" s="135">
        <f>IF(U240="sníž. přenesená",N240,0)</f>
        <v>0</v>
      </c>
      <c r="BI240" s="135">
        <f>IF(U240="nulová",N240,0)</f>
        <v>0</v>
      </c>
      <c r="BJ240" s="20" t="s">
        <v>142</v>
      </c>
      <c r="BK240" s="135">
        <f>ROUND(L240*K240,2)</f>
        <v>0</v>
      </c>
      <c r="BL240" s="20" t="s">
        <v>226</v>
      </c>
      <c r="BM240" s="20" t="s">
        <v>502</v>
      </c>
    </row>
    <row r="241" s="1" customFormat="1" ht="25.5" customHeight="1">
      <c r="B241" s="44"/>
      <c r="C241" s="211" t="s">
        <v>503</v>
      </c>
      <c r="D241" s="211" t="s">
        <v>164</v>
      </c>
      <c r="E241" s="212" t="s">
        <v>504</v>
      </c>
      <c r="F241" s="213" t="s">
        <v>505</v>
      </c>
      <c r="G241" s="213"/>
      <c r="H241" s="213"/>
      <c r="I241" s="213"/>
      <c r="J241" s="214" t="s">
        <v>453</v>
      </c>
      <c r="K241" s="215">
        <v>1</v>
      </c>
      <c r="L241" s="216">
        <v>0</v>
      </c>
      <c r="M241" s="217"/>
      <c r="N241" s="218">
        <f>ROUND(L241*K241,2)</f>
        <v>0</v>
      </c>
      <c r="O241" s="218"/>
      <c r="P241" s="218"/>
      <c r="Q241" s="218"/>
      <c r="R241" s="46"/>
      <c r="T241" s="219" t="s">
        <v>22</v>
      </c>
      <c r="U241" s="54" t="s">
        <v>46</v>
      </c>
      <c r="V241" s="45"/>
      <c r="W241" s="220">
        <f>V241*K241</f>
        <v>0</v>
      </c>
      <c r="X241" s="220">
        <v>0</v>
      </c>
      <c r="Y241" s="220">
        <f>X241*K241</f>
        <v>0</v>
      </c>
      <c r="Z241" s="220">
        <v>0</v>
      </c>
      <c r="AA241" s="221">
        <f>Z241*K241</f>
        <v>0</v>
      </c>
      <c r="AR241" s="20" t="s">
        <v>226</v>
      </c>
      <c r="AT241" s="20" t="s">
        <v>164</v>
      </c>
      <c r="AU241" s="20" t="s">
        <v>142</v>
      </c>
      <c r="AY241" s="20" t="s">
        <v>163</v>
      </c>
      <c r="BE241" s="135">
        <f>IF(U241="základní",N241,0)</f>
        <v>0</v>
      </c>
      <c r="BF241" s="135">
        <f>IF(U241="snížená",N241,0)</f>
        <v>0</v>
      </c>
      <c r="BG241" s="135">
        <f>IF(U241="zákl. přenesená",N241,0)</f>
        <v>0</v>
      </c>
      <c r="BH241" s="135">
        <f>IF(U241="sníž. přenesená",N241,0)</f>
        <v>0</v>
      </c>
      <c r="BI241" s="135">
        <f>IF(U241="nulová",N241,0)</f>
        <v>0</v>
      </c>
      <c r="BJ241" s="20" t="s">
        <v>142</v>
      </c>
      <c r="BK241" s="135">
        <f>ROUND(L241*K241,2)</f>
        <v>0</v>
      </c>
      <c r="BL241" s="20" t="s">
        <v>226</v>
      </c>
      <c r="BM241" s="20" t="s">
        <v>506</v>
      </c>
    </row>
    <row r="242" s="1" customFormat="1" ht="25.5" customHeight="1">
      <c r="B242" s="44"/>
      <c r="C242" s="211" t="s">
        <v>507</v>
      </c>
      <c r="D242" s="211" t="s">
        <v>164</v>
      </c>
      <c r="E242" s="212" t="s">
        <v>508</v>
      </c>
      <c r="F242" s="213" t="s">
        <v>509</v>
      </c>
      <c r="G242" s="213"/>
      <c r="H242" s="213"/>
      <c r="I242" s="213"/>
      <c r="J242" s="214" t="s">
        <v>453</v>
      </c>
      <c r="K242" s="215">
        <v>1</v>
      </c>
      <c r="L242" s="216">
        <v>0</v>
      </c>
      <c r="M242" s="217"/>
      <c r="N242" s="218">
        <f>ROUND(L242*K242,2)</f>
        <v>0</v>
      </c>
      <c r="O242" s="218"/>
      <c r="P242" s="218"/>
      <c r="Q242" s="218"/>
      <c r="R242" s="46"/>
      <c r="T242" s="219" t="s">
        <v>22</v>
      </c>
      <c r="U242" s="54" t="s">
        <v>46</v>
      </c>
      <c r="V242" s="45"/>
      <c r="W242" s="220">
        <f>V242*K242</f>
        <v>0</v>
      </c>
      <c r="X242" s="220">
        <v>0</v>
      </c>
      <c r="Y242" s="220">
        <f>X242*K242</f>
        <v>0</v>
      </c>
      <c r="Z242" s="220">
        <v>0</v>
      </c>
      <c r="AA242" s="221">
        <f>Z242*K242</f>
        <v>0</v>
      </c>
      <c r="AR242" s="20" t="s">
        <v>226</v>
      </c>
      <c r="AT242" s="20" t="s">
        <v>164</v>
      </c>
      <c r="AU242" s="20" t="s">
        <v>142</v>
      </c>
      <c r="AY242" s="20" t="s">
        <v>163</v>
      </c>
      <c r="BE242" s="135">
        <f>IF(U242="základní",N242,0)</f>
        <v>0</v>
      </c>
      <c r="BF242" s="135">
        <f>IF(U242="snížená",N242,0)</f>
        <v>0</v>
      </c>
      <c r="BG242" s="135">
        <f>IF(U242="zákl. přenesená",N242,0)</f>
        <v>0</v>
      </c>
      <c r="BH242" s="135">
        <f>IF(U242="sníž. přenesená",N242,0)</f>
        <v>0</v>
      </c>
      <c r="BI242" s="135">
        <f>IF(U242="nulová",N242,0)</f>
        <v>0</v>
      </c>
      <c r="BJ242" s="20" t="s">
        <v>142</v>
      </c>
      <c r="BK242" s="135">
        <f>ROUND(L242*K242,2)</f>
        <v>0</v>
      </c>
      <c r="BL242" s="20" t="s">
        <v>226</v>
      </c>
      <c r="BM242" s="20" t="s">
        <v>510</v>
      </c>
    </row>
    <row r="243" s="1" customFormat="1" ht="25.5" customHeight="1">
      <c r="B243" s="44"/>
      <c r="C243" s="211" t="s">
        <v>511</v>
      </c>
      <c r="D243" s="211" t="s">
        <v>164</v>
      </c>
      <c r="E243" s="212" t="s">
        <v>512</v>
      </c>
      <c r="F243" s="213" t="s">
        <v>513</v>
      </c>
      <c r="G243" s="213"/>
      <c r="H243" s="213"/>
      <c r="I243" s="213"/>
      <c r="J243" s="214" t="s">
        <v>453</v>
      </c>
      <c r="K243" s="215">
        <v>1</v>
      </c>
      <c r="L243" s="216">
        <v>0</v>
      </c>
      <c r="M243" s="217"/>
      <c r="N243" s="218">
        <f>ROUND(L243*K243,2)</f>
        <v>0</v>
      </c>
      <c r="O243" s="218"/>
      <c r="P243" s="218"/>
      <c r="Q243" s="218"/>
      <c r="R243" s="46"/>
      <c r="T243" s="219" t="s">
        <v>22</v>
      </c>
      <c r="U243" s="54" t="s">
        <v>46</v>
      </c>
      <c r="V243" s="45"/>
      <c r="W243" s="220">
        <f>V243*K243</f>
        <v>0</v>
      </c>
      <c r="X243" s="220">
        <v>0</v>
      </c>
      <c r="Y243" s="220">
        <f>X243*K243</f>
        <v>0</v>
      </c>
      <c r="Z243" s="220">
        <v>0</v>
      </c>
      <c r="AA243" s="221">
        <f>Z243*K243</f>
        <v>0</v>
      </c>
      <c r="AR243" s="20" t="s">
        <v>226</v>
      </c>
      <c r="AT243" s="20" t="s">
        <v>164</v>
      </c>
      <c r="AU243" s="20" t="s">
        <v>142</v>
      </c>
      <c r="AY243" s="20" t="s">
        <v>163</v>
      </c>
      <c r="BE243" s="135">
        <f>IF(U243="základní",N243,0)</f>
        <v>0</v>
      </c>
      <c r="BF243" s="135">
        <f>IF(U243="snížená",N243,0)</f>
        <v>0</v>
      </c>
      <c r="BG243" s="135">
        <f>IF(U243="zákl. přenesená",N243,0)</f>
        <v>0</v>
      </c>
      <c r="BH243" s="135">
        <f>IF(U243="sníž. přenesená",N243,0)</f>
        <v>0</v>
      </c>
      <c r="BI243" s="135">
        <f>IF(U243="nulová",N243,0)</f>
        <v>0</v>
      </c>
      <c r="BJ243" s="20" t="s">
        <v>142</v>
      </c>
      <c r="BK243" s="135">
        <f>ROUND(L243*K243,2)</f>
        <v>0</v>
      </c>
      <c r="BL243" s="20" t="s">
        <v>226</v>
      </c>
      <c r="BM243" s="20" t="s">
        <v>514</v>
      </c>
    </row>
    <row r="244" s="1" customFormat="1" ht="25.5" customHeight="1">
      <c r="B244" s="44"/>
      <c r="C244" s="211" t="s">
        <v>515</v>
      </c>
      <c r="D244" s="211" t="s">
        <v>164</v>
      </c>
      <c r="E244" s="212" t="s">
        <v>516</v>
      </c>
      <c r="F244" s="213" t="s">
        <v>517</v>
      </c>
      <c r="G244" s="213"/>
      <c r="H244" s="213"/>
      <c r="I244" s="213"/>
      <c r="J244" s="214" t="s">
        <v>453</v>
      </c>
      <c r="K244" s="215">
        <v>3</v>
      </c>
      <c r="L244" s="216">
        <v>0</v>
      </c>
      <c r="M244" s="217"/>
      <c r="N244" s="218">
        <f>ROUND(L244*K244,2)</f>
        <v>0</v>
      </c>
      <c r="O244" s="218"/>
      <c r="P244" s="218"/>
      <c r="Q244" s="218"/>
      <c r="R244" s="46"/>
      <c r="T244" s="219" t="s">
        <v>22</v>
      </c>
      <c r="U244" s="54" t="s">
        <v>46</v>
      </c>
      <c r="V244" s="45"/>
      <c r="W244" s="220">
        <f>V244*K244</f>
        <v>0</v>
      </c>
      <c r="X244" s="220">
        <v>0</v>
      </c>
      <c r="Y244" s="220">
        <f>X244*K244</f>
        <v>0</v>
      </c>
      <c r="Z244" s="220">
        <v>0</v>
      </c>
      <c r="AA244" s="221">
        <f>Z244*K244</f>
        <v>0</v>
      </c>
      <c r="AR244" s="20" t="s">
        <v>226</v>
      </c>
      <c r="AT244" s="20" t="s">
        <v>164</v>
      </c>
      <c r="AU244" s="20" t="s">
        <v>142</v>
      </c>
      <c r="AY244" s="20" t="s">
        <v>163</v>
      </c>
      <c r="BE244" s="135">
        <f>IF(U244="základní",N244,0)</f>
        <v>0</v>
      </c>
      <c r="BF244" s="135">
        <f>IF(U244="snížená",N244,0)</f>
        <v>0</v>
      </c>
      <c r="BG244" s="135">
        <f>IF(U244="zákl. přenesená",N244,0)</f>
        <v>0</v>
      </c>
      <c r="BH244" s="135">
        <f>IF(U244="sníž. přenesená",N244,0)</f>
        <v>0</v>
      </c>
      <c r="BI244" s="135">
        <f>IF(U244="nulová",N244,0)</f>
        <v>0</v>
      </c>
      <c r="BJ244" s="20" t="s">
        <v>142</v>
      </c>
      <c r="BK244" s="135">
        <f>ROUND(L244*K244,2)</f>
        <v>0</v>
      </c>
      <c r="BL244" s="20" t="s">
        <v>226</v>
      </c>
      <c r="BM244" s="20" t="s">
        <v>518</v>
      </c>
    </row>
    <row r="245" s="1" customFormat="1" ht="25.5" customHeight="1">
      <c r="B245" s="44"/>
      <c r="C245" s="211" t="s">
        <v>519</v>
      </c>
      <c r="D245" s="211" t="s">
        <v>164</v>
      </c>
      <c r="E245" s="212" t="s">
        <v>520</v>
      </c>
      <c r="F245" s="213" t="s">
        <v>521</v>
      </c>
      <c r="G245" s="213"/>
      <c r="H245" s="213"/>
      <c r="I245" s="213"/>
      <c r="J245" s="214" t="s">
        <v>453</v>
      </c>
      <c r="K245" s="215">
        <v>3</v>
      </c>
      <c r="L245" s="216">
        <v>0</v>
      </c>
      <c r="M245" s="217"/>
      <c r="N245" s="218">
        <f>ROUND(L245*K245,2)</f>
        <v>0</v>
      </c>
      <c r="O245" s="218"/>
      <c r="P245" s="218"/>
      <c r="Q245" s="218"/>
      <c r="R245" s="46"/>
      <c r="T245" s="219" t="s">
        <v>22</v>
      </c>
      <c r="U245" s="54" t="s">
        <v>46</v>
      </c>
      <c r="V245" s="45"/>
      <c r="W245" s="220">
        <f>V245*K245</f>
        <v>0</v>
      </c>
      <c r="X245" s="220">
        <v>0</v>
      </c>
      <c r="Y245" s="220">
        <f>X245*K245</f>
        <v>0</v>
      </c>
      <c r="Z245" s="220">
        <v>0</v>
      </c>
      <c r="AA245" s="221">
        <f>Z245*K245</f>
        <v>0</v>
      </c>
      <c r="AR245" s="20" t="s">
        <v>226</v>
      </c>
      <c r="AT245" s="20" t="s">
        <v>164</v>
      </c>
      <c r="AU245" s="20" t="s">
        <v>142</v>
      </c>
      <c r="AY245" s="20" t="s">
        <v>163</v>
      </c>
      <c r="BE245" s="135">
        <f>IF(U245="základní",N245,0)</f>
        <v>0</v>
      </c>
      <c r="BF245" s="135">
        <f>IF(U245="snížená",N245,0)</f>
        <v>0</v>
      </c>
      <c r="BG245" s="135">
        <f>IF(U245="zákl. přenesená",N245,0)</f>
        <v>0</v>
      </c>
      <c r="BH245" s="135">
        <f>IF(U245="sníž. přenesená",N245,0)</f>
        <v>0</v>
      </c>
      <c r="BI245" s="135">
        <f>IF(U245="nulová",N245,0)</f>
        <v>0</v>
      </c>
      <c r="BJ245" s="20" t="s">
        <v>142</v>
      </c>
      <c r="BK245" s="135">
        <f>ROUND(L245*K245,2)</f>
        <v>0</v>
      </c>
      <c r="BL245" s="20" t="s">
        <v>226</v>
      </c>
      <c r="BM245" s="20" t="s">
        <v>522</v>
      </c>
    </row>
    <row r="246" s="1" customFormat="1" ht="25.5" customHeight="1">
      <c r="B246" s="44"/>
      <c r="C246" s="211" t="s">
        <v>523</v>
      </c>
      <c r="D246" s="211" t="s">
        <v>164</v>
      </c>
      <c r="E246" s="212" t="s">
        <v>524</v>
      </c>
      <c r="F246" s="213" t="s">
        <v>525</v>
      </c>
      <c r="G246" s="213"/>
      <c r="H246" s="213"/>
      <c r="I246" s="213"/>
      <c r="J246" s="214" t="s">
        <v>453</v>
      </c>
      <c r="K246" s="215">
        <v>7</v>
      </c>
      <c r="L246" s="216">
        <v>0</v>
      </c>
      <c r="M246" s="217"/>
      <c r="N246" s="218">
        <f>ROUND(L246*K246,2)</f>
        <v>0</v>
      </c>
      <c r="O246" s="218"/>
      <c r="P246" s="218"/>
      <c r="Q246" s="218"/>
      <c r="R246" s="46"/>
      <c r="T246" s="219" t="s">
        <v>22</v>
      </c>
      <c r="U246" s="54" t="s">
        <v>46</v>
      </c>
      <c r="V246" s="45"/>
      <c r="W246" s="220">
        <f>V246*K246</f>
        <v>0</v>
      </c>
      <c r="X246" s="220">
        <v>0</v>
      </c>
      <c r="Y246" s="220">
        <f>X246*K246</f>
        <v>0</v>
      </c>
      <c r="Z246" s="220">
        <v>0</v>
      </c>
      <c r="AA246" s="221">
        <f>Z246*K246</f>
        <v>0</v>
      </c>
      <c r="AR246" s="20" t="s">
        <v>226</v>
      </c>
      <c r="AT246" s="20" t="s">
        <v>164</v>
      </c>
      <c r="AU246" s="20" t="s">
        <v>142</v>
      </c>
      <c r="AY246" s="20" t="s">
        <v>163</v>
      </c>
      <c r="BE246" s="135">
        <f>IF(U246="základní",N246,0)</f>
        <v>0</v>
      </c>
      <c r="BF246" s="135">
        <f>IF(U246="snížená",N246,0)</f>
        <v>0</v>
      </c>
      <c r="BG246" s="135">
        <f>IF(U246="zákl. přenesená",N246,0)</f>
        <v>0</v>
      </c>
      <c r="BH246" s="135">
        <f>IF(U246="sníž. přenesená",N246,0)</f>
        <v>0</v>
      </c>
      <c r="BI246" s="135">
        <f>IF(U246="nulová",N246,0)</f>
        <v>0</v>
      </c>
      <c r="BJ246" s="20" t="s">
        <v>142</v>
      </c>
      <c r="BK246" s="135">
        <f>ROUND(L246*K246,2)</f>
        <v>0</v>
      </c>
      <c r="BL246" s="20" t="s">
        <v>226</v>
      </c>
      <c r="BM246" s="20" t="s">
        <v>526</v>
      </c>
    </row>
    <row r="247" s="1" customFormat="1" ht="25.5" customHeight="1">
      <c r="B247" s="44"/>
      <c r="C247" s="211" t="s">
        <v>527</v>
      </c>
      <c r="D247" s="211" t="s">
        <v>164</v>
      </c>
      <c r="E247" s="212" t="s">
        <v>528</v>
      </c>
      <c r="F247" s="213" t="s">
        <v>529</v>
      </c>
      <c r="G247" s="213"/>
      <c r="H247" s="213"/>
      <c r="I247" s="213"/>
      <c r="J247" s="214" t="s">
        <v>453</v>
      </c>
      <c r="K247" s="215">
        <v>14</v>
      </c>
      <c r="L247" s="216">
        <v>0</v>
      </c>
      <c r="M247" s="217"/>
      <c r="N247" s="218">
        <f>ROUND(L247*K247,2)</f>
        <v>0</v>
      </c>
      <c r="O247" s="218"/>
      <c r="P247" s="218"/>
      <c r="Q247" s="218"/>
      <c r="R247" s="46"/>
      <c r="T247" s="219" t="s">
        <v>22</v>
      </c>
      <c r="U247" s="54" t="s">
        <v>46</v>
      </c>
      <c r="V247" s="45"/>
      <c r="W247" s="220">
        <f>V247*K247</f>
        <v>0</v>
      </c>
      <c r="X247" s="220">
        <v>0</v>
      </c>
      <c r="Y247" s="220">
        <f>X247*K247</f>
        <v>0</v>
      </c>
      <c r="Z247" s="220">
        <v>0</v>
      </c>
      <c r="AA247" s="221">
        <f>Z247*K247</f>
        <v>0</v>
      </c>
      <c r="AR247" s="20" t="s">
        <v>226</v>
      </c>
      <c r="AT247" s="20" t="s">
        <v>164</v>
      </c>
      <c r="AU247" s="20" t="s">
        <v>142</v>
      </c>
      <c r="AY247" s="20" t="s">
        <v>163</v>
      </c>
      <c r="BE247" s="135">
        <f>IF(U247="základní",N247,0)</f>
        <v>0</v>
      </c>
      <c r="BF247" s="135">
        <f>IF(U247="snížená",N247,0)</f>
        <v>0</v>
      </c>
      <c r="BG247" s="135">
        <f>IF(U247="zákl. přenesená",N247,0)</f>
        <v>0</v>
      </c>
      <c r="BH247" s="135">
        <f>IF(U247="sníž. přenesená",N247,0)</f>
        <v>0</v>
      </c>
      <c r="BI247" s="135">
        <f>IF(U247="nulová",N247,0)</f>
        <v>0</v>
      </c>
      <c r="BJ247" s="20" t="s">
        <v>142</v>
      </c>
      <c r="BK247" s="135">
        <f>ROUND(L247*K247,2)</f>
        <v>0</v>
      </c>
      <c r="BL247" s="20" t="s">
        <v>226</v>
      </c>
      <c r="BM247" s="20" t="s">
        <v>530</v>
      </c>
    </row>
    <row r="248" s="1" customFormat="1" ht="38.25" customHeight="1">
      <c r="B248" s="44"/>
      <c r="C248" s="211" t="s">
        <v>531</v>
      </c>
      <c r="D248" s="211" t="s">
        <v>164</v>
      </c>
      <c r="E248" s="212" t="s">
        <v>532</v>
      </c>
      <c r="F248" s="213" t="s">
        <v>533</v>
      </c>
      <c r="G248" s="213"/>
      <c r="H248" s="213"/>
      <c r="I248" s="213"/>
      <c r="J248" s="214" t="s">
        <v>453</v>
      </c>
      <c r="K248" s="215">
        <v>4</v>
      </c>
      <c r="L248" s="216">
        <v>0</v>
      </c>
      <c r="M248" s="217"/>
      <c r="N248" s="218">
        <f>ROUND(L248*K248,2)</f>
        <v>0</v>
      </c>
      <c r="O248" s="218"/>
      <c r="P248" s="218"/>
      <c r="Q248" s="218"/>
      <c r="R248" s="46"/>
      <c r="T248" s="219" t="s">
        <v>22</v>
      </c>
      <c r="U248" s="54" t="s">
        <v>46</v>
      </c>
      <c r="V248" s="45"/>
      <c r="W248" s="220">
        <f>V248*K248</f>
        <v>0</v>
      </c>
      <c r="X248" s="220">
        <v>0</v>
      </c>
      <c r="Y248" s="220">
        <f>X248*K248</f>
        <v>0</v>
      </c>
      <c r="Z248" s="220">
        <v>0</v>
      </c>
      <c r="AA248" s="221">
        <f>Z248*K248</f>
        <v>0</v>
      </c>
      <c r="AR248" s="20" t="s">
        <v>226</v>
      </c>
      <c r="AT248" s="20" t="s">
        <v>164</v>
      </c>
      <c r="AU248" s="20" t="s">
        <v>142</v>
      </c>
      <c r="AY248" s="20" t="s">
        <v>163</v>
      </c>
      <c r="BE248" s="135">
        <f>IF(U248="základní",N248,0)</f>
        <v>0</v>
      </c>
      <c r="BF248" s="135">
        <f>IF(U248="snížená",N248,0)</f>
        <v>0</v>
      </c>
      <c r="BG248" s="135">
        <f>IF(U248="zákl. přenesená",N248,0)</f>
        <v>0</v>
      </c>
      <c r="BH248" s="135">
        <f>IF(U248="sníž. přenesená",N248,0)</f>
        <v>0</v>
      </c>
      <c r="BI248" s="135">
        <f>IF(U248="nulová",N248,0)</f>
        <v>0</v>
      </c>
      <c r="BJ248" s="20" t="s">
        <v>142</v>
      </c>
      <c r="BK248" s="135">
        <f>ROUND(L248*K248,2)</f>
        <v>0</v>
      </c>
      <c r="BL248" s="20" t="s">
        <v>226</v>
      </c>
      <c r="BM248" s="20" t="s">
        <v>534</v>
      </c>
    </row>
    <row r="249" s="1" customFormat="1" ht="38.25" customHeight="1">
      <c r="B249" s="44"/>
      <c r="C249" s="211" t="s">
        <v>535</v>
      </c>
      <c r="D249" s="211" t="s">
        <v>164</v>
      </c>
      <c r="E249" s="212" t="s">
        <v>536</v>
      </c>
      <c r="F249" s="213" t="s">
        <v>537</v>
      </c>
      <c r="G249" s="213"/>
      <c r="H249" s="213"/>
      <c r="I249" s="213"/>
      <c r="J249" s="214" t="s">
        <v>453</v>
      </c>
      <c r="K249" s="215">
        <v>3</v>
      </c>
      <c r="L249" s="216">
        <v>0</v>
      </c>
      <c r="M249" s="217"/>
      <c r="N249" s="218">
        <f>ROUND(L249*K249,2)</f>
        <v>0</v>
      </c>
      <c r="O249" s="218"/>
      <c r="P249" s="218"/>
      <c r="Q249" s="218"/>
      <c r="R249" s="46"/>
      <c r="T249" s="219" t="s">
        <v>22</v>
      </c>
      <c r="U249" s="54" t="s">
        <v>46</v>
      </c>
      <c r="V249" s="45"/>
      <c r="W249" s="220">
        <f>V249*K249</f>
        <v>0</v>
      </c>
      <c r="X249" s="220">
        <v>0</v>
      </c>
      <c r="Y249" s="220">
        <f>X249*K249</f>
        <v>0</v>
      </c>
      <c r="Z249" s="220">
        <v>0</v>
      </c>
      <c r="AA249" s="221">
        <f>Z249*K249</f>
        <v>0</v>
      </c>
      <c r="AR249" s="20" t="s">
        <v>226</v>
      </c>
      <c r="AT249" s="20" t="s">
        <v>164</v>
      </c>
      <c r="AU249" s="20" t="s">
        <v>142</v>
      </c>
      <c r="AY249" s="20" t="s">
        <v>163</v>
      </c>
      <c r="BE249" s="135">
        <f>IF(U249="základní",N249,0)</f>
        <v>0</v>
      </c>
      <c r="BF249" s="135">
        <f>IF(U249="snížená",N249,0)</f>
        <v>0</v>
      </c>
      <c r="BG249" s="135">
        <f>IF(U249="zákl. přenesená",N249,0)</f>
        <v>0</v>
      </c>
      <c r="BH249" s="135">
        <f>IF(U249="sníž. přenesená",N249,0)</f>
        <v>0</v>
      </c>
      <c r="BI249" s="135">
        <f>IF(U249="nulová",N249,0)</f>
        <v>0</v>
      </c>
      <c r="BJ249" s="20" t="s">
        <v>142</v>
      </c>
      <c r="BK249" s="135">
        <f>ROUND(L249*K249,2)</f>
        <v>0</v>
      </c>
      <c r="BL249" s="20" t="s">
        <v>226</v>
      </c>
      <c r="BM249" s="20" t="s">
        <v>538</v>
      </c>
    </row>
    <row r="250" s="1" customFormat="1" ht="25.5" customHeight="1">
      <c r="B250" s="44"/>
      <c r="C250" s="211" t="s">
        <v>539</v>
      </c>
      <c r="D250" s="211" t="s">
        <v>164</v>
      </c>
      <c r="E250" s="212" t="s">
        <v>540</v>
      </c>
      <c r="F250" s="213" t="s">
        <v>541</v>
      </c>
      <c r="G250" s="213"/>
      <c r="H250" s="213"/>
      <c r="I250" s="213"/>
      <c r="J250" s="214" t="s">
        <v>453</v>
      </c>
      <c r="K250" s="215">
        <v>2</v>
      </c>
      <c r="L250" s="216">
        <v>0</v>
      </c>
      <c r="M250" s="217"/>
      <c r="N250" s="218">
        <f>ROUND(L250*K250,2)</f>
        <v>0</v>
      </c>
      <c r="O250" s="218"/>
      <c r="P250" s="218"/>
      <c r="Q250" s="218"/>
      <c r="R250" s="46"/>
      <c r="T250" s="219" t="s">
        <v>22</v>
      </c>
      <c r="U250" s="54" t="s">
        <v>46</v>
      </c>
      <c r="V250" s="45"/>
      <c r="W250" s="220">
        <f>V250*K250</f>
        <v>0</v>
      </c>
      <c r="X250" s="220">
        <v>0</v>
      </c>
      <c r="Y250" s="220">
        <f>X250*K250</f>
        <v>0</v>
      </c>
      <c r="Z250" s="220">
        <v>0</v>
      </c>
      <c r="AA250" s="221">
        <f>Z250*K250</f>
        <v>0</v>
      </c>
      <c r="AR250" s="20" t="s">
        <v>226</v>
      </c>
      <c r="AT250" s="20" t="s">
        <v>164</v>
      </c>
      <c r="AU250" s="20" t="s">
        <v>142</v>
      </c>
      <c r="AY250" s="20" t="s">
        <v>163</v>
      </c>
      <c r="BE250" s="135">
        <f>IF(U250="základní",N250,0)</f>
        <v>0</v>
      </c>
      <c r="BF250" s="135">
        <f>IF(U250="snížená",N250,0)</f>
        <v>0</v>
      </c>
      <c r="BG250" s="135">
        <f>IF(U250="zákl. přenesená",N250,0)</f>
        <v>0</v>
      </c>
      <c r="BH250" s="135">
        <f>IF(U250="sníž. přenesená",N250,0)</f>
        <v>0</v>
      </c>
      <c r="BI250" s="135">
        <f>IF(U250="nulová",N250,0)</f>
        <v>0</v>
      </c>
      <c r="BJ250" s="20" t="s">
        <v>142</v>
      </c>
      <c r="BK250" s="135">
        <f>ROUND(L250*K250,2)</f>
        <v>0</v>
      </c>
      <c r="BL250" s="20" t="s">
        <v>226</v>
      </c>
      <c r="BM250" s="20" t="s">
        <v>542</v>
      </c>
    </row>
    <row r="251" s="1" customFormat="1" ht="25.5" customHeight="1">
      <c r="B251" s="44"/>
      <c r="C251" s="211" t="s">
        <v>543</v>
      </c>
      <c r="D251" s="211" t="s">
        <v>164</v>
      </c>
      <c r="E251" s="212" t="s">
        <v>544</v>
      </c>
      <c r="F251" s="213" t="s">
        <v>545</v>
      </c>
      <c r="G251" s="213"/>
      <c r="H251" s="213"/>
      <c r="I251" s="213"/>
      <c r="J251" s="214" t="s">
        <v>453</v>
      </c>
      <c r="K251" s="215">
        <v>2</v>
      </c>
      <c r="L251" s="216">
        <v>0</v>
      </c>
      <c r="M251" s="217"/>
      <c r="N251" s="218">
        <f>ROUND(L251*K251,2)</f>
        <v>0</v>
      </c>
      <c r="O251" s="218"/>
      <c r="P251" s="218"/>
      <c r="Q251" s="218"/>
      <c r="R251" s="46"/>
      <c r="T251" s="219" t="s">
        <v>22</v>
      </c>
      <c r="U251" s="54" t="s">
        <v>46</v>
      </c>
      <c r="V251" s="45"/>
      <c r="W251" s="220">
        <f>V251*K251</f>
        <v>0</v>
      </c>
      <c r="X251" s="220">
        <v>0</v>
      </c>
      <c r="Y251" s="220">
        <f>X251*K251</f>
        <v>0</v>
      </c>
      <c r="Z251" s="220">
        <v>0</v>
      </c>
      <c r="AA251" s="221">
        <f>Z251*K251</f>
        <v>0</v>
      </c>
      <c r="AR251" s="20" t="s">
        <v>226</v>
      </c>
      <c r="AT251" s="20" t="s">
        <v>164</v>
      </c>
      <c r="AU251" s="20" t="s">
        <v>142</v>
      </c>
      <c r="AY251" s="20" t="s">
        <v>163</v>
      </c>
      <c r="BE251" s="135">
        <f>IF(U251="základní",N251,0)</f>
        <v>0</v>
      </c>
      <c r="BF251" s="135">
        <f>IF(U251="snížená",N251,0)</f>
        <v>0</v>
      </c>
      <c r="BG251" s="135">
        <f>IF(U251="zákl. přenesená",N251,0)</f>
        <v>0</v>
      </c>
      <c r="BH251" s="135">
        <f>IF(U251="sníž. přenesená",N251,0)</f>
        <v>0</v>
      </c>
      <c r="BI251" s="135">
        <f>IF(U251="nulová",N251,0)</f>
        <v>0</v>
      </c>
      <c r="BJ251" s="20" t="s">
        <v>142</v>
      </c>
      <c r="BK251" s="135">
        <f>ROUND(L251*K251,2)</f>
        <v>0</v>
      </c>
      <c r="BL251" s="20" t="s">
        <v>226</v>
      </c>
      <c r="BM251" s="20" t="s">
        <v>546</v>
      </c>
    </row>
    <row r="252" s="1" customFormat="1" ht="25.5" customHeight="1">
      <c r="B252" s="44"/>
      <c r="C252" s="211" t="s">
        <v>547</v>
      </c>
      <c r="D252" s="211" t="s">
        <v>164</v>
      </c>
      <c r="E252" s="212" t="s">
        <v>548</v>
      </c>
      <c r="F252" s="213" t="s">
        <v>549</v>
      </c>
      <c r="G252" s="213"/>
      <c r="H252" s="213"/>
      <c r="I252" s="213"/>
      <c r="J252" s="214" t="s">
        <v>453</v>
      </c>
      <c r="K252" s="215">
        <v>2</v>
      </c>
      <c r="L252" s="216">
        <v>0</v>
      </c>
      <c r="M252" s="217"/>
      <c r="N252" s="218">
        <f>ROUND(L252*K252,2)</f>
        <v>0</v>
      </c>
      <c r="O252" s="218"/>
      <c r="P252" s="218"/>
      <c r="Q252" s="218"/>
      <c r="R252" s="46"/>
      <c r="T252" s="219" t="s">
        <v>22</v>
      </c>
      <c r="U252" s="54" t="s">
        <v>46</v>
      </c>
      <c r="V252" s="45"/>
      <c r="W252" s="220">
        <f>V252*K252</f>
        <v>0</v>
      </c>
      <c r="X252" s="220">
        <v>0</v>
      </c>
      <c r="Y252" s="220">
        <f>X252*K252</f>
        <v>0</v>
      </c>
      <c r="Z252" s="220">
        <v>0</v>
      </c>
      <c r="AA252" s="221">
        <f>Z252*K252</f>
        <v>0</v>
      </c>
      <c r="AR252" s="20" t="s">
        <v>226</v>
      </c>
      <c r="AT252" s="20" t="s">
        <v>164</v>
      </c>
      <c r="AU252" s="20" t="s">
        <v>142</v>
      </c>
      <c r="AY252" s="20" t="s">
        <v>163</v>
      </c>
      <c r="BE252" s="135">
        <f>IF(U252="základní",N252,0)</f>
        <v>0</v>
      </c>
      <c r="BF252" s="135">
        <f>IF(U252="snížená",N252,0)</f>
        <v>0</v>
      </c>
      <c r="BG252" s="135">
        <f>IF(U252="zákl. přenesená",N252,0)</f>
        <v>0</v>
      </c>
      <c r="BH252" s="135">
        <f>IF(U252="sníž. přenesená",N252,0)</f>
        <v>0</v>
      </c>
      <c r="BI252" s="135">
        <f>IF(U252="nulová",N252,0)</f>
        <v>0</v>
      </c>
      <c r="BJ252" s="20" t="s">
        <v>142</v>
      </c>
      <c r="BK252" s="135">
        <f>ROUND(L252*K252,2)</f>
        <v>0</v>
      </c>
      <c r="BL252" s="20" t="s">
        <v>226</v>
      </c>
      <c r="BM252" s="20" t="s">
        <v>550</v>
      </c>
    </row>
    <row r="253" s="1" customFormat="1" ht="16.5" customHeight="1">
      <c r="B253" s="44"/>
      <c r="C253" s="211" t="s">
        <v>551</v>
      </c>
      <c r="D253" s="211" t="s">
        <v>164</v>
      </c>
      <c r="E253" s="212" t="s">
        <v>552</v>
      </c>
      <c r="F253" s="213" t="s">
        <v>553</v>
      </c>
      <c r="G253" s="213"/>
      <c r="H253" s="213"/>
      <c r="I253" s="213"/>
      <c r="J253" s="214" t="s">
        <v>167</v>
      </c>
      <c r="K253" s="215">
        <v>2</v>
      </c>
      <c r="L253" s="216">
        <v>0</v>
      </c>
      <c r="M253" s="217"/>
      <c r="N253" s="218">
        <f>ROUND(L253*K253,2)</f>
        <v>0</v>
      </c>
      <c r="O253" s="218"/>
      <c r="P253" s="218"/>
      <c r="Q253" s="218"/>
      <c r="R253" s="46"/>
      <c r="T253" s="219" t="s">
        <v>22</v>
      </c>
      <c r="U253" s="54" t="s">
        <v>46</v>
      </c>
      <c r="V253" s="45"/>
      <c r="W253" s="220">
        <f>V253*K253</f>
        <v>0</v>
      </c>
      <c r="X253" s="220">
        <v>0</v>
      </c>
      <c r="Y253" s="220">
        <f>X253*K253</f>
        <v>0</v>
      </c>
      <c r="Z253" s="220">
        <v>0</v>
      </c>
      <c r="AA253" s="221">
        <f>Z253*K253</f>
        <v>0</v>
      </c>
      <c r="AR253" s="20" t="s">
        <v>226</v>
      </c>
      <c r="AT253" s="20" t="s">
        <v>164</v>
      </c>
      <c r="AU253" s="20" t="s">
        <v>142</v>
      </c>
      <c r="AY253" s="20" t="s">
        <v>163</v>
      </c>
      <c r="BE253" s="135">
        <f>IF(U253="základní",N253,0)</f>
        <v>0</v>
      </c>
      <c r="BF253" s="135">
        <f>IF(U253="snížená",N253,0)</f>
        <v>0</v>
      </c>
      <c r="BG253" s="135">
        <f>IF(U253="zákl. přenesená",N253,0)</f>
        <v>0</v>
      </c>
      <c r="BH253" s="135">
        <f>IF(U253="sníž. přenesená",N253,0)</f>
        <v>0</v>
      </c>
      <c r="BI253" s="135">
        <f>IF(U253="nulová",N253,0)</f>
        <v>0</v>
      </c>
      <c r="BJ253" s="20" t="s">
        <v>142</v>
      </c>
      <c r="BK253" s="135">
        <f>ROUND(L253*K253,2)</f>
        <v>0</v>
      </c>
      <c r="BL253" s="20" t="s">
        <v>226</v>
      </c>
      <c r="BM253" s="20" t="s">
        <v>554</v>
      </c>
    </row>
    <row r="254" s="1" customFormat="1" ht="16.5" customHeight="1">
      <c r="B254" s="44"/>
      <c r="C254" s="211" t="s">
        <v>555</v>
      </c>
      <c r="D254" s="211" t="s">
        <v>164</v>
      </c>
      <c r="E254" s="212" t="s">
        <v>556</v>
      </c>
      <c r="F254" s="213" t="s">
        <v>557</v>
      </c>
      <c r="G254" s="213"/>
      <c r="H254" s="213"/>
      <c r="I254" s="213"/>
      <c r="J254" s="214" t="s">
        <v>453</v>
      </c>
      <c r="K254" s="215">
        <v>2</v>
      </c>
      <c r="L254" s="216">
        <v>0</v>
      </c>
      <c r="M254" s="217"/>
      <c r="N254" s="218">
        <f>ROUND(L254*K254,2)</f>
        <v>0</v>
      </c>
      <c r="O254" s="218"/>
      <c r="P254" s="218"/>
      <c r="Q254" s="218"/>
      <c r="R254" s="46"/>
      <c r="T254" s="219" t="s">
        <v>22</v>
      </c>
      <c r="U254" s="54" t="s">
        <v>46</v>
      </c>
      <c r="V254" s="45"/>
      <c r="W254" s="220">
        <f>V254*K254</f>
        <v>0</v>
      </c>
      <c r="X254" s="220">
        <v>0</v>
      </c>
      <c r="Y254" s="220">
        <f>X254*K254</f>
        <v>0</v>
      </c>
      <c r="Z254" s="220">
        <v>0</v>
      </c>
      <c r="AA254" s="221">
        <f>Z254*K254</f>
        <v>0</v>
      </c>
      <c r="AR254" s="20" t="s">
        <v>226</v>
      </c>
      <c r="AT254" s="20" t="s">
        <v>164</v>
      </c>
      <c r="AU254" s="20" t="s">
        <v>142</v>
      </c>
      <c r="AY254" s="20" t="s">
        <v>163</v>
      </c>
      <c r="BE254" s="135">
        <f>IF(U254="základní",N254,0)</f>
        <v>0</v>
      </c>
      <c r="BF254" s="135">
        <f>IF(U254="snížená",N254,0)</f>
        <v>0</v>
      </c>
      <c r="BG254" s="135">
        <f>IF(U254="zákl. přenesená",N254,0)</f>
        <v>0</v>
      </c>
      <c r="BH254" s="135">
        <f>IF(U254="sníž. přenesená",N254,0)</f>
        <v>0</v>
      </c>
      <c r="BI254" s="135">
        <f>IF(U254="nulová",N254,0)</f>
        <v>0</v>
      </c>
      <c r="BJ254" s="20" t="s">
        <v>142</v>
      </c>
      <c r="BK254" s="135">
        <f>ROUND(L254*K254,2)</f>
        <v>0</v>
      </c>
      <c r="BL254" s="20" t="s">
        <v>226</v>
      </c>
      <c r="BM254" s="20" t="s">
        <v>558</v>
      </c>
    </row>
    <row r="255" s="1" customFormat="1" ht="25.5" customHeight="1">
      <c r="B255" s="44"/>
      <c r="C255" s="211" t="s">
        <v>559</v>
      </c>
      <c r="D255" s="211" t="s">
        <v>164</v>
      </c>
      <c r="E255" s="212" t="s">
        <v>560</v>
      </c>
      <c r="F255" s="213" t="s">
        <v>561</v>
      </c>
      <c r="G255" s="213"/>
      <c r="H255" s="213"/>
      <c r="I255" s="213"/>
      <c r="J255" s="214" t="s">
        <v>453</v>
      </c>
      <c r="K255" s="215">
        <v>18</v>
      </c>
      <c r="L255" s="216">
        <v>0</v>
      </c>
      <c r="M255" s="217"/>
      <c r="N255" s="218">
        <f>ROUND(L255*K255,2)</f>
        <v>0</v>
      </c>
      <c r="O255" s="218"/>
      <c r="P255" s="218"/>
      <c r="Q255" s="218"/>
      <c r="R255" s="46"/>
      <c r="T255" s="219" t="s">
        <v>22</v>
      </c>
      <c r="U255" s="54" t="s">
        <v>46</v>
      </c>
      <c r="V255" s="45"/>
      <c r="W255" s="220">
        <f>V255*K255</f>
        <v>0</v>
      </c>
      <c r="X255" s="220">
        <v>0</v>
      </c>
      <c r="Y255" s="220">
        <f>X255*K255</f>
        <v>0</v>
      </c>
      <c r="Z255" s="220">
        <v>0</v>
      </c>
      <c r="AA255" s="221">
        <f>Z255*K255</f>
        <v>0</v>
      </c>
      <c r="AR255" s="20" t="s">
        <v>226</v>
      </c>
      <c r="AT255" s="20" t="s">
        <v>164</v>
      </c>
      <c r="AU255" s="20" t="s">
        <v>142</v>
      </c>
      <c r="AY255" s="20" t="s">
        <v>163</v>
      </c>
      <c r="BE255" s="135">
        <f>IF(U255="základní",N255,0)</f>
        <v>0</v>
      </c>
      <c r="BF255" s="135">
        <f>IF(U255="snížená",N255,0)</f>
        <v>0</v>
      </c>
      <c r="BG255" s="135">
        <f>IF(U255="zákl. přenesená",N255,0)</f>
        <v>0</v>
      </c>
      <c r="BH255" s="135">
        <f>IF(U255="sníž. přenesená",N255,0)</f>
        <v>0</v>
      </c>
      <c r="BI255" s="135">
        <f>IF(U255="nulová",N255,0)</f>
        <v>0</v>
      </c>
      <c r="BJ255" s="20" t="s">
        <v>142</v>
      </c>
      <c r="BK255" s="135">
        <f>ROUND(L255*K255,2)</f>
        <v>0</v>
      </c>
      <c r="BL255" s="20" t="s">
        <v>226</v>
      </c>
      <c r="BM255" s="20" t="s">
        <v>562</v>
      </c>
    </row>
    <row r="256" s="1" customFormat="1" ht="16.5" customHeight="1">
      <c r="B256" s="44"/>
      <c r="C256" s="211" t="s">
        <v>563</v>
      </c>
      <c r="D256" s="211" t="s">
        <v>164</v>
      </c>
      <c r="E256" s="212" t="s">
        <v>564</v>
      </c>
      <c r="F256" s="213" t="s">
        <v>565</v>
      </c>
      <c r="G256" s="213"/>
      <c r="H256" s="213"/>
      <c r="I256" s="213"/>
      <c r="J256" s="214" t="s">
        <v>453</v>
      </c>
      <c r="K256" s="215">
        <v>3</v>
      </c>
      <c r="L256" s="216">
        <v>0</v>
      </c>
      <c r="M256" s="217"/>
      <c r="N256" s="218">
        <f>ROUND(L256*K256,2)</f>
        <v>0</v>
      </c>
      <c r="O256" s="218"/>
      <c r="P256" s="218"/>
      <c r="Q256" s="218"/>
      <c r="R256" s="46"/>
      <c r="T256" s="219" t="s">
        <v>22</v>
      </c>
      <c r="U256" s="54" t="s">
        <v>46</v>
      </c>
      <c r="V256" s="45"/>
      <c r="W256" s="220">
        <f>V256*K256</f>
        <v>0</v>
      </c>
      <c r="X256" s="220">
        <v>0</v>
      </c>
      <c r="Y256" s="220">
        <f>X256*K256</f>
        <v>0</v>
      </c>
      <c r="Z256" s="220">
        <v>0</v>
      </c>
      <c r="AA256" s="221">
        <f>Z256*K256</f>
        <v>0</v>
      </c>
      <c r="AR256" s="20" t="s">
        <v>226</v>
      </c>
      <c r="AT256" s="20" t="s">
        <v>164</v>
      </c>
      <c r="AU256" s="20" t="s">
        <v>142</v>
      </c>
      <c r="AY256" s="20" t="s">
        <v>163</v>
      </c>
      <c r="BE256" s="135">
        <f>IF(U256="základní",N256,0)</f>
        <v>0</v>
      </c>
      <c r="BF256" s="135">
        <f>IF(U256="snížená",N256,0)</f>
        <v>0</v>
      </c>
      <c r="BG256" s="135">
        <f>IF(U256="zákl. přenesená",N256,0)</f>
        <v>0</v>
      </c>
      <c r="BH256" s="135">
        <f>IF(U256="sníž. přenesená",N256,0)</f>
        <v>0</v>
      </c>
      <c r="BI256" s="135">
        <f>IF(U256="nulová",N256,0)</f>
        <v>0</v>
      </c>
      <c r="BJ256" s="20" t="s">
        <v>142</v>
      </c>
      <c r="BK256" s="135">
        <f>ROUND(L256*K256,2)</f>
        <v>0</v>
      </c>
      <c r="BL256" s="20" t="s">
        <v>226</v>
      </c>
      <c r="BM256" s="20" t="s">
        <v>566</v>
      </c>
    </row>
    <row r="257" s="1" customFormat="1" ht="25.5" customHeight="1">
      <c r="B257" s="44"/>
      <c r="C257" s="211" t="s">
        <v>567</v>
      </c>
      <c r="D257" s="211" t="s">
        <v>164</v>
      </c>
      <c r="E257" s="212" t="s">
        <v>568</v>
      </c>
      <c r="F257" s="213" t="s">
        <v>569</v>
      </c>
      <c r="G257" s="213"/>
      <c r="H257" s="213"/>
      <c r="I257" s="213"/>
      <c r="J257" s="214" t="s">
        <v>453</v>
      </c>
      <c r="K257" s="215">
        <v>5</v>
      </c>
      <c r="L257" s="216">
        <v>0</v>
      </c>
      <c r="M257" s="217"/>
      <c r="N257" s="218">
        <f>ROUND(L257*K257,2)</f>
        <v>0</v>
      </c>
      <c r="O257" s="218"/>
      <c r="P257" s="218"/>
      <c r="Q257" s="218"/>
      <c r="R257" s="46"/>
      <c r="T257" s="219" t="s">
        <v>22</v>
      </c>
      <c r="U257" s="54" t="s">
        <v>46</v>
      </c>
      <c r="V257" s="45"/>
      <c r="W257" s="220">
        <f>V257*K257</f>
        <v>0</v>
      </c>
      <c r="X257" s="220">
        <v>0</v>
      </c>
      <c r="Y257" s="220">
        <f>X257*K257</f>
        <v>0</v>
      </c>
      <c r="Z257" s="220">
        <v>0</v>
      </c>
      <c r="AA257" s="221">
        <f>Z257*K257</f>
        <v>0</v>
      </c>
      <c r="AR257" s="20" t="s">
        <v>226</v>
      </c>
      <c r="AT257" s="20" t="s">
        <v>164</v>
      </c>
      <c r="AU257" s="20" t="s">
        <v>142</v>
      </c>
      <c r="AY257" s="20" t="s">
        <v>163</v>
      </c>
      <c r="BE257" s="135">
        <f>IF(U257="základní",N257,0)</f>
        <v>0</v>
      </c>
      <c r="BF257" s="135">
        <f>IF(U257="snížená",N257,0)</f>
        <v>0</v>
      </c>
      <c r="BG257" s="135">
        <f>IF(U257="zákl. přenesená",N257,0)</f>
        <v>0</v>
      </c>
      <c r="BH257" s="135">
        <f>IF(U257="sníž. přenesená",N257,0)</f>
        <v>0</v>
      </c>
      <c r="BI257" s="135">
        <f>IF(U257="nulová",N257,0)</f>
        <v>0</v>
      </c>
      <c r="BJ257" s="20" t="s">
        <v>142</v>
      </c>
      <c r="BK257" s="135">
        <f>ROUND(L257*K257,2)</f>
        <v>0</v>
      </c>
      <c r="BL257" s="20" t="s">
        <v>226</v>
      </c>
      <c r="BM257" s="20" t="s">
        <v>570</v>
      </c>
    </row>
    <row r="258" s="1" customFormat="1" ht="25.5" customHeight="1">
      <c r="B258" s="44"/>
      <c r="C258" s="211" t="s">
        <v>571</v>
      </c>
      <c r="D258" s="211" t="s">
        <v>164</v>
      </c>
      <c r="E258" s="212" t="s">
        <v>572</v>
      </c>
      <c r="F258" s="213" t="s">
        <v>573</v>
      </c>
      <c r="G258" s="213"/>
      <c r="H258" s="213"/>
      <c r="I258" s="213"/>
      <c r="J258" s="214" t="s">
        <v>453</v>
      </c>
      <c r="K258" s="215">
        <v>9</v>
      </c>
      <c r="L258" s="216">
        <v>0</v>
      </c>
      <c r="M258" s="217"/>
      <c r="N258" s="218">
        <f>ROUND(L258*K258,2)</f>
        <v>0</v>
      </c>
      <c r="O258" s="218"/>
      <c r="P258" s="218"/>
      <c r="Q258" s="218"/>
      <c r="R258" s="46"/>
      <c r="T258" s="219" t="s">
        <v>22</v>
      </c>
      <c r="U258" s="54" t="s">
        <v>46</v>
      </c>
      <c r="V258" s="45"/>
      <c r="W258" s="220">
        <f>V258*K258</f>
        <v>0</v>
      </c>
      <c r="X258" s="220">
        <v>0</v>
      </c>
      <c r="Y258" s="220">
        <f>X258*K258</f>
        <v>0</v>
      </c>
      <c r="Z258" s="220">
        <v>0</v>
      </c>
      <c r="AA258" s="221">
        <f>Z258*K258</f>
        <v>0</v>
      </c>
      <c r="AR258" s="20" t="s">
        <v>226</v>
      </c>
      <c r="AT258" s="20" t="s">
        <v>164</v>
      </c>
      <c r="AU258" s="20" t="s">
        <v>142</v>
      </c>
      <c r="AY258" s="20" t="s">
        <v>163</v>
      </c>
      <c r="BE258" s="135">
        <f>IF(U258="základní",N258,0)</f>
        <v>0</v>
      </c>
      <c r="BF258" s="135">
        <f>IF(U258="snížená",N258,0)</f>
        <v>0</v>
      </c>
      <c r="BG258" s="135">
        <f>IF(U258="zákl. přenesená",N258,0)</f>
        <v>0</v>
      </c>
      <c r="BH258" s="135">
        <f>IF(U258="sníž. přenesená",N258,0)</f>
        <v>0</v>
      </c>
      <c r="BI258" s="135">
        <f>IF(U258="nulová",N258,0)</f>
        <v>0</v>
      </c>
      <c r="BJ258" s="20" t="s">
        <v>142</v>
      </c>
      <c r="BK258" s="135">
        <f>ROUND(L258*K258,2)</f>
        <v>0</v>
      </c>
      <c r="BL258" s="20" t="s">
        <v>226</v>
      </c>
      <c r="BM258" s="20" t="s">
        <v>574</v>
      </c>
    </row>
    <row r="259" s="1" customFormat="1" ht="25.5" customHeight="1">
      <c r="B259" s="44"/>
      <c r="C259" s="211" t="s">
        <v>575</v>
      </c>
      <c r="D259" s="211" t="s">
        <v>164</v>
      </c>
      <c r="E259" s="212" t="s">
        <v>576</v>
      </c>
      <c r="F259" s="213" t="s">
        <v>577</v>
      </c>
      <c r="G259" s="213"/>
      <c r="H259" s="213"/>
      <c r="I259" s="213"/>
      <c r="J259" s="214" t="s">
        <v>453</v>
      </c>
      <c r="K259" s="215">
        <v>2</v>
      </c>
      <c r="L259" s="216">
        <v>0</v>
      </c>
      <c r="M259" s="217"/>
      <c r="N259" s="218">
        <f>ROUND(L259*K259,2)</f>
        <v>0</v>
      </c>
      <c r="O259" s="218"/>
      <c r="P259" s="218"/>
      <c r="Q259" s="218"/>
      <c r="R259" s="46"/>
      <c r="T259" s="219" t="s">
        <v>22</v>
      </c>
      <c r="U259" s="54" t="s">
        <v>46</v>
      </c>
      <c r="V259" s="45"/>
      <c r="W259" s="220">
        <f>V259*K259</f>
        <v>0</v>
      </c>
      <c r="X259" s="220">
        <v>0</v>
      </c>
      <c r="Y259" s="220">
        <f>X259*K259</f>
        <v>0</v>
      </c>
      <c r="Z259" s="220">
        <v>0</v>
      </c>
      <c r="AA259" s="221">
        <f>Z259*K259</f>
        <v>0</v>
      </c>
      <c r="AR259" s="20" t="s">
        <v>226</v>
      </c>
      <c r="AT259" s="20" t="s">
        <v>164</v>
      </c>
      <c r="AU259" s="20" t="s">
        <v>142</v>
      </c>
      <c r="AY259" s="20" t="s">
        <v>163</v>
      </c>
      <c r="BE259" s="135">
        <f>IF(U259="základní",N259,0)</f>
        <v>0</v>
      </c>
      <c r="BF259" s="135">
        <f>IF(U259="snížená",N259,0)</f>
        <v>0</v>
      </c>
      <c r="BG259" s="135">
        <f>IF(U259="zákl. přenesená",N259,0)</f>
        <v>0</v>
      </c>
      <c r="BH259" s="135">
        <f>IF(U259="sníž. přenesená",N259,0)</f>
        <v>0</v>
      </c>
      <c r="BI259" s="135">
        <f>IF(U259="nulová",N259,0)</f>
        <v>0</v>
      </c>
      <c r="BJ259" s="20" t="s">
        <v>142</v>
      </c>
      <c r="BK259" s="135">
        <f>ROUND(L259*K259,2)</f>
        <v>0</v>
      </c>
      <c r="BL259" s="20" t="s">
        <v>226</v>
      </c>
      <c r="BM259" s="20" t="s">
        <v>578</v>
      </c>
    </row>
    <row r="260" s="1" customFormat="1" ht="38.25" customHeight="1">
      <c r="B260" s="44"/>
      <c r="C260" s="211" t="s">
        <v>579</v>
      </c>
      <c r="D260" s="211" t="s">
        <v>164</v>
      </c>
      <c r="E260" s="212" t="s">
        <v>580</v>
      </c>
      <c r="F260" s="213" t="s">
        <v>581</v>
      </c>
      <c r="G260" s="213"/>
      <c r="H260" s="213"/>
      <c r="I260" s="213"/>
      <c r="J260" s="214" t="s">
        <v>453</v>
      </c>
      <c r="K260" s="215">
        <v>3</v>
      </c>
      <c r="L260" s="216">
        <v>0</v>
      </c>
      <c r="M260" s="217"/>
      <c r="N260" s="218">
        <f>ROUND(L260*K260,2)</f>
        <v>0</v>
      </c>
      <c r="O260" s="218"/>
      <c r="P260" s="218"/>
      <c r="Q260" s="218"/>
      <c r="R260" s="46"/>
      <c r="T260" s="219" t="s">
        <v>22</v>
      </c>
      <c r="U260" s="54" t="s">
        <v>46</v>
      </c>
      <c r="V260" s="45"/>
      <c r="W260" s="220">
        <f>V260*K260</f>
        <v>0</v>
      </c>
      <c r="X260" s="220">
        <v>0</v>
      </c>
      <c r="Y260" s="220">
        <f>X260*K260</f>
        <v>0</v>
      </c>
      <c r="Z260" s="220">
        <v>0</v>
      </c>
      <c r="AA260" s="221">
        <f>Z260*K260</f>
        <v>0</v>
      </c>
      <c r="AR260" s="20" t="s">
        <v>226</v>
      </c>
      <c r="AT260" s="20" t="s">
        <v>164</v>
      </c>
      <c r="AU260" s="20" t="s">
        <v>142</v>
      </c>
      <c r="AY260" s="20" t="s">
        <v>163</v>
      </c>
      <c r="BE260" s="135">
        <f>IF(U260="základní",N260,0)</f>
        <v>0</v>
      </c>
      <c r="BF260" s="135">
        <f>IF(U260="snížená",N260,0)</f>
        <v>0</v>
      </c>
      <c r="BG260" s="135">
        <f>IF(U260="zákl. přenesená",N260,0)</f>
        <v>0</v>
      </c>
      <c r="BH260" s="135">
        <f>IF(U260="sníž. přenesená",N260,0)</f>
        <v>0</v>
      </c>
      <c r="BI260" s="135">
        <f>IF(U260="nulová",N260,0)</f>
        <v>0</v>
      </c>
      <c r="BJ260" s="20" t="s">
        <v>142</v>
      </c>
      <c r="BK260" s="135">
        <f>ROUND(L260*K260,2)</f>
        <v>0</v>
      </c>
      <c r="BL260" s="20" t="s">
        <v>226</v>
      </c>
      <c r="BM260" s="20" t="s">
        <v>582</v>
      </c>
    </row>
    <row r="261" s="1" customFormat="1" ht="25.5" customHeight="1">
      <c r="B261" s="44"/>
      <c r="C261" s="211" t="s">
        <v>583</v>
      </c>
      <c r="D261" s="211" t="s">
        <v>164</v>
      </c>
      <c r="E261" s="212" t="s">
        <v>584</v>
      </c>
      <c r="F261" s="213" t="s">
        <v>585</v>
      </c>
      <c r="G261" s="213"/>
      <c r="H261" s="213"/>
      <c r="I261" s="213"/>
      <c r="J261" s="214" t="s">
        <v>167</v>
      </c>
      <c r="K261" s="215">
        <v>9</v>
      </c>
      <c r="L261" s="216">
        <v>0</v>
      </c>
      <c r="M261" s="217"/>
      <c r="N261" s="218">
        <f>ROUND(L261*K261,2)</f>
        <v>0</v>
      </c>
      <c r="O261" s="218"/>
      <c r="P261" s="218"/>
      <c r="Q261" s="218"/>
      <c r="R261" s="46"/>
      <c r="T261" s="219" t="s">
        <v>22</v>
      </c>
      <c r="U261" s="54" t="s">
        <v>46</v>
      </c>
      <c r="V261" s="45"/>
      <c r="W261" s="220">
        <f>V261*K261</f>
        <v>0</v>
      </c>
      <c r="X261" s="220">
        <v>0</v>
      </c>
      <c r="Y261" s="220">
        <f>X261*K261</f>
        <v>0</v>
      </c>
      <c r="Z261" s="220">
        <v>0</v>
      </c>
      <c r="AA261" s="221">
        <f>Z261*K261</f>
        <v>0</v>
      </c>
      <c r="AR261" s="20" t="s">
        <v>226</v>
      </c>
      <c r="AT261" s="20" t="s">
        <v>164</v>
      </c>
      <c r="AU261" s="20" t="s">
        <v>142</v>
      </c>
      <c r="AY261" s="20" t="s">
        <v>163</v>
      </c>
      <c r="BE261" s="135">
        <f>IF(U261="základní",N261,0)</f>
        <v>0</v>
      </c>
      <c r="BF261" s="135">
        <f>IF(U261="snížená",N261,0)</f>
        <v>0</v>
      </c>
      <c r="BG261" s="135">
        <f>IF(U261="zákl. přenesená",N261,0)</f>
        <v>0</v>
      </c>
      <c r="BH261" s="135">
        <f>IF(U261="sníž. přenesená",N261,0)</f>
        <v>0</v>
      </c>
      <c r="BI261" s="135">
        <f>IF(U261="nulová",N261,0)</f>
        <v>0</v>
      </c>
      <c r="BJ261" s="20" t="s">
        <v>142</v>
      </c>
      <c r="BK261" s="135">
        <f>ROUND(L261*K261,2)</f>
        <v>0</v>
      </c>
      <c r="BL261" s="20" t="s">
        <v>226</v>
      </c>
      <c r="BM261" s="20" t="s">
        <v>586</v>
      </c>
    </row>
    <row r="262" s="1" customFormat="1" ht="25.5" customHeight="1">
      <c r="B262" s="44"/>
      <c r="C262" s="211" t="s">
        <v>587</v>
      </c>
      <c r="D262" s="211" t="s">
        <v>164</v>
      </c>
      <c r="E262" s="212" t="s">
        <v>588</v>
      </c>
      <c r="F262" s="213" t="s">
        <v>589</v>
      </c>
      <c r="G262" s="213"/>
      <c r="H262" s="213"/>
      <c r="I262" s="213"/>
      <c r="J262" s="214" t="s">
        <v>180</v>
      </c>
      <c r="K262" s="215">
        <v>0.67900000000000005</v>
      </c>
      <c r="L262" s="216">
        <v>0</v>
      </c>
      <c r="M262" s="217"/>
      <c r="N262" s="218">
        <f>ROUND(L262*K262,2)</f>
        <v>0</v>
      </c>
      <c r="O262" s="218"/>
      <c r="P262" s="218"/>
      <c r="Q262" s="218"/>
      <c r="R262" s="46"/>
      <c r="T262" s="219" t="s">
        <v>22</v>
      </c>
      <c r="U262" s="54" t="s">
        <v>46</v>
      </c>
      <c r="V262" s="45"/>
      <c r="W262" s="220">
        <f>V262*K262</f>
        <v>0</v>
      </c>
      <c r="X262" s="220">
        <v>0</v>
      </c>
      <c r="Y262" s="220">
        <f>X262*K262</f>
        <v>0</v>
      </c>
      <c r="Z262" s="220">
        <v>0</v>
      </c>
      <c r="AA262" s="221">
        <f>Z262*K262</f>
        <v>0</v>
      </c>
      <c r="AR262" s="20" t="s">
        <v>226</v>
      </c>
      <c r="AT262" s="20" t="s">
        <v>164</v>
      </c>
      <c r="AU262" s="20" t="s">
        <v>142</v>
      </c>
      <c r="AY262" s="20" t="s">
        <v>163</v>
      </c>
      <c r="BE262" s="135">
        <f>IF(U262="základní",N262,0)</f>
        <v>0</v>
      </c>
      <c r="BF262" s="135">
        <f>IF(U262="snížená",N262,0)</f>
        <v>0</v>
      </c>
      <c r="BG262" s="135">
        <f>IF(U262="zákl. přenesená",N262,0)</f>
        <v>0</v>
      </c>
      <c r="BH262" s="135">
        <f>IF(U262="sníž. přenesená",N262,0)</f>
        <v>0</v>
      </c>
      <c r="BI262" s="135">
        <f>IF(U262="nulová",N262,0)</f>
        <v>0</v>
      </c>
      <c r="BJ262" s="20" t="s">
        <v>142</v>
      </c>
      <c r="BK262" s="135">
        <f>ROUND(L262*K262,2)</f>
        <v>0</v>
      </c>
      <c r="BL262" s="20" t="s">
        <v>226</v>
      </c>
      <c r="BM262" s="20" t="s">
        <v>590</v>
      </c>
    </row>
    <row r="263" s="1" customFormat="1" ht="25.5" customHeight="1">
      <c r="B263" s="44"/>
      <c r="C263" s="211" t="s">
        <v>591</v>
      </c>
      <c r="D263" s="211" t="s">
        <v>164</v>
      </c>
      <c r="E263" s="212" t="s">
        <v>592</v>
      </c>
      <c r="F263" s="213" t="s">
        <v>593</v>
      </c>
      <c r="G263" s="213"/>
      <c r="H263" s="213"/>
      <c r="I263" s="213"/>
      <c r="J263" s="214" t="s">
        <v>180</v>
      </c>
      <c r="K263" s="215">
        <v>0.67900000000000005</v>
      </c>
      <c r="L263" s="216">
        <v>0</v>
      </c>
      <c r="M263" s="217"/>
      <c r="N263" s="218">
        <f>ROUND(L263*K263,2)</f>
        <v>0</v>
      </c>
      <c r="O263" s="218"/>
      <c r="P263" s="218"/>
      <c r="Q263" s="218"/>
      <c r="R263" s="46"/>
      <c r="T263" s="219" t="s">
        <v>22</v>
      </c>
      <c r="U263" s="54" t="s">
        <v>46</v>
      </c>
      <c r="V263" s="45"/>
      <c r="W263" s="220">
        <f>V263*K263</f>
        <v>0</v>
      </c>
      <c r="X263" s="220">
        <v>0</v>
      </c>
      <c r="Y263" s="220">
        <f>X263*K263</f>
        <v>0</v>
      </c>
      <c r="Z263" s="220">
        <v>0</v>
      </c>
      <c r="AA263" s="221">
        <f>Z263*K263</f>
        <v>0</v>
      </c>
      <c r="AR263" s="20" t="s">
        <v>226</v>
      </c>
      <c r="AT263" s="20" t="s">
        <v>164</v>
      </c>
      <c r="AU263" s="20" t="s">
        <v>142</v>
      </c>
      <c r="AY263" s="20" t="s">
        <v>163</v>
      </c>
      <c r="BE263" s="135">
        <f>IF(U263="základní",N263,0)</f>
        <v>0</v>
      </c>
      <c r="BF263" s="135">
        <f>IF(U263="snížená",N263,0)</f>
        <v>0</v>
      </c>
      <c r="BG263" s="135">
        <f>IF(U263="zákl. přenesená",N263,0)</f>
        <v>0</v>
      </c>
      <c r="BH263" s="135">
        <f>IF(U263="sníž. přenesená",N263,0)</f>
        <v>0</v>
      </c>
      <c r="BI263" s="135">
        <f>IF(U263="nulová",N263,0)</f>
        <v>0</v>
      </c>
      <c r="BJ263" s="20" t="s">
        <v>142</v>
      </c>
      <c r="BK263" s="135">
        <f>ROUND(L263*K263,2)</f>
        <v>0</v>
      </c>
      <c r="BL263" s="20" t="s">
        <v>226</v>
      </c>
      <c r="BM263" s="20" t="s">
        <v>594</v>
      </c>
    </row>
    <row r="264" s="9" customFormat="1" ht="29.88" customHeight="1">
      <c r="B264" s="198"/>
      <c r="C264" s="199"/>
      <c r="D264" s="208" t="s">
        <v>121</v>
      </c>
      <c r="E264" s="208"/>
      <c r="F264" s="208"/>
      <c r="G264" s="208"/>
      <c r="H264" s="208"/>
      <c r="I264" s="208"/>
      <c r="J264" s="208"/>
      <c r="K264" s="208"/>
      <c r="L264" s="208"/>
      <c r="M264" s="208"/>
      <c r="N264" s="222">
        <f>BK264</f>
        <v>0</v>
      </c>
      <c r="O264" s="223"/>
      <c r="P264" s="223"/>
      <c r="Q264" s="223"/>
      <c r="R264" s="201"/>
      <c r="T264" s="202"/>
      <c r="U264" s="199"/>
      <c r="V264" s="199"/>
      <c r="W264" s="203">
        <f>SUM(W265:W272)</f>
        <v>0</v>
      </c>
      <c r="X264" s="199"/>
      <c r="Y264" s="203">
        <f>SUM(Y265:Y272)</f>
        <v>0</v>
      </c>
      <c r="Z264" s="199"/>
      <c r="AA264" s="204">
        <f>SUM(AA265:AA272)</f>
        <v>0</v>
      </c>
      <c r="AR264" s="205" t="s">
        <v>142</v>
      </c>
      <c r="AT264" s="206" t="s">
        <v>78</v>
      </c>
      <c r="AU264" s="206" t="s">
        <v>84</v>
      </c>
      <c r="AY264" s="205" t="s">
        <v>163</v>
      </c>
      <c r="BK264" s="207">
        <f>SUM(BK265:BK272)</f>
        <v>0</v>
      </c>
    </row>
    <row r="265" s="1" customFormat="1" ht="38.25" customHeight="1">
      <c r="B265" s="44"/>
      <c r="C265" s="211" t="s">
        <v>595</v>
      </c>
      <c r="D265" s="211" t="s">
        <v>164</v>
      </c>
      <c r="E265" s="212" t="s">
        <v>596</v>
      </c>
      <c r="F265" s="213" t="s">
        <v>597</v>
      </c>
      <c r="G265" s="213"/>
      <c r="H265" s="213"/>
      <c r="I265" s="213"/>
      <c r="J265" s="214" t="s">
        <v>453</v>
      </c>
      <c r="K265" s="215">
        <v>8</v>
      </c>
      <c r="L265" s="216">
        <v>0</v>
      </c>
      <c r="M265" s="217"/>
      <c r="N265" s="218">
        <f>ROUND(L265*K265,2)</f>
        <v>0</v>
      </c>
      <c r="O265" s="218"/>
      <c r="P265" s="218"/>
      <c r="Q265" s="218"/>
      <c r="R265" s="46"/>
      <c r="T265" s="219" t="s">
        <v>22</v>
      </c>
      <c r="U265" s="54" t="s">
        <v>46</v>
      </c>
      <c r="V265" s="45"/>
      <c r="W265" s="220">
        <f>V265*K265</f>
        <v>0</v>
      </c>
      <c r="X265" s="220">
        <v>0</v>
      </c>
      <c r="Y265" s="220">
        <f>X265*K265</f>
        <v>0</v>
      </c>
      <c r="Z265" s="220">
        <v>0</v>
      </c>
      <c r="AA265" s="221">
        <f>Z265*K265</f>
        <v>0</v>
      </c>
      <c r="AR265" s="20" t="s">
        <v>226</v>
      </c>
      <c r="AT265" s="20" t="s">
        <v>164</v>
      </c>
      <c r="AU265" s="20" t="s">
        <v>142</v>
      </c>
      <c r="AY265" s="20" t="s">
        <v>163</v>
      </c>
      <c r="BE265" s="135">
        <f>IF(U265="základní",N265,0)</f>
        <v>0</v>
      </c>
      <c r="BF265" s="135">
        <f>IF(U265="snížená",N265,0)</f>
        <v>0</v>
      </c>
      <c r="BG265" s="135">
        <f>IF(U265="zákl. přenesená",N265,0)</f>
        <v>0</v>
      </c>
      <c r="BH265" s="135">
        <f>IF(U265="sníž. přenesená",N265,0)</f>
        <v>0</v>
      </c>
      <c r="BI265" s="135">
        <f>IF(U265="nulová",N265,0)</f>
        <v>0</v>
      </c>
      <c r="BJ265" s="20" t="s">
        <v>142</v>
      </c>
      <c r="BK265" s="135">
        <f>ROUND(L265*K265,2)</f>
        <v>0</v>
      </c>
      <c r="BL265" s="20" t="s">
        <v>226</v>
      </c>
      <c r="BM265" s="20" t="s">
        <v>598</v>
      </c>
    </row>
    <row r="266" s="1" customFormat="1" ht="16.5" customHeight="1">
      <c r="B266" s="44"/>
      <c r="C266" s="211" t="s">
        <v>599</v>
      </c>
      <c r="D266" s="211" t="s">
        <v>164</v>
      </c>
      <c r="E266" s="212" t="s">
        <v>600</v>
      </c>
      <c r="F266" s="213" t="s">
        <v>601</v>
      </c>
      <c r="G266" s="213"/>
      <c r="H266" s="213"/>
      <c r="I266" s="213"/>
      <c r="J266" s="214" t="s">
        <v>453</v>
      </c>
      <c r="K266" s="215">
        <v>8</v>
      </c>
      <c r="L266" s="216">
        <v>0</v>
      </c>
      <c r="M266" s="217"/>
      <c r="N266" s="218">
        <f>ROUND(L266*K266,2)</f>
        <v>0</v>
      </c>
      <c r="O266" s="218"/>
      <c r="P266" s="218"/>
      <c r="Q266" s="218"/>
      <c r="R266" s="46"/>
      <c r="T266" s="219" t="s">
        <v>22</v>
      </c>
      <c r="U266" s="54" t="s">
        <v>46</v>
      </c>
      <c r="V266" s="45"/>
      <c r="W266" s="220">
        <f>V266*K266</f>
        <v>0</v>
      </c>
      <c r="X266" s="220">
        <v>0</v>
      </c>
      <c r="Y266" s="220">
        <f>X266*K266</f>
        <v>0</v>
      </c>
      <c r="Z266" s="220">
        <v>0</v>
      </c>
      <c r="AA266" s="221">
        <f>Z266*K266</f>
        <v>0</v>
      </c>
      <c r="AR266" s="20" t="s">
        <v>226</v>
      </c>
      <c r="AT266" s="20" t="s">
        <v>164</v>
      </c>
      <c r="AU266" s="20" t="s">
        <v>142</v>
      </c>
      <c r="AY266" s="20" t="s">
        <v>163</v>
      </c>
      <c r="BE266" s="135">
        <f>IF(U266="základní",N266,0)</f>
        <v>0</v>
      </c>
      <c r="BF266" s="135">
        <f>IF(U266="snížená",N266,0)</f>
        <v>0</v>
      </c>
      <c r="BG266" s="135">
        <f>IF(U266="zákl. přenesená",N266,0)</f>
        <v>0</v>
      </c>
      <c r="BH266" s="135">
        <f>IF(U266="sníž. přenesená",N266,0)</f>
        <v>0</v>
      </c>
      <c r="BI266" s="135">
        <f>IF(U266="nulová",N266,0)</f>
        <v>0</v>
      </c>
      <c r="BJ266" s="20" t="s">
        <v>142</v>
      </c>
      <c r="BK266" s="135">
        <f>ROUND(L266*K266,2)</f>
        <v>0</v>
      </c>
      <c r="BL266" s="20" t="s">
        <v>226</v>
      </c>
      <c r="BM266" s="20" t="s">
        <v>602</v>
      </c>
    </row>
    <row r="267" s="1" customFormat="1" ht="25.5" customHeight="1">
      <c r="B267" s="44"/>
      <c r="C267" s="211" t="s">
        <v>603</v>
      </c>
      <c r="D267" s="211" t="s">
        <v>164</v>
      </c>
      <c r="E267" s="212" t="s">
        <v>604</v>
      </c>
      <c r="F267" s="213" t="s">
        <v>605</v>
      </c>
      <c r="G267" s="213"/>
      <c r="H267" s="213"/>
      <c r="I267" s="213"/>
      <c r="J267" s="214" t="s">
        <v>180</v>
      </c>
      <c r="K267" s="215">
        <v>0.14499999999999999</v>
      </c>
      <c r="L267" s="216">
        <v>0</v>
      </c>
      <c r="M267" s="217"/>
      <c r="N267" s="218">
        <f>ROUND(L267*K267,2)</f>
        <v>0</v>
      </c>
      <c r="O267" s="218"/>
      <c r="P267" s="218"/>
      <c r="Q267" s="218"/>
      <c r="R267" s="46"/>
      <c r="T267" s="219" t="s">
        <v>22</v>
      </c>
      <c r="U267" s="54" t="s">
        <v>46</v>
      </c>
      <c r="V267" s="45"/>
      <c r="W267" s="220">
        <f>V267*K267</f>
        <v>0</v>
      </c>
      <c r="X267" s="220">
        <v>0</v>
      </c>
      <c r="Y267" s="220">
        <f>X267*K267</f>
        <v>0</v>
      </c>
      <c r="Z267" s="220">
        <v>0</v>
      </c>
      <c r="AA267" s="221">
        <f>Z267*K267</f>
        <v>0</v>
      </c>
      <c r="AR267" s="20" t="s">
        <v>226</v>
      </c>
      <c r="AT267" s="20" t="s">
        <v>164</v>
      </c>
      <c r="AU267" s="20" t="s">
        <v>142</v>
      </c>
      <c r="AY267" s="20" t="s">
        <v>163</v>
      </c>
      <c r="BE267" s="135">
        <f>IF(U267="základní",N267,0)</f>
        <v>0</v>
      </c>
      <c r="BF267" s="135">
        <f>IF(U267="snížená",N267,0)</f>
        <v>0</v>
      </c>
      <c r="BG267" s="135">
        <f>IF(U267="zákl. přenesená",N267,0)</f>
        <v>0</v>
      </c>
      <c r="BH267" s="135">
        <f>IF(U267="sníž. přenesená",N267,0)</f>
        <v>0</v>
      </c>
      <c r="BI267" s="135">
        <f>IF(U267="nulová",N267,0)</f>
        <v>0</v>
      </c>
      <c r="BJ267" s="20" t="s">
        <v>142</v>
      </c>
      <c r="BK267" s="135">
        <f>ROUND(L267*K267,2)</f>
        <v>0</v>
      </c>
      <c r="BL267" s="20" t="s">
        <v>226</v>
      </c>
      <c r="BM267" s="20" t="s">
        <v>606</v>
      </c>
    </row>
    <row r="268" s="1" customFormat="1" ht="25.5" customHeight="1">
      <c r="B268" s="44"/>
      <c r="C268" s="211" t="s">
        <v>607</v>
      </c>
      <c r="D268" s="211" t="s">
        <v>164</v>
      </c>
      <c r="E268" s="212" t="s">
        <v>608</v>
      </c>
      <c r="F268" s="213" t="s">
        <v>609</v>
      </c>
      <c r="G268" s="213"/>
      <c r="H268" s="213"/>
      <c r="I268" s="213"/>
      <c r="J268" s="214" t="s">
        <v>180</v>
      </c>
      <c r="K268" s="215">
        <v>0.14499999999999999</v>
      </c>
      <c r="L268" s="216">
        <v>0</v>
      </c>
      <c r="M268" s="217"/>
      <c r="N268" s="218">
        <f>ROUND(L268*K268,2)</f>
        <v>0</v>
      </c>
      <c r="O268" s="218"/>
      <c r="P268" s="218"/>
      <c r="Q268" s="218"/>
      <c r="R268" s="46"/>
      <c r="T268" s="219" t="s">
        <v>22</v>
      </c>
      <c r="U268" s="54" t="s">
        <v>46</v>
      </c>
      <c r="V268" s="45"/>
      <c r="W268" s="220">
        <f>V268*K268</f>
        <v>0</v>
      </c>
      <c r="X268" s="220">
        <v>0</v>
      </c>
      <c r="Y268" s="220">
        <f>X268*K268</f>
        <v>0</v>
      </c>
      <c r="Z268" s="220">
        <v>0</v>
      </c>
      <c r="AA268" s="221">
        <f>Z268*K268</f>
        <v>0</v>
      </c>
      <c r="AR268" s="20" t="s">
        <v>226</v>
      </c>
      <c r="AT268" s="20" t="s">
        <v>164</v>
      </c>
      <c r="AU268" s="20" t="s">
        <v>142</v>
      </c>
      <c r="AY268" s="20" t="s">
        <v>163</v>
      </c>
      <c r="BE268" s="135">
        <f>IF(U268="základní",N268,0)</f>
        <v>0</v>
      </c>
      <c r="BF268" s="135">
        <f>IF(U268="snížená",N268,0)</f>
        <v>0</v>
      </c>
      <c r="BG268" s="135">
        <f>IF(U268="zákl. přenesená",N268,0)</f>
        <v>0</v>
      </c>
      <c r="BH268" s="135">
        <f>IF(U268="sníž. přenesená",N268,0)</f>
        <v>0</v>
      </c>
      <c r="BI268" s="135">
        <f>IF(U268="nulová",N268,0)</f>
        <v>0</v>
      </c>
      <c r="BJ268" s="20" t="s">
        <v>142</v>
      </c>
      <c r="BK268" s="135">
        <f>ROUND(L268*K268,2)</f>
        <v>0</v>
      </c>
      <c r="BL268" s="20" t="s">
        <v>226</v>
      </c>
      <c r="BM268" s="20" t="s">
        <v>610</v>
      </c>
    </row>
    <row r="269" s="1" customFormat="1" ht="51" customHeight="1">
      <c r="B269" s="44"/>
      <c r="C269" s="211" t="s">
        <v>611</v>
      </c>
      <c r="D269" s="211" t="s">
        <v>164</v>
      </c>
      <c r="E269" s="212" t="s">
        <v>612</v>
      </c>
      <c r="F269" s="213" t="s">
        <v>613</v>
      </c>
      <c r="G269" s="213"/>
      <c r="H269" s="213"/>
      <c r="I269" s="213"/>
      <c r="J269" s="214" t="s">
        <v>614</v>
      </c>
      <c r="K269" s="215">
        <v>60</v>
      </c>
      <c r="L269" s="216">
        <v>0</v>
      </c>
      <c r="M269" s="217"/>
      <c r="N269" s="218">
        <f>ROUND(L269*K269,2)</f>
        <v>0</v>
      </c>
      <c r="O269" s="218"/>
      <c r="P269" s="218"/>
      <c r="Q269" s="218"/>
      <c r="R269" s="46"/>
      <c r="T269" s="219" t="s">
        <v>22</v>
      </c>
      <c r="U269" s="54" t="s">
        <v>46</v>
      </c>
      <c r="V269" s="45"/>
      <c r="W269" s="220">
        <f>V269*K269</f>
        <v>0</v>
      </c>
      <c r="X269" s="220">
        <v>0</v>
      </c>
      <c r="Y269" s="220">
        <f>X269*K269</f>
        <v>0</v>
      </c>
      <c r="Z269" s="220">
        <v>0</v>
      </c>
      <c r="AA269" s="221">
        <f>Z269*K269</f>
        <v>0</v>
      </c>
      <c r="AR269" s="20" t="s">
        <v>615</v>
      </c>
      <c r="AT269" s="20" t="s">
        <v>164</v>
      </c>
      <c r="AU269" s="20" t="s">
        <v>142</v>
      </c>
      <c r="AY269" s="20" t="s">
        <v>163</v>
      </c>
      <c r="BE269" s="135">
        <f>IF(U269="základní",N269,0)</f>
        <v>0</v>
      </c>
      <c r="BF269" s="135">
        <f>IF(U269="snížená",N269,0)</f>
        <v>0</v>
      </c>
      <c r="BG269" s="135">
        <f>IF(U269="zákl. přenesená",N269,0)</f>
        <v>0</v>
      </c>
      <c r="BH269" s="135">
        <f>IF(U269="sníž. přenesená",N269,0)</f>
        <v>0</v>
      </c>
      <c r="BI269" s="135">
        <f>IF(U269="nulová",N269,0)</f>
        <v>0</v>
      </c>
      <c r="BJ269" s="20" t="s">
        <v>142</v>
      </c>
      <c r="BK269" s="135">
        <f>ROUND(L269*K269,2)</f>
        <v>0</v>
      </c>
      <c r="BL269" s="20" t="s">
        <v>615</v>
      </c>
      <c r="BM269" s="20" t="s">
        <v>616</v>
      </c>
    </row>
    <row r="270" s="1" customFormat="1" ht="38.25" customHeight="1">
      <c r="B270" s="44"/>
      <c r="C270" s="211" t="s">
        <v>617</v>
      </c>
      <c r="D270" s="211" t="s">
        <v>164</v>
      </c>
      <c r="E270" s="212" t="s">
        <v>618</v>
      </c>
      <c r="F270" s="213" t="s">
        <v>619</v>
      </c>
      <c r="G270" s="213"/>
      <c r="H270" s="213"/>
      <c r="I270" s="213"/>
      <c r="J270" s="214" t="s">
        <v>614</v>
      </c>
      <c r="K270" s="215">
        <v>40</v>
      </c>
      <c r="L270" s="216">
        <v>0</v>
      </c>
      <c r="M270" s="217"/>
      <c r="N270" s="218">
        <f>ROUND(L270*K270,2)</f>
        <v>0</v>
      </c>
      <c r="O270" s="218"/>
      <c r="P270" s="218"/>
      <c r="Q270" s="218"/>
      <c r="R270" s="46"/>
      <c r="T270" s="219" t="s">
        <v>22</v>
      </c>
      <c r="U270" s="54" t="s">
        <v>46</v>
      </c>
      <c r="V270" s="45"/>
      <c r="W270" s="220">
        <f>V270*K270</f>
        <v>0</v>
      </c>
      <c r="X270" s="220">
        <v>0</v>
      </c>
      <c r="Y270" s="220">
        <f>X270*K270</f>
        <v>0</v>
      </c>
      <c r="Z270" s="220">
        <v>0</v>
      </c>
      <c r="AA270" s="221">
        <f>Z270*K270</f>
        <v>0</v>
      </c>
      <c r="AR270" s="20" t="s">
        <v>615</v>
      </c>
      <c r="AT270" s="20" t="s">
        <v>164</v>
      </c>
      <c r="AU270" s="20" t="s">
        <v>142</v>
      </c>
      <c r="AY270" s="20" t="s">
        <v>163</v>
      </c>
      <c r="BE270" s="135">
        <f>IF(U270="základní",N270,0)</f>
        <v>0</v>
      </c>
      <c r="BF270" s="135">
        <f>IF(U270="snížená",N270,0)</f>
        <v>0</v>
      </c>
      <c r="BG270" s="135">
        <f>IF(U270="zákl. přenesená",N270,0)</f>
        <v>0</v>
      </c>
      <c r="BH270" s="135">
        <f>IF(U270="sníž. přenesená",N270,0)</f>
        <v>0</v>
      </c>
      <c r="BI270" s="135">
        <f>IF(U270="nulová",N270,0)</f>
        <v>0</v>
      </c>
      <c r="BJ270" s="20" t="s">
        <v>142</v>
      </c>
      <c r="BK270" s="135">
        <f>ROUND(L270*K270,2)</f>
        <v>0</v>
      </c>
      <c r="BL270" s="20" t="s">
        <v>615</v>
      </c>
      <c r="BM270" s="20" t="s">
        <v>620</v>
      </c>
    </row>
    <row r="271" s="1" customFormat="1" ht="25.5" customHeight="1">
      <c r="B271" s="44"/>
      <c r="C271" s="211" t="s">
        <v>621</v>
      </c>
      <c r="D271" s="211" t="s">
        <v>164</v>
      </c>
      <c r="E271" s="212" t="s">
        <v>622</v>
      </c>
      <c r="F271" s="213" t="s">
        <v>623</v>
      </c>
      <c r="G271" s="213"/>
      <c r="H271" s="213"/>
      <c r="I271" s="213"/>
      <c r="J271" s="214" t="s">
        <v>453</v>
      </c>
      <c r="K271" s="215">
        <v>1</v>
      </c>
      <c r="L271" s="216">
        <v>0</v>
      </c>
      <c r="M271" s="217"/>
      <c r="N271" s="218">
        <f>ROUND(L271*K271,2)</f>
        <v>0</v>
      </c>
      <c r="O271" s="218"/>
      <c r="P271" s="218"/>
      <c r="Q271" s="218"/>
      <c r="R271" s="46"/>
      <c r="T271" s="219" t="s">
        <v>22</v>
      </c>
      <c r="U271" s="54" t="s">
        <v>46</v>
      </c>
      <c r="V271" s="45"/>
      <c r="W271" s="220">
        <f>V271*K271</f>
        <v>0</v>
      </c>
      <c r="X271" s="220">
        <v>0</v>
      </c>
      <c r="Y271" s="220">
        <f>X271*K271</f>
        <v>0</v>
      </c>
      <c r="Z271" s="220">
        <v>0</v>
      </c>
      <c r="AA271" s="221">
        <f>Z271*K271</f>
        <v>0</v>
      </c>
      <c r="AR271" s="20" t="s">
        <v>168</v>
      </c>
      <c r="AT271" s="20" t="s">
        <v>164</v>
      </c>
      <c r="AU271" s="20" t="s">
        <v>142</v>
      </c>
      <c r="AY271" s="20" t="s">
        <v>163</v>
      </c>
      <c r="BE271" s="135">
        <f>IF(U271="základní",N271,0)</f>
        <v>0</v>
      </c>
      <c r="BF271" s="135">
        <f>IF(U271="snížená",N271,0)</f>
        <v>0</v>
      </c>
      <c r="BG271" s="135">
        <f>IF(U271="zákl. přenesená",N271,0)</f>
        <v>0</v>
      </c>
      <c r="BH271" s="135">
        <f>IF(U271="sníž. přenesená",N271,0)</f>
        <v>0</v>
      </c>
      <c r="BI271" s="135">
        <f>IF(U271="nulová",N271,0)</f>
        <v>0</v>
      </c>
      <c r="BJ271" s="20" t="s">
        <v>142</v>
      </c>
      <c r="BK271" s="135">
        <f>ROUND(L271*K271,2)</f>
        <v>0</v>
      </c>
      <c r="BL271" s="20" t="s">
        <v>168</v>
      </c>
      <c r="BM271" s="20" t="s">
        <v>624</v>
      </c>
    </row>
    <row r="272" s="1" customFormat="1" ht="25.5" customHeight="1">
      <c r="B272" s="44"/>
      <c r="C272" s="211" t="s">
        <v>625</v>
      </c>
      <c r="D272" s="211" t="s">
        <v>164</v>
      </c>
      <c r="E272" s="212" t="s">
        <v>626</v>
      </c>
      <c r="F272" s="213" t="s">
        <v>627</v>
      </c>
      <c r="G272" s="213"/>
      <c r="H272" s="213"/>
      <c r="I272" s="213"/>
      <c r="J272" s="214" t="s">
        <v>453</v>
      </c>
      <c r="K272" s="215">
        <v>1</v>
      </c>
      <c r="L272" s="216">
        <v>0</v>
      </c>
      <c r="M272" s="217"/>
      <c r="N272" s="218">
        <f>ROUND(L272*K272,2)</f>
        <v>0</v>
      </c>
      <c r="O272" s="218"/>
      <c r="P272" s="218"/>
      <c r="Q272" s="218"/>
      <c r="R272" s="46"/>
      <c r="T272" s="219" t="s">
        <v>22</v>
      </c>
      <c r="U272" s="54" t="s">
        <v>46</v>
      </c>
      <c r="V272" s="45"/>
      <c r="W272" s="220">
        <f>V272*K272</f>
        <v>0</v>
      </c>
      <c r="X272" s="220">
        <v>0</v>
      </c>
      <c r="Y272" s="220">
        <f>X272*K272</f>
        <v>0</v>
      </c>
      <c r="Z272" s="220">
        <v>0</v>
      </c>
      <c r="AA272" s="221">
        <f>Z272*K272</f>
        <v>0</v>
      </c>
      <c r="AR272" s="20" t="s">
        <v>168</v>
      </c>
      <c r="AT272" s="20" t="s">
        <v>164</v>
      </c>
      <c r="AU272" s="20" t="s">
        <v>142</v>
      </c>
      <c r="AY272" s="20" t="s">
        <v>163</v>
      </c>
      <c r="BE272" s="135">
        <f>IF(U272="základní",N272,0)</f>
        <v>0</v>
      </c>
      <c r="BF272" s="135">
        <f>IF(U272="snížená",N272,0)</f>
        <v>0</v>
      </c>
      <c r="BG272" s="135">
        <f>IF(U272="zákl. přenesená",N272,0)</f>
        <v>0</v>
      </c>
      <c r="BH272" s="135">
        <f>IF(U272="sníž. přenesená",N272,0)</f>
        <v>0</v>
      </c>
      <c r="BI272" s="135">
        <f>IF(U272="nulová",N272,0)</f>
        <v>0</v>
      </c>
      <c r="BJ272" s="20" t="s">
        <v>142</v>
      </c>
      <c r="BK272" s="135">
        <f>ROUND(L272*K272,2)</f>
        <v>0</v>
      </c>
      <c r="BL272" s="20" t="s">
        <v>168</v>
      </c>
      <c r="BM272" s="20" t="s">
        <v>628</v>
      </c>
    </row>
    <row r="273" s="9" customFormat="1" ht="29.88" customHeight="1">
      <c r="B273" s="198"/>
      <c r="C273" s="199"/>
      <c r="D273" s="208" t="s">
        <v>122</v>
      </c>
      <c r="E273" s="208"/>
      <c r="F273" s="208"/>
      <c r="G273" s="208"/>
      <c r="H273" s="208"/>
      <c r="I273" s="208"/>
      <c r="J273" s="208"/>
      <c r="K273" s="208"/>
      <c r="L273" s="208"/>
      <c r="M273" s="208"/>
      <c r="N273" s="222">
        <f>BK273</f>
        <v>0</v>
      </c>
      <c r="O273" s="223"/>
      <c r="P273" s="223"/>
      <c r="Q273" s="223"/>
      <c r="R273" s="201"/>
      <c r="T273" s="202"/>
      <c r="U273" s="199"/>
      <c r="V273" s="199"/>
      <c r="W273" s="203">
        <f>SUM(W274:W275)</f>
        <v>0</v>
      </c>
      <c r="X273" s="199"/>
      <c r="Y273" s="203">
        <f>SUM(Y274:Y275)</f>
        <v>0</v>
      </c>
      <c r="Z273" s="199"/>
      <c r="AA273" s="204">
        <f>SUM(AA274:AA275)</f>
        <v>0</v>
      </c>
      <c r="AR273" s="205" t="s">
        <v>142</v>
      </c>
      <c r="AT273" s="206" t="s">
        <v>78</v>
      </c>
      <c r="AU273" s="206" t="s">
        <v>84</v>
      </c>
      <c r="AY273" s="205" t="s">
        <v>163</v>
      </c>
      <c r="BK273" s="207">
        <f>SUM(BK274:BK275)</f>
        <v>0</v>
      </c>
    </row>
    <row r="274" s="1" customFormat="1" ht="25.5" customHeight="1">
      <c r="B274" s="44"/>
      <c r="C274" s="211" t="s">
        <v>629</v>
      </c>
      <c r="D274" s="211" t="s">
        <v>164</v>
      </c>
      <c r="E274" s="212" t="s">
        <v>630</v>
      </c>
      <c r="F274" s="213" t="s">
        <v>631</v>
      </c>
      <c r="G274" s="213"/>
      <c r="H274" s="213"/>
      <c r="I274" s="213"/>
      <c r="J274" s="214" t="s">
        <v>237</v>
      </c>
      <c r="K274" s="215">
        <v>31</v>
      </c>
      <c r="L274" s="216">
        <v>0</v>
      </c>
      <c r="M274" s="217"/>
      <c r="N274" s="218">
        <f>ROUND(L274*K274,2)</f>
        <v>0</v>
      </c>
      <c r="O274" s="218"/>
      <c r="P274" s="218"/>
      <c r="Q274" s="218"/>
      <c r="R274" s="46"/>
      <c r="T274" s="219" t="s">
        <v>22</v>
      </c>
      <c r="U274" s="54" t="s">
        <v>46</v>
      </c>
      <c r="V274" s="45"/>
      <c r="W274" s="220">
        <f>V274*K274</f>
        <v>0</v>
      </c>
      <c r="X274" s="220">
        <v>0</v>
      </c>
      <c r="Y274" s="220">
        <f>X274*K274</f>
        <v>0</v>
      </c>
      <c r="Z274" s="220">
        <v>0</v>
      </c>
      <c r="AA274" s="221">
        <f>Z274*K274</f>
        <v>0</v>
      </c>
      <c r="AR274" s="20" t="s">
        <v>226</v>
      </c>
      <c r="AT274" s="20" t="s">
        <v>164</v>
      </c>
      <c r="AU274" s="20" t="s">
        <v>142</v>
      </c>
      <c r="AY274" s="20" t="s">
        <v>163</v>
      </c>
      <c r="BE274" s="135">
        <f>IF(U274="základní",N274,0)</f>
        <v>0</v>
      </c>
      <c r="BF274" s="135">
        <f>IF(U274="snížená",N274,0)</f>
        <v>0</v>
      </c>
      <c r="BG274" s="135">
        <f>IF(U274="zákl. přenesená",N274,0)</f>
        <v>0</v>
      </c>
      <c r="BH274" s="135">
        <f>IF(U274="sníž. přenesená",N274,0)</f>
        <v>0</v>
      </c>
      <c r="BI274" s="135">
        <f>IF(U274="nulová",N274,0)</f>
        <v>0</v>
      </c>
      <c r="BJ274" s="20" t="s">
        <v>142</v>
      </c>
      <c r="BK274" s="135">
        <f>ROUND(L274*K274,2)</f>
        <v>0</v>
      </c>
      <c r="BL274" s="20" t="s">
        <v>226</v>
      </c>
      <c r="BM274" s="20" t="s">
        <v>632</v>
      </c>
    </row>
    <row r="275" s="1" customFormat="1" ht="25.5" customHeight="1">
      <c r="B275" s="44"/>
      <c r="C275" s="211" t="s">
        <v>633</v>
      </c>
      <c r="D275" s="211" t="s">
        <v>164</v>
      </c>
      <c r="E275" s="212" t="s">
        <v>634</v>
      </c>
      <c r="F275" s="213" t="s">
        <v>635</v>
      </c>
      <c r="G275" s="213"/>
      <c r="H275" s="213"/>
      <c r="I275" s="213"/>
      <c r="J275" s="214" t="s">
        <v>237</v>
      </c>
      <c r="K275" s="215">
        <v>31</v>
      </c>
      <c r="L275" s="216">
        <v>0</v>
      </c>
      <c r="M275" s="217"/>
      <c r="N275" s="218">
        <f>ROUND(L275*K275,2)</f>
        <v>0</v>
      </c>
      <c r="O275" s="218"/>
      <c r="P275" s="218"/>
      <c r="Q275" s="218"/>
      <c r="R275" s="46"/>
      <c r="T275" s="219" t="s">
        <v>22</v>
      </c>
      <c r="U275" s="54" t="s">
        <v>46</v>
      </c>
      <c r="V275" s="45"/>
      <c r="W275" s="220">
        <f>V275*K275</f>
        <v>0</v>
      </c>
      <c r="X275" s="220">
        <v>0</v>
      </c>
      <c r="Y275" s="220">
        <f>X275*K275</f>
        <v>0</v>
      </c>
      <c r="Z275" s="220">
        <v>0</v>
      </c>
      <c r="AA275" s="221">
        <f>Z275*K275</f>
        <v>0</v>
      </c>
      <c r="AR275" s="20" t="s">
        <v>226</v>
      </c>
      <c r="AT275" s="20" t="s">
        <v>164</v>
      </c>
      <c r="AU275" s="20" t="s">
        <v>142</v>
      </c>
      <c r="AY275" s="20" t="s">
        <v>163</v>
      </c>
      <c r="BE275" s="135">
        <f>IF(U275="základní",N275,0)</f>
        <v>0</v>
      </c>
      <c r="BF275" s="135">
        <f>IF(U275="snížená",N275,0)</f>
        <v>0</v>
      </c>
      <c r="BG275" s="135">
        <f>IF(U275="zákl. přenesená",N275,0)</f>
        <v>0</v>
      </c>
      <c r="BH275" s="135">
        <f>IF(U275="sníž. přenesená",N275,0)</f>
        <v>0</v>
      </c>
      <c r="BI275" s="135">
        <f>IF(U275="nulová",N275,0)</f>
        <v>0</v>
      </c>
      <c r="BJ275" s="20" t="s">
        <v>142</v>
      </c>
      <c r="BK275" s="135">
        <f>ROUND(L275*K275,2)</f>
        <v>0</v>
      </c>
      <c r="BL275" s="20" t="s">
        <v>226</v>
      </c>
      <c r="BM275" s="20" t="s">
        <v>636</v>
      </c>
    </row>
    <row r="276" s="9" customFormat="1" ht="29.88" customHeight="1">
      <c r="B276" s="198"/>
      <c r="C276" s="199"/>
      <c r="D276" s="208" t="s">
        <v>123</v>
      </c>
      <c r="E276" s="208"/>
      <c r="F276" s="208"/>
      <c r="G276" s="208"/>
      <c r="H276" s="208"/>
      <c r="I276" s="208"/>
      <c r="J276" s="208"/>
      <c r="K276" s="208"/>
      <c r="L276" s="208"/>
      <c r="M276" s="208"/>
      <c r="N276" s="222">
        <f>BK276</f>
        <v>0</v>
      </c>
      <c r="O276" s="223"/>
      <c r="P276" s="223"/>
      <c r="Q276" s="223"/>
      <c r="R276" s="201"/>
      <c r="T276" s="202"/>
      <c r="U276" s="199"/>
      <c r="V276" s="199"/>
      <c r="W276" s="203">
        <f>SUM(W277:W280)</f>
        <v>0</v>
      </c>
      <c r="X276" s="199"/>
      <c r="Y276" s="203">
        <f>SUM(Y277:Y280)</f>
        <v>0</v>
      </c>
      <c r="Z276" s="199"/>
      <c r="AA276" s="204">
        <f>SUM(AA277:AA280)</f>
        <v>0</v>
      </c>
      <c r="AR276" s="205" t="s">
        <v>142</v>
      </c>
      <c r="AT276" s="206" t="s">
        <v>78</v>
      </c>
      <c r="AU276" s="206" t="s">
        <v>84</v>
      </c>
      <c r="AY276" s="205" t="s">
        <v>163</v>
      </c>
      <c r="BK276" s="207">
        <f>SUM(BK277:BK280)</f>
        <v>0</v>
      </c>
    </row>
    <row r="277" s="1" customFormat="1" ht="38.25" customHeight="1">
      <c r="B277" s="44"/>
      <c r="C277" s="211" t="s">
        <v>637</v>
      </c>
      <c r="D277" s="211" t="s">
        <v>164</v>
      </c>
      <c r="E277" s="212" t="s">
        <v>638</v>
      </c>
      <c r="F277" s="213" t="s">
        <v>639</v>
      </c>
      <c r="G277" s="213"/>
      <c r="H277" s="213"/>
      <c r="I277" s="213"/>
      <c r="J277" s="214" t="s">
        <v>167</v>
      </c>
      <c r="K277" s="215">
        <v>3</v>
      </c>
      <c r="L277" s="216">
        <v>0</v>
      </c>
      <c r="M277" s="217"/>
      <c r="N277" s="218">
        <f>ROUND(L277*K277,2)</f>
        <v>0</v>
      </c>
      <c r="O277" s="218"/>
      <c r="P277" s="218"/>
      <c r="Q277" s="218"/>
      <c r="R277" s="46"/>
      <c r="T277" s="219" t="s">
        <v>22</v>
      </c>
      <c r="U277" s="54" t="s">
        <v>46</v>
      </c>
      <c r="V277" s="45"/>
      <c r="W277" s="220">
        <f>V277*K277</f>
        <v>0</v>
      </c>
      <c r="X277" s="220">
        <v>0</v>
      </c>
      <c r="Y277" s="220">
        <f>X277*K277</f>
        <v>0</v>
      </c>
      <c r="Z277" s="220">
        <v>0</v>
      </c>
      <c r="AA277" s="221">
        <f>Z277*K277</f>
        <v>0</v>
      </c>
      <c r="AR277" s="20" t="s">
        <v>226</v>
      </c>
      <c r="AT277" s="20" t="s">
        <v>164</v>
      </c>
      <c r="AU277" s="20" t="s">
        <v>142</v>
      </c>
      <c r="AY277" s="20" t="s">
        <v>163</v>
      </c>
      <c r="BE277" s="135">
        <f>IF(U277="základní",N277,0)</f>
        <v>0</v>
      </c>
      <c r="BF277" s="135">
        <f>IF(U277="snížená",N277,0)</f>
        <v>0</v>
      </c>
      <c r="BG277" s="135">
        <f>IF(U277="zákl. přenesená",N277,0)</f>
        <v>0</v>
      </c>
      <c r="BH277" s="135">
        <f>IF(U277="sníž. přenesená",N277,0)</f>
        <v>0</v>
      </c>
      <c r="BI277" s="135">
        <f>IF(U277="nulová",N277,0)</f>
        <v>0</v>
      </c>
      <c r="BJ277" s="20" t="s">
        <v>142</v>
      </c>
      <c r="BK277" s="135">
        <f>ROUND(L277*K277,2)</f>
        <v>0</v>
      </c>
      <c r="BL277" s="20" t="s">
        <v>226</v>
      </c>
      <c r="BM277" s="20" t="s">
        <v>640</v>
      </c>
    </row>
    <row r="278" s="1" customFormat="1" ht="38.25" customHeight="1">
      <c r="B278" s="44"/>
      <c r="C278" s="211" t="s">
        <v>641</v>
      </c>
      <c r="D278" s="211" t="s">
        <v>164</v>
      </c>
      <c r="E278" s="212" t="s">
        <v>642</v>
      </c>
      <c r="F278" s="213" t="s">
        <v>643</v>
      </c>
      <c r="G278" s="213"/>
      <c r="H278" s="213"/>
      <c r="I278" s="213"/>
      <c r="J278" s="214" t="s">
        <v>167</v>
      </c>
      <c r="K278" s="215">
        <v>5</v>
      </c>
      <c r="L278" s="216">
        <v>0</v>
      </c>
      <c r="M278" s="217"/>
      <c r="N278" s="218">
        <f>ROUND(L278*K278,2)</f>
        <v>0</v>
      </c>
      <c r="O278" s="218"/>
      <c r="P278" s="218"/>
      <c r="Q278" s="218"/>
      <c r="R278" s="46"/>
      <c r="T278" s="219" t="s">
        <v>22</v>
      </c>
      <c r="U278" s="54" t="s">
        <v>46</v>
      </c>
      <c r="V278" s="45"/>
      <c r="W278" s="220">
        <f>V278*K278</f>
        <v>0</v>
      </c>
      <c r="X278" s="220">
        <v>0</v>
      </c>
      <c r="Y278" s="220">
        <f>X278*K278</f>
        <v>0</v>
      </c>
      <c r="Z278" s="220">
        <v>0</v>
      </c>
      <c r="AA278" s="221">
        <f>Z278*K278</f>
        <v>0</v>
      </c>
      <c r="AR278" s="20" t="s">
        <v>226</v>
      </c>
      <c r="AT278" s="20" t="s">
        <v>164</v>
      </c>
      <c r="AU278" s="20" t="s">
        <v>142</v>
      </c>
      <c r="AY278" s="20" t="s">
        <v>163</v>
      </c>
      <c r="BE278" s="135">
        <f>IF(U278="základní",N278,0)</f>
        <v>0</v>
      </c>
      <c r="BF278" s="135">
        <f>IF(U278="snížená",N278,0)</f>
        <v>0</v>
      </c>
      <c r="BG278" s="135">
        <f>IF(U278="zákl. přenesená",N278,0)</f>
        <v>0</v>
      </c>
      <c r="BH278" s="135">
        <f>IF(U278="sníž. přenesená",N278,0)</f>
        <v>0</v>
      </c>
      <c r="BI278" s="135">
        <f>IF(U278="nulová",N278,0)</f>
        <v>0</v>
      </c>
      <c r="BJ278" s="20" t="s">
        <v>142</v>
      </c>
      <c r="BK278" s="135">
        <f>ROUND(L278*K278,2)</f>
        <v>0</v>
      </c>
      <c r="BL278" s="20" t="s">
        <v>226</v>
      </c>
      <c r="BM278" s="20" t="s">
        <v>644</v>
      </c>
    </row>
    <row r="279" s="1" customFormat="1" ht="25.5" customHeight="1">
      <c r="B279" s="44"/>
      <c r="C279" s="211" t="s">
        <v>645</v>
      </c>
      <c r="D279" s="211" t="s">
        <v>164</v>
      </c>
      <c r="E279" s="212" t="s">
        <v>646</v>
      </c>
      <c r="F279" s="213" t="s">
        <v>647</v>
      </c>
      <c r="G279" s="213"/>
      <c r="H279" s="213"/>
      <c r="I279" s="213"/>
      <c r="J279" s="214" t="s">
        <v>167</v>
      </c>
      <c r="K279" s="215">
        <v>8</v>
      </c>
      <c r="L279" s="216">
        <v>0</v>
      </c>
      <c r="M279" s="217"/>
      <c r="N279" s="218">
        <f>ROUND(L279*K279,2)</f>
        <v>0</v>
      </c>
      <c r="O279" s="218"/>
      <c r="P279" s="218"/>
      <c r="Q279" s="218"/>
      <c r="R279" s="46"/>
      <c r="T279" s="219" t="s">
        <v>22</v>
      </c>
      <c r="U279" s="54" t="s">
        <v>46</v>
      </c>
      <c r="V279" s="45"/>
      <c r="W279" s="220">
        <f>V279*K279</f>
        <v>0</v>
      </c>
      <c r="X279" s="220">
        <v>0</v>
      </c>
      <c r="Y279" s="220">
        <f>X279*K279</f>
        <v>0</v>
      </c>
      <c r="Z279" s="220">
        <v>0</v>
      </c>
      <c r="AA279" s="221">
        <f>Z279*K279</f>
        <v>0</v>
      </c>
      <c r="AR279" s="20" t="s">
        <v>226</v>
      </c>
      <c r="AT279" s="20" t="s">
        <v>164</v>
      </c>
      <c r="AU279" s="20" t="s">
        <v>142</v>
      </c>
      <c r="AY279" s="20" t="s">
        <v>163</v>
      </c>
      <c r="BE279" s="135">
        <f>IF(U279="základní",N279,0)</f>
        <v>0</v>
      </c>
      <c r="BF279" s="135">
        <f>IF(U279="snížená",N279,0)</f>
        <v>0</v>
      </c>
      <c r="BG279" s="135">
        <f>IF(U279="zákl. přenesená",N279,0)</f>
        <v>0</v>
      </c>
      <c r="BH279" s="135">
        <f>IF(U279="sníž. přenesená",N279,0)</f>
        <v>0</v>
      </c>
      <c r="BI279" s="135">
        <f>IF(U279="nulová",N279,0)</f>
        <v>0</v>
      </c>
      <c r="BJ279" s="20" t="s">
        <v>142</v>
      </c>
      <c r="BK279" s="135">
        <f>ROUND(L279*K279,2)</f>
        <v>0</v>
      </c>
      <c r="BL279" s="20" t="s">
        <v>226</v>
      </c>
      <c r="BM279" s="20" t="s">
        <v>648</v>
      </c>
    </row>
    <row r="280" s="1" customFormat="1" ht="25.5" customHeight="1">
      <c r="B280" s="44"/>
      <c r="C280" s="211" t="s">
        <v>649</v>
      </c>
      <c r="D280" s="211" t="s">
        <v>164</v>
      </c>
      <c r="E280" s="212" t="s">
        <v>650</v>
      </c>
      <c r="F280" s="213" t="s">
        <v>651</v>
      </c>
      <c r="G280" s="213"/>
      <c r="H280" s="213"/>
      <c r="I280" s="213"/>
      <c r="J280" s="214" t="s">
        <v>167</v>
      </c>
      <c r="K280" s="215">
        <v>8</v>
      </c>
      <c r="L280" s="216">
        <v>0</v>
      </c>
      <c r="M280" s="217"/>
      <c r="N280" s="218">
        <f>ROUND(L280*K280,2)</f>
        <v>0</v>
      </c>
      <c r="O280" s="218"/>
      <c r="P280" s="218"/>
      <c r="Q280" s="218"/>
      <c r="R280" s="46"/>
      <c r="T280" s="219" t="s">
        <v>22</v>
      </c>
      <c r="U280" s="54" t="s">
        <v>46</v>
      </c>
      <c r="V280" s="45"/>
      <c r="W280" s="220">
        <f>V280*K280</f>
        <v>0</v>
      </c>
      <c r="X280" s="220">
        <v>0</v>
      </c>
      <c r="Y280" s="220">
        <f>X280*K280</f>
        <v>0</v>
      </c>
      <c r="Z280" s="220">
        <v>0</v>
      </c>
      <c r="AA280" s="221">
        <f>Z280*K280</f>
        <v>0</v>
      </c>
      <c r="AR280" s="20" t="s">
        <v>226</v>
      </c>
      <c r="AT280" s="20" t="s">
        <v>164</v>
      </c>
      <c r="AU280" s="20" t="s">
        <v>142</v>
      </c>
      <c r="AY280" s="20" t="s">
        <v>163</v>
      </c>
      <c r="BE280" s="135">
        <f>IF(U280="základní",N280,0)</f>
        <v>0</v>
      </c>
      <c r="BF280" s="135">
        <f>IF(U280="snížená",N280,0)</f>
        <v>0</v>
      </c>
      <c r="BG280" s="135">
        <f>IF(U280="zákl. přenesená",N280,0)</f>
        <v>0</v>
      </c>
      <c r="BH280" s="135">
        <f>IF(U280="sníž. přenesená",N280,0)</f>
        <v>0</v>
      </c>
      <c r="BI280" s="135">
        <f>IF(U280="nulová",N280,0)</f>
        <v>0</v>
      </c>
      <c r="BJ280" s="20" t="s">
        <v>142</v>
      </c>
      <c r="BK280" s="135">
        <f>ROUND(L280*K280,2)</f>
        <v>0</v>
      </c>
      <c r="BL280" s="20" t="s">
        <v>226</v>
      </c>
      <c r="BM280" s="20" t="s">
        <v>652</v>
      </c>
    </row>
    <row r="281" s="9" customFormat="1" ht="29.88" customHeight="1">
      <c r="B281" s="198"/>
      <c r="C281" s="199"/>
      <c r="D281" s="208" t="s">
        <v>124</v>
      </c>
      <c r="E281" s="208"/>
      <c r="F281" s="208"/>
      <c r="G281" s="208"/>
      <c r="H281" s="208"/>
      <c r="I281" s="208"/>
      <c r="J281" s="208"/>
      <c r="K281" s="208"/>
      <c r="L281" s="208"/>
      <c r="M281" s="208"/>
      <c r="N281" s="222">
        <f>BK281</f>
        <v>0</v>
      </c>
      <c r="O281" s="223"/>
      <c r="P281" s="223"/>
      <c r="Q281" s="223"/>
      <c r="R281" s="201"/>
      <c r="T281" s="202"/>
      <c r="U281" s="199"/>
      <c r="V281" s="199"/>
      <c r="W281" s="203">
        <f>SUM(W282:W289)</f>
        <v>0</v>
      </c>
      <c r="X281" s="199"/>
      <c r="Y281" s="203">
        <f>SUM(Y282:Y289)</f>
        <v>0</v>
      </c>
      <c r="Z281" s="199"/>
      <c r="AA281" s="204">
        <f>SUM(AA282:AA289)</f>
        <v>0</v>
      </c>
      <c r="AR281" s="205" t="s">
        <v>142</v>
      </c>
      <c r="AT281" s="206" t="s">
        <v>78</v>
      </c>
      <c r="AU281" s="206" t="s">
        <v>84</v>
      </c>
      <c r="AY281" s="205" t="s">
        <v>163</v>
      </c>
      <c r="BK281" s="207">
        <f>SUM(BK282:BK289)</f>
        <v>0</v>
      </c>
    </row>
    <row r="282" s="1" customFormat="1" ht="25.5" customHeight="1">
      <c r="B282" s="44"/>
      <c r="C282" s="211" t="s">
        <v>653</v>
      </c>
      <c r="D282" s="211" t="s">
        <v>164</v>
      </c>
      <c r="E282" s="212" t="s">
        <v>654</v>
      </c>
      <c r="F282" s="213" t="s">
        <v>655</v>
      </c>
      <c r="G282" s="213"/>
      <c r="H282" s="213"/>
      <c r="I282" s="213"/>
      <c r="J282" s="214" t="s">
        <v>167</v>
      </c>
      <c r="K282" s="215">
        <v>1</v>
      </c>
      <c r="L282" s="216">
        <v>0</v>
      </c>
      <c r="M282" s="217"/>
      <c r="N282" s="218">
        <f>ROUND(L282*K282,2)</f>
        <v>0</v>
      </c>
      <c r="O282" s="218"/>
      <c r="P282" s="218"/>
      <c r="Q282" s="218"/>
      <c r="R282" s="46"/>
      <c r="T282" s="219" t="s">
        <v>22</v>
      </c>
      <c r="U282" s="54" t="s">
        <v>46</v>
      </c>
      <c r="V282" s="45"/>
      <c r="W282" s="220">
        <f>V282*K282</f>
        <v>0</v>
      </c>
      <c r="X282" s="220">
        <v>0</v>
      </c>
      <c r="Y282" s="220">
        <f>X282*K282</f>
        <v>0</v>
      </c>
      <c r="Z282" s="220">
        <v>0</v>
      </c>
      <c r="AA282" s="221">
        <f>Z282*K282</f>
        <v>0</v>
      </c>
      <c r="AR282" s="20" t="s">
        <v>226</v>
      </c>
      <c r="AT282" s="20" t="s">
        <v>164</v>
      </c>
      <c r="AU282" s="20" t="s">
        <v>142</v>
      </c>
      <c r="AY282" s="20" t="s">
        <v>163</v>
      </c>
      <c r="BE282" s="135">
        <f>IF(U282="základní",N282,0)</f>
        <v>0</v>
      </c>
      <c r="BF282" s="135">
        <f>IF(U282="snížená",N282,0)</f>
        <v>0</v>
      </c>
      <c r="BG282" s="135">
        <f>IF(U282="zákl. přenesená",N282,0)</f>
        <v>0</v>
      </c>
      <c r="BH282" s="135">
        <f>IF(U282="sníž. přenesená",N282,0)</f>
        <v>0</v>
      </c>
      <c r="BI282" s="135">
        <f>IF(U282="nulová",N282,0)</f>
        <v>0</v>
      </c>
      <c r="BJ282" s="20" t="s">
        <v>142</v>
      </c>
      <c r="BK282" s="135">
        <f>ROUND(L282*K282,2)</f>
        <v>0</v>
      </c>
      <c r="BL282" s="20" t="s">
        <v>226</v>
      </c>
      <c r="BM282" s="20" t="s">
        <v>656</v>
      </c>
    </row>
    <row r="283" s="1" customFormat="1" ht="25.5" customHeight="1">
      <c r="B283" s="44"/>
      <c r="C283" s="211" t="s">
        <v>657</v>
      </c>
      <c r="D283" s="211" t="s">
        <v>164</v>
      </c>
      <c r="E283" s="212" t="s">
        <v>658</v>
      </c>
      <c r="F283" s="213" t="s">
        <v>659</v>
      </c>
      <c r="G283" s="213"/>
      <c r="H283" s="213"/>
      <c r="I283" s="213"/>
      <c r="J283" s="214" t="s">
        <v>167</v>
      </c>
      <c r="K283" s="215">
        <v>1</v>
      </c>
      <c r="L283" s="216">
        <v>0</v>
      </c>
      <c r="M283" s="217"/>
      <c r="N283" s="218">
        <f>ROUND(L283*K283,2)</f>
        <v>0</v>
      </c>
      <c r="O283" s="218"/>
      <c r="P283" s="218"/>
      <c r="Q283" s="218"/>
      <c r="R283" s="46"/>
      <c r="T283" s="219" t="s">
        <v>22</v>
      </c>
      <c r="U283" s="54" t="s">
        <v>46</v>
      </c>
      <c r="V283" s="45"/>
      <c r="W283" s="220">
        <f>V283*K283</f>
        <v>0</v>
      </c>
      <c r="X283" s="220">
        <v>0</v>
      </c>
      <c r="Y283" s="220">
        <f>X283*K283</f>
        <v>0</v>
      </c>
      <c r="Z283" s="220">
        <v>0</v>
      </c>
      <c r="AA283" s="221">
        <f>Z283*K283</f>
        <v>0</v>
      </c>
      <c r="AR283" s="20" t="s">
        <v>226</v>
      </c>
      <c r="AT283" s="20" t="s">
        <v>164</v>
      </c>
      <c r="AU283" s="20" t="s">
        <v>142</v>
      </c>
      <c r="AY283" s="20" t="s">
        <v>163</v>
      </c>
      <c r="BE283" s="135">
        <f>IF(U283="základní",N283,0)</f>
        <v>0</v>
      </c>
      <c r="BF283" s="135">
        <f>IF(U283="snížená",N283,0)</f>
        <v>0</v>
      </c>
      <c r="BG283" s="135">
        <f>IF(U283="zákl. přenesená",N283,0)</f>
        <v>0</v>
      </c>
      <c r="BH283" s="135">
        <f>IF(U283="sníž. přenesená",N283,0)</f>
        <v>0</v>
      </c>
      <c r="BI283" s="135">
        <f>IF(U283="nulová",N283,0)</f>
        <v>0</v>
      </c>
      <c r="BJ283" s="20" t="s">
        <v>142</v>
      </c>
      <c r="BK283" s="135">
        <f>ROUND(L283*K283,2)</f>
        <v>0</v>
      </c>
      <c r="BL283" s="20" t="s">
        <v>226</v>
      </c>
      <c r="BM283" s="20" t="s">
        <v>660</v>
      </c>
    </row>
    <row r="284" s="1" customFormat="1" ht="25.5" customHeight="1">
      <c r="B284" s="44"/>
      <c r="C284" s="211" t="s">
        <v>661</v>
      </c>
      <c r="D284" s="211" t="s">
        <v>164</v>
      </c>
      <c r="E284" s="212" t="s">
        <v>662</v>
      </c>
      <c r="F284" s="213" t="s">
        <v>663</v>
      </c>
      <c r="G284" s="213"/>
      <c r="H284" s="213"/>
      <c r="I284" s="213"/>
      <c r="J284" s="214" t="s">
        <v>167</v>
      </c>
      <c r="K284" s="215">
        <v>1</v>
      </c>
      <c r="L284" s="216">
        <v>0</v>
      </c>
      <c r="M284" s="217"/>
      <c r="N284" s="218">
        <f>ROUND(L284*K284,2)</f>
        <v>0</v>
      </c>
      <c r="O284" s="218"/>
      <c r="P284" s="218"/>
      <c r="Q284" s="218"/>
      <c r="R284" s="46"/>
      <c r="T284" s="219" t="s">
        <v>22</v>
      </c>
      <c r="U284" s="54" t="s">
        <v>46</v>
      </c>
      <c r="V284" s="45"/>
      <c r="W284" s="220">
        <f>V284*K284</f>
        <v>0</v>
      </c>
      <c r="X284" s="220">
        <v>0</v>
      </c>
      <c r="Y284" s="220">
        <f>X284*K284</f>
        <v>0</v>
      </c>
      <c r="Z284" s="220">
        <v>0</v>
      </c>
      <c r="AA284" s="221">
        <f>Z284*K284</f>
        <v>0</v>
      </c>
      <c r="AR284" s="20" t="s">
        <v>226</v>
      </c>
      <c r="AT284" s="20" t="s">
        <v>164</v>
      </c>
      <c r="AU284" s="20" t="s">
        <v>142</v>
      </c>
      <c r="AY284" s="20" t="s">
        <v>163</v>
      </c>
      <c r="BE284" s="135">
        <f>IF(U284="základní",N284,0)</f>
        <v>0</v>
      </c>
      <c r="BF284" s="135">
        <f>IF(U284="snížená",N284,0)</f>
        <v>0</v>
      </c>
      <c r="BG284" s="135">
        <f>IF(U284="zákl. přenesená",N284,0)</f>
        <v>0</v>
      </c>
      <c r="BH284" s="135">
        <f>IF(U284="sníž. přenesená",N284,0)</f>
        <v>0</v>
      </c>
      <c r="BI284" s="135">
        <f>IF(U284="nulová",N284,0)</f>
        <v>0</v>
      </c>
      <c r="BJ284" s="20" t="s">
        <v>142</v>
      </c>
      <c r="BK284" s="135">
        <f>ROUND(L284*K284,2)</f>
        <v>0</v>
      </c>
      <c r="BL284" s="20" t="s">
        <v>226</v>
      </c>
      <c r="BM284" s="20" t="s">
        <v>664</v>
      </c>
    </row>
    <row r="285" s="1" customFormat="1" ht="25.5" customHeight="1">
      <c r="B285" s="44"/>
      <c r="C285" s="211" t="s">
        <v>665</v>
      </c>
      <c r="D285" s="211" t="s">
        <v>164</v>
      </c>
      <c r="E285" s="212" t="s">
        <v>666</v>
      </c>
      <c r="F285" s="213" t="s">
        <v>667</v>
      </c>
      <c r="G285" s="213"/>
      <c r="H285" s="213"/>
      <c r="I285" s="213"/>
      <c r="J285" s="214" t="s">
        <v>167</v>
      </c>
      <c r="K285" s="215">
        <v>1</v>
      </c>
      <c r="L285" s="216">
        <v>0</v>
      </c>
      <c r="M285" s="217"/>
      <c r="N285" s="218">
        <f>ROUND(L285*K285,2)</f>
        <v>0</v>
      </c>
      <c r="O285" s="218"/>
      <c r="P285" s="218"/>
      <c r="Q285" s="218"/>
      <c r="R285" s="46"/>
      <c r="T285" s="219" t="s">
        <v>22</v>
      </c>
      <c r="U285" s="54" t="s">
        <v>46</v>
      </c>
      <c r="V285" s="45"/>
      <c r="W285" s="220">
        <f>V285*K285</f>
        <v>0</v>
      </c>
      <c r="X285" s="220">
        <v>0</v>
      </c>
      <c r="Y285" s="220">
        <f>X285*K285</f>
        <v>0</v>
      </c>
      <c r="Z285" s="220">
        <v>0</v>
      </c>
      <c r="AA285" s="221">
        <f>Z285*K285</f>
        <v>0</v>
      </c>
      <c r="AR285" s="20" t="s">
        <v>226</v>
      </c>
      <c r="AT285" s="20" t="s">
        <v>164</v>
      </c>
      <c r="AU285" s="20" t="s">
        <v>142</v>
      </c>
      <c r="AY285" s="20" t="s">
        <v>163</v>
      </c>
      <c r="BE285" s="135">
        <f>IF(U285="základní",N285,0)</f>
        <v>0</v>
      </c>
      <c r="BF285" s="135">
        <f>IF(U285="snížená",N285,0)</f>
        <v>0</v>
      </c>
      <c r="BG285" s="135">
        <f>IF(U285="zákl. přenesená",N285,0)</f>
        <v>0</v>
      </c>
      <c r="BH285" s="135">
        <f>IF(U285="sníž. přenesená",N285,0)</f>
        <v>0</v>
      </c>
      <c r="BI285" s="135">
        <f>IF(U285="nulová",N285,0)</f>
        <v>0</v>
      </c>
      <c r="BJ285" s="20" t="s">
        <v>142</v>
      </c>
      <c r="BK285" s="135">
        <f>ROUND(L285*K285,2)</f>
        <v>0</v>
      </c>
      <c r="BL285" s="20" t="s">
        <v>226</v>
      </c>
      <c r="BM285" s="20" t="s">
        <v>668</v>
      </c>
    </row>
    <row r="286" s="1" customFormat="1" ht="25.5" customHeight="1">
      <c r="B286" s="44"/>
      <c r="C286" s="211" t="s">
        <v>669</v>
      </c>
      <c r="D286" s="211" t="s">
        <v>164</v>
      </c>
      <c r="E286" s="212" t="s">
        <v>670</v>
      </c>
      <c r="F286" s="213" t="s">
        <v>671</v>
      </c>
      <c r="G286" s="213"/>
      <c r="H286" s="213"/>
      <c r="I286" s="213"/>
      <c r="J286" s="214" t="s">
        <v>167</v>
      </c>
      <c r="K286" s="215">
        <v>1</v>
      </c>
      <c r="L286" s="216">
        <v>0</v>
      </c>
      <c r="M286" s="217"/>
      <c r="N286" s="218">
        <f>ROUND(L286*K286,2)</f>
        <v>0</v>
      </c>
      <c r="O286" s="218"/>
      <c r="P286" s="218"/>
      <c r="Q286" s="218"/>
      <c r="R286" s="46"/>
      <c r="T286" s="219" t="s">
        <v>22</v>
      </c>
      <c r="U286" s="54" t="s">
        <v>46</v>
      </c>
      <c r="V286" s="45"/>
      <c r="W286" s="220">
        <f>V286*K286</f>
        <v>0</v>
      </c>
      <c r="X286" s="220">
        <v>0</v>
      </c>
      <c r="Y286" s="220">
        <f>X286*K286</f>
        <v>0</v>
      </c>
      <c r="Z286" s="220">
        <v>0</v>
      </c>
      <c r="AA286" s="221">
        <f>Z286*K286</f>
        <v>0</v>
      </c>
      <c r="AR286" s="20" t="s">
        <v>226</v>
      </c>
      <c r="AT286" s="20" t="s">
        <v>164</v>
      </c>
      <c r="AU286" s="20" t="s">
        <v>142</v>
      </c>
      <c r="AY286" s="20" t="s">
        <v>163</v>
      </c>
      <c r="BE286" s="135">
        <f>IF(U286="základní",N286,0)</f>
        <v>0</v>
      </c>
      <c r="BF286" s="135">
        <f>IF(U286="snížená",N286,0)</f>
        <v>0</v>
      </c>
      <c r="BG286" s="135">
        <f>IF(U286="zákl. přenesená",N286,0)</f>
        <v>0</v>
      </c>
      <c r="BH286" s="135">
        <f>IF(U286="sníž. přenesená",N286,0)</f>
        <v>0</v>
      </c>
      <c r="BI286" s="135">
        <f>IF(U286="nulová",N286,0)</f>
        <v>0</v>
      </c>
      <c r="BJ286" s="20" t="s">
        <v>142</v>
      </c>
      <c r="BK286" s="135">
        <f>ROUND(L286*K286,2)</f>
        <v>0</v>
      </c>
      <c r="BL286" s="20" t="s">
        <v>226</v>
      </c>
      <c r="BM286" s="20" t="s">
        <v>672</v>
      </c>
    </row>
    <row r="287" s="1" customFormat="1" ht="25.5" customHeight="1">
      <c r="B287" s="44"/>
      <c r="C287" s="211" t="s">
        <v>673</v>
      </c>
      <c r="D287" s="211" t="s">
        <v>164</v>
      </c>
      <c r="E287" s="212" t="s">
        <v>674</v>
      </c>
      <c r="F287" s="213" t="s">
        <v>675</v>
      </c>
      <c r="G287" s="213"/>
      <c r="H287" s="213"/>
      <c r="I287" s="213"/>
      <c r="J287" s="214" t="s">
        <v>167</v>
      </c>
      <c r="K287" s="215">
        <v>3</v>
      </c>
      <c r="L287" s="216">
        <v>0</v>
      </c>
      <c r="M287" s="217"/>
      <c r="N287" s="218">
        <f>ROUND(L287*K287,2)</f>
        <v>0</v>
      </c>
      <c r="O287" s="218"/>
      <c r="P287" s="218"/>
      <c r="Q287" s="218"/>
      <c r="R287" s="46"/>
      <c r="T287" s="219" t="s">
        <v>22</v>
      </c>
      <c r="U287" s="54" t="s">
        <v>46</v>
      </c>
      <c r="V287" s="45"/>
      <c r="W287" s="220">
        <f>V287*K287</f>
        <v>0</v>
      </c>
      <c r="X287" s="220">
        <v>0</v>
      </c>
      <c r="Y287" s="220">
        <f>X287*K287</f>
        <v>0</v>
      </c>
      <c r="Z287" s="220">
        <v>0</v>
      </c>
      <c r="AA287" s="221">
        <f>Z287*K287</f>
        <v>0</v>
      </c>
      <c r="AR287" s="20" t="s">
        <v>226</v>
      </c>
      <c r="AT287" s="20" t="s">
        <v>164</v>
      </c>
      <c r="AU287" s="20" t="s">
        <v>142</v>
      </c>
      <c r="AY287" s="20" t="s">
        <v>163</v>
      </c>
      <c r="BE287" s="135">
        <f>IF(U287="základní",N287,0)</f>
        <v>0</v>
      </c>
      <c r="BF287" s="135">
        <f>IF(U287="snížená",N287,0)</f>
        <v>0</v>
      </c>
      <c r="BG287" s="135">
        <f>IF(U287="zákl. přenesená",N287,0)</f>
        <v>0</v>
      </c>
      <c r="BH287" s="135">
        <f>IF(U287="sníž. přenesená",N287,0)</f>
        <v>0</v>
      </c>
      <c r="BI287" s="135">
        <f>IF(U287="nulová",N287,0)</f>
        <v>0</v>
      </c>
      <c r="BJ287" s="20" t="s">
        <v>142</v>
      </c>
      <c r="BK287" s="135">
        <f>ROUND(L287*K287,2)</f>
        <v>0</v>
      </c>
      <c r="BL287" s="20" t="s">
        <v>226</v>
      </c>
      <c r="BM287" s="20" t="s">
        <v>676</v>
      </c>
    </row>
    <row r="288" s="1" customFormat="1" ht="51" customHeight="1">
      <c r="B288" s="44"/>
      <c r="C288" s="211" t="s">
        <v>677</v>
      </c>
      <c r="D288" s="211" t="s">
        <v>164</v>
      </c>
      <c r="E288" s="212" t="s">
        <v>678</v>
      </c>
      <c r="F288" s="213" t="s">
        <v>679</v>
      </c>
      <c r="G288" s="213"/>
      <c r="H288" s="213"/>
      <c r="I288" s="213"/>
      <c r="J288" s="214" t="s">
        <v>614</v>
      </c>
      <c r="K288" s="215">
        <v>16</v>
      </c>
      <c r="L288" s="216">
        <v>0</v>
      </c>
      <c r="M288" s="217"/>
      <c r="N288" s="218">
        <f>ROUND(L288*K288,2)</f>
        <v>0</v>
      </c>
      <c r="O288" s="218"/>
      <c r="P288" s="218"/>
      <c r="Q288" s="218"/>
      <c r="R288" s="46"/>
      <c r="T288" s="219" t="s">
        <v>22</v>
      </c>
      <c r="U288" s="54" t="s">
        <v>46</v>
      </c>
      <c r="V288" s="45"/>
      <c r="W288" s="220">
        <f>V288*K288</f>
        <v>0</v>
      </c>
      <c r="X288" s="220">
        <v>0</v>
      </c>
      <c r="Y288" s="220">
        <f>X288*K288</f>
        <v>0</v>
      </c>
      <c r="Z288" s="220">
        <v>0</v>
      </c>
      <c r="AA288" s="221">
        <f>Z288*K288</f>
        <v>0</v>
      </c>
      <c r="AR288" s="20" t="s">
        <v>615</v>
      </c>
      <c r="AT288" s="20" t="s">
        <v>164</v>
      </c>
      <c r="AU288" s="20" t="s">
        <v>142</v>
      </c>
      <c r="AY288" s="20" t="s">
        <v>163</v>
      </c>
      <c r="BE288" s="135">
        <f>IF(U288="základní",N288,0)</f>
        <v>0</v>
      </c>
      <c r="BF288" s="135">
        <f>IF(U288="snížená",N288,0)</f>
        <v>0</v>
      </c>
      <c r="BG288" s="135">
        <f>IF(U288="zákl. přenesená",N288,0)</f>
        <v>0</v>
      </c>
      <c r="BH288" s="135">
        <f>IF(U288="sníž. přenesená",N288,0)</f>
        <v>0</v>
      </c>
      <c r="BI288" s="135">
        <f>IF(U288="nulová",N288,0)</f>
        <v>0</v>
      </c>
      <c r="BJ288" s="20" t="s">
        <v>142</v>
      </c>
      <c r="BK288" s="135">
        <f>ROUND(L288*K288,2)</f>
        <v>0</v>
      </c>
      <c r="BL288" s="20" t="s">
        <v>615</v>
      </c>
      <c r="BM288" s="20" t="s">
        <v>680</v>
      </c>
    </row>
    <row r="289" s="1" customFormat="1" ht="38.25" customHeight="1">
      <c r="B289" s="44"/>
      <c r="C289" s="211" t="s">
        <v>681</v>
      </c>
      <c r="D289" s="211" t="s">
        <v>164</v>
      </c>
      <c r="E289" s="212" t="s">
        <v>682</v>
      </c>
      <c r="F289" s="213" t="s">
        <v>683</v>
      </c>
      <c r="G289" s="213"/>
      <c r="H289" s="213"/>
      <c r="I289" s="213"/>
      <c r="J289" s="214" t="s">
        <v>453</v>
      </c>
      <c r="K289" s="215">
        <v>1</v>
      </c>
      <c r="L289" s="216">
        <v>0</v>
      </c>
      <c r="M289" s="217"/>
      <c r="N289" s="218">
        <f>ROUND(L289*K289,2)</f>
        <v>0</v>
      </c>
      <c r="O289" s="218"/>
      <c r="P289" s="218"/>
      <c r="Q289" s="218"/>
      <c r="R289" s="46"/>
      <c r="T289" s="219" t="s">
        <v>22</v>
      </c>
      <c r="U289" s="54" t="s">
        <v>46</v>
      </c>
      <c r="V289" s="45"/>
      <c r="W289" s="220">
        <f>V289*K289</f>
        <v>0</v>
      </c>
      <c r="X289" s="220">
        <v>0</v>
      </c>
      <c r="Y289" s="220">
        <f>X289*K289</f>
        <v>0</v>
      </c>
      <c r="Z289" s="220">
        <v>0</v>
      </c>
      <c r="AA289" s="221">
        <f>Z289*K289</f>
        <v>0</v>
      </c>
      <c r="AR289" s="20" t="s">
        <v>168</v>
      </c>
      <c r="AT289" s="20" t="s">
        <v>164</v>
      </c>
      <c r="AU289" s="20" t="s">
        <v>142</v>
      </c>
      <c r="AY289" s="20" t="s">
        <v>163</v>
      </c>
      <c r="BE289" s="135">
        <f>IF(U289="základní",N289,0)</f>
        <v>0</v>
      </c>
      <c r="BF289" s="135">
        <f>IF(U289="snížená",N289,0)</f>
        <v>0</v>
      </c>
      <c r="BG289" s="135">
        <f>IF(U289="zákl. přenesená",N289,0)</f>
        <v>0</v>
      </c>
      <c r="BH289" s="135">
        <f>IF(U289="sníž. přenesená",N289,0)</f>
        <v>0</v>
      </c>
      <c r="BI289" s="135">
        <f>IF(U289="nulová",N289,0)</f>
        <v>0</v>
      </c>
      <c r="BJ289" s="20" t="s">
        <v>142</v>
      </c>
      <c r="BK289" s="135">
        <f>ROUND(L289*K289,2)</f>
        <v>0</v>
      </c>
      <c r="BL289" s="20" t="s">
        <v>168</v>
      </c>
      <c r="BM289" s="20" t="s">
        <v>684</v>
      </c>
    </row>
    <row r="290" s="9" customFormat="1" ht="29.88" customHeight="1">
      <c r="B290" s="198"/>
      <c r="C290" s="199"/>
      <c r="D290" s="208" t="s">
        <v>125</v>
      </c>
      <c r="E290" s="208"/>
      <c r="F290" s="208"/>
      <c r="G290" s="208"/>
      <c r="H290" s="208"/>
      <c r="I290" s="208"/>
      <c r="J290" s="208"/>
      <c r="K290" s="208"/>
      <c r="L290" s="208"/>
      <c r="M290" s="208"/>
      <c r="N290" s="222">
        <f>BK290</f>
        <v>0</v>
      </c>
      <c r="O290" s="223"/>
      <c r="P290" s="223"/>
      <c r="Q290" s="223"/>
      <c r="R290" s="201"/>
      <c r="T290" s="202"/>
      <c r="U290" s="199"/>
      <c r="V290" s="199"/>
      <c r="W290" s="203">
        <f>SUM(W291:W296)</f>
        <v>0</v>
      </c>
      <c r="X290" s="199"/>
      <c r="Y290" s="203">
        <f>SUM(Y291:Y296)</f>
        <v>0</v>
      </c>
      <c r="Z290" s="199"/>
      <c r="AA290" s="204">
        <f>SUM(AA291:AA296)</f>
        <v>0</v>
      </c>
      <c r="AR290" s="205" t="s">
        <v>142</v>
      </c>
      <c r="AT290" s="206" t="s">
        <v>78</v>
      </c>
      <c r="AU290" s="206" t="s">
        <v>84</v>
      </c>
      <c r="AY290" s="205" t="s">
        <v>163</v>
      </c>
      <c r="BK290" s="207">
        <f>SUM(BK291:BK296)</f>
        <v>0</v>
      </c>
    </row>
    <row r="291" s="1" customFormat="1" ht="25.5" customHeight="1">
      <c r="B291" s="44"/>
      <c r="C291" s="224" t="s">
        <v>685</v>
      </c>
      <c r="D291" s="224" t="s">
        <v>259</v>
      </c>
      <c r="E291" s="225" t="s">
        <v>686</v>
      </c>
      <c r="F291" s="226" t="s">
        <v>687</v>
      </c>
      <c r="G291" s="226"/>
      <c r="H291" s="226"/>
      <c r="I291" s="226"/>
      <c r="J291" s="227" t="s">
        <v>262</v>
      </c>
      <c r="K291" s="228">
        <v>8</v>
      </c>
      <c r="L291" s="229">
        <v>0</v>
      </c>
      <c r="M291" s="230"/>
      <c r="N291" s="231">
        <f>ROUND(L291*K291,2)</f>
        <v>0</v>
      </c>
      <c r="O291" s="218"/>
      <c r="P291" s="218"/>
      <c r="Q291" s="218"/>
      <c r="R291" s="46"/>
      <c r="T291" s="219" t="s">
        <v>22</v>
      </c>
      <c r="U291" s="54" t="s">
        <v>46</v>
      </c>
      <c r="V291" s="45"/>
      <c r="W291" s="220">
        <f>V291*K291</f>
        <v>0</v>
      </c>
      <c r="X291" s="220">
        <v>0</v>
      </c>
      <c r="Y291" s="220">
        <f>X291*K291</f>
        <v>0</v>
      </c>
      <c r="Z291" s="220">
        <v>0</v>
      </c>
      <c r="AA291" s="221">
        <f>Z291*K291</f>
        <v>0</v>
      </c>
      <c r="AR291" s="20" t="s">
        <v>292</v>
      </c>
      <c r="AT291" s="20" t="s">
        <v>259</v>
      </c>
      <c r="AU291" s="20" t="s">
        <v>142</v>
      </c>
      <c r="AY291" s="20" t="s">
        <v>163</v>
      </c>
      <c r="BE291" s="135">
        <f>IF(U291="základní",N291,0)</f>
        <v>0</v>
      </c>
      <c r="BF291" s="135">
        <f>IF(U291="snížená",N291,0)</f>
        <v>0</v>
      </c>
      <c r="BG291" s="135">
        <f>IF(U291="zákl. přenesená",N291,0)</f>
        <v>0</v>
      </c>
      <c r="BH291" s="135">
        <f>IF(U291="sníž. přenesená",N291,0)</f>
        <v>0</v>
      </c>
      <c r="BI291" s="135">
        <f>IF(U291="nulová",N291,0)</f>
        <v>0</v>
      </c>
      <c r="BJ291" s="20" t="s">
        <v>142</v>
      </c>
      <c r="BK291" s="135">
        <f>ROUND(L291*K291,2)</f>
        <v>0</v>
      </c>
      <c r="BL291" s="20" t="s">
        <v>226</v>
      </c>
      <c r="BM291" s="20" t="s">
        <v>688</v>
      </c>
    </row>
    <row r="292" s="1" customFormat="1" ht="25.5" customHeight="1">
      <c r="B292" s="44"/>
      <c r="C292" s="224" t="s">
        <v>689</v>
      </c>
      <c r="D292" s="224" t="s">
        <v>259</v>
      </c>
      <c r="E292" s="225" t="s">
        <v>690</v>
      </c>
      <c r="F292" s="226" t="s">
        <v>691</v>
      </c>
      <c r="G292" s="226"/>
      <c r="H292" s="226"/>
      <c r="I292" s="226"/>
      <c r="J292" s="227" t="s">
        <v>262</v>
      </c>
      <c r="K292" s="228">
        <v>13</v>
      </c>
      <c r="L292" s="229">
        <v>0</v>
      </c>
      <c r="M292" s="230"/>
      <c r="N292" s="231">
        <f>ROUND(L292*K292,2)</f>
        <v>0</v>
      </c>
      <c r="O292" s="218"/>
      <c r="P292" s="218"/>
      <c r="Q292" s="218"/>
      <c r="R292" s="46"/>
      <c r="T292" s="219" t="s">
        <v>22</v>
      </c>
      <c r="U292" s="54" t="s">
        <v>46</v>
      </c>
      <c r="V292" s="45"/>
      <c r="W292" s="220">
        <f>V292*K292</f>
        <v>0</v>
      </c>
      <c r="X292" s="220">
        <v>0</v>
      </c>
      <c r="Y292" s="220">
        <f>X292*K292</f>
        <v>0</v>
      </c>
      <c r="Z292" s="220">
        <v>0</v>
      </c>
      <c r="AA292" s="221">
        <f>Z292*K292</f>
        <v>0</v>
      </c>
      <c r="AR292" s="20" t="s">
        <v>292</v>
      </c>
      <c r="AT292" s="20" t="s">
        <v>259</v>
      </c>
      <c r="AU292" s="20" t="s">
        <v>142</v>
      </c>
      <c r="AY292" s="20" t="s">
        <v>163</v>
      </c>
      <c r="BE292" s="135">
        <f>IF(U292="základní",N292,0)</f>
        <v>0</v>
      </c>
      <c r="BF292" s="135">
        <f>IF(U292="snížená",N292,0)</f>
        <v>0</v>
      </c>
      <c r="BG292" s="135">
        <f>IF(U292="zákl. přenesená",N292,0)</f>
        <v>0</v>
      </c>
      <c r="BH292" s="135">
        <f>IF(U292="sníž. přenesená",N292,0)</f>
        <v>0</v>
      </c>
      <c r="BI292" s="135">
        <f>IF(U292="nulová",N292,0)</f>
        <v>0</v>
      </c>
      <c r="BJ292" s="20" t="s">
        <v>142</v>
      </c>
      <c r="BK292" s="135">
        <f>ROUND(L292*K292,2)</f>
        <v>0</v>
      </c>
      <c r="BL292" s="20" t="s">
        <v>226</v>
      </c>
      <c r="BM292" s="20" t="s">
        <v>692</v>
      </c>
    </row>
    <row r="293" s="1" customFormat="1" ht="16.5" customHeight="1">
      <c r="B293" s="44"/>
      <c r="C293" s="224" t="s">
        <v>693</v>
      </c>
      <c r="D293" s="224" t="s">
        <v>259</v>
      </c>
      <c r="E293" s="225" t="s">
        <v>694</v>
      </c>
      <c r="F293" s="226" t="s">
        <v>695</v>
      </c>
      <c r="G293" s="226"/>
      <c r="H293" s="226"/>
      <c r="I293" s="226"/>
      <c r="J293" s="227" t="s">
        <v>262</v>
      </c>
      <c r="K293" s="228">
        <v>3</v>
      </c>
      <c r="L293" s="229">
        <v>0</v>
      </c>
      <c r="M293" s="230"/>
      <c r="N293" s="231">
        <f>ROUND(L293*K293,2)</f>
        <v>0</v>
      </c>
      <c r="O293" s="218"/>
      <c r="P293" s="218"/>
      <c r="Q293" s="218"/>
      <c r="R293" s="46"/>
      <c r="T293" s="219" t="s">
        <v>22</v>
      </c>
      <c r="U293" s="54" t="s">
        <v>46</v>
      </c>
      <c r="V293" s="45"/>
      <c r="W293" s="220">
        <f>V293*K293</f>
        <v>0</v>
      </c>
      <c r="X293" s="220">
        <v>0</v>
      </c>
      <c r="Y293" s="220">
        <f>X293*K293</f>
        <v>0</v>
      </c>
      <c r="Z293" s="220">
        <v>0</v>
      </c>
      <c r="AA293" s="221">
        <f>Z293*K293</f>
        <v>0</v>
      </c>
      <c r="AR293" s="20" t="s">
        <v>292</v>
      </c>
      <c r="AT293" s="20" t="s">
        <v>259</v>
      </c>
      <c r="AU293" s="20" t="s">
        <v>142</v>
      </c>
      <c r="AY293" s="20" t="s">
        <v>163</v>
      </c>
      <c r="BE293" s="135">
        <f>IF(U293="základní",N293,0)</f>
        <v>0</v>
      </c>
      <c r="BF293" s="135">
        <f>IF(U293="snížená",N293,0)</f>
        <v>0</v>
      </c>
      <c r="BG293" s="135">
        <f>IF(U293="zákl. přenesená",N293,0)</f>
        <v>0</v>
      </c>
      <c r="BH293" s="135">
        <f>IF(U293="sníž. přenesená",N293,0)</f>
        <v>0</v>
      </c>
      <c r="BI293" s="135">
        <f>IF(U293="nulová",N293,0)</f>
        <v>0</v>
      </c>
      <c r="BJ293" s="20" t="s">
        <v>142</v>
      </c>
      <c r="BK293" s="135">
        <f>ROUND(L293*K293,2)</f>
        <v>0</v>
      </c>
      <c r="BL293" s="20" t="s">
        <v>226</v>
      </c>
      <c r="BM293" s="20" t="s">
        <v>696</v>
      </c>
    </row>
    <row r="294" s="1" customFormat="1" ht="16.5" customHeight="1">
      <c r="B294" s="44"/>
      <c r="C294" s="224" t="s">
        <v>697</v>
      </c>
      <c r="D294" s="224" t="s">
        <v>259</v>
      </c>
      <c r="E294" s="225" t="s">
        <v>698</v>
      </c>
      <c r="F294" s="226" t="s">
        <v>699</v>
      </c>
      <c r="G294" s="226"/>
      <c r="H294" s="226"/>
      <c r="I294" s="226"/>
      <c r="J294" s="227" t="s">
        <v>262</v>
      </c>
      <c r="K294" s="228">
        <v>1</v>
      </c>
      <c r="L294" s="229">
        <v>0</v>
      </c>
      <c r="M294" s="230"/>
      <c r="N294" s="231">
        <f>ROUND(L294*K294,2)</f>
        <v>0</v>
      </c>
      <c r="O294" s="218"/>
      <c r="P294" s="218"/>
      <c r="Q294" s="218"/>
      <c r="R294" s="46"/>
      <c r="T294" s="219" t="s">
        <v>22</v>
      </c>
      <c r="U294" s="54" t="s">
        <v>46</v>
      </c>
      <c r="V294" s="45"/>
      <c r="W294" s="220">
        <f>V294*K294</f>
        <v>0</v>
      </c>
      <c r="X294" s="220">
        <v>0</v>
      </c>
      <c r="Y294" s="220">
        <f>X294*K294</f>
        <v>0</v>
      </c>
      <c r="Z294" s="220">
        <v>0</v>
      </c>
      <c r="AA294" s="221">
        <f>Z294*K294</f>
        <v>0</v>
      </c>
      <c r="AR294" s="20" t="s">
        <v>292</v>
      </c>
      <c r="AT294" s="20" t="s">
        <v>259</v>
      </c>
      <c r="AU294" s="20" t="s">
        <v>142</v>
      </c>
      <c r="AY294" s="20" t="s">
        <v>163</v>
      </c>
      <c r="BE294" s="135">
        <f>IF(U294="základní",N294,0)</f>
        <v>0</v>
      </c>
      <c r="BF294" s="135">
        <f>IF(U294="snížená",N294,0)</f>
        <v>0</v>
      </c>
      <c r="BG294" s="135">
        <f>IF(U294="zákl. přenesená",N294,0)</f>
        <v>0</v>
      </c>
      <c r="BH294" s="135">
        <f>IF(U294="sníž. přenesená",N294,0)</f>
        <v>0</v>
      </c>
      <c r="BI294" s="135">
        <f>IF(U294="nulová",N294,0)</f>
        <v>0</v>
      </c>
      <c r="BJ294" s="20" t="s">
        <v>142</v>
      </c>
      <c r="BK294" s="135">
        <f>ROUND(L294*K294,2)</f>
        <v>0</v>
      </c>
      <c r="BL294" s="20" t="s">
        <v>226</v>
      </c>
      <c r="BM294" s="20" t="s">
        <v>700</v>
      </c>
    </row>
    <row r="295" s="1" customFormat="1" ht="16.5" customHeight="1">
      <c r="B295" s="44"/>
      <c r="C295" s="211" t="s">
        <v>701</v>
      </c>
      <c r="D295" s="211" t="s">
        <v>164</v>
      </c>
      <c r="E295" s="212" t="s">
        <v>702</v>
      </c>
      <c r="F295" s="213" t="s">
        <v>703</v>
      </c>
      <c r="G295" s="213"/>
      <c r="H295" s="213"/>
      <c r="I295" s="213"/>
      <c r="J295" s="214" t="s">
        <v>299</v>
      </c>
      <c r="K295" s="215">
        <v>1</v>
      </c>
      <c r="L295" s="216">
        <v>0</v>
      </c>
      <c r="M295" s="217"/>
      <c r="N295" s="218">
        <f>ROUND(L295*K295,2)</f>
        <v>0</v>
      </c>
      <c r="O295" s="218"/>
      <c r="P295" s="218"/>
      <c r="Q295" s="218"/>
      <c r="R295" s="46"/>
      <c r="T295" s="219" t="s">
        <v>22</v>
      </c>
      <c r="U295" s="54" t="s">
        <v>46</v>
      </c>
      <c r="V295" s="45"/>
      <c r="W295" s="220">
        <f>V295*K295</f>
        <v>0</v>
      </c>
      <c r="X295" s="220">
        <v>0</v>
      </c>
      <c r="Y295" s="220">
        <f>X295*K295</f>
        <v>0</v>
      </c>
      <c r="Z295" s="220">
        <v>0</v>
      </c>
      <c r="AA295" s="221">
        <f>Z295*K295</f>
        <v>0</v>
      </c>
      <c r="AR295" s="20" t="s">
        <v>226</v>
      </c>
      <c r="AT295" s="20" t="s">
        <v>164</v>
      </c>
      <c r="AU295" s="20" t="s">
        <v>142</v>
      </c>
      <c r="AY295" s="20" t="s">
        <v>163</v>
      </c>
      <c r="BE295" s="135">
        <f>IF(U295="základní",N295,0)</f>
        <v>0</v>
      </c>
      <c r="BF295" s="135">
        <f>IF(U295="snížená",N295,0)</f>
        <v>0</v>
      </c>
      <c r="BG295" s="135">
        <f>IF(U295="zákl. přenesená",N295,0)</f>
        <v>0</v>
      </c>
      <c r="BH295" s="135">
        <f>IF(U295="sníž. přenesená",N295,0)</f>
        <v>0</v>
      </c>
      <c r="BI295" s="135">
        <f>IF(U295="nulová",N295,0)</f>
        <v>0</v>
      </c>
      <c r="BJ295" s="20" t="s">
        <v>142</v>
      </c>
      <c r="BK295" s="135">
        <f>ROUND(L295*K295,2)</f>
        <v>0</v>
      </c>
      <c r="BL295" s="20" t="s">
        <v>226</v>
      </c>
      <c r="BM295" s="20" t="s">
        <v>704</v>
      </c>
    </row>
    <row r="296" s="1" customFormat="1" ht="16.5" customHeight="1">
      <c r="B296" s="44"/>
      <c r="C296" s="211" t="s">
        <v>705</v>
      </c>
      <c r="D296" s="211" t="s">
        <v>164</v>
      </c>
      <c r="E296" s="212" t="s">
        <v>706</v>
      </c>
      <c r="F296" s="213" t="s">
        <v>703</v>
      </c>
      <c r="G296" s="213"/>
      <c r="H296" s="213"/>
      <c r="I296" s="213"/>
      <c r="J296" s="214" t="s">
        <v>299</v>
      </c>
      <c r="K296" s="215">
        <v>1</v>
      </c>
      <c r="L296" s="216">
        <v>0</v>
      </c>
      <c r="M296" s="217"/>
      <c r="N296" s="218">
        <f>ROUND(L296*K296,2)</f>
        <v>0</v>
      </c>
      <c r="O296" s="218"/>
      <c r="P296" s="218"/>
      <c r="Q296" s="218"/>
      <c r="R296" s="46"/>
      <c r="T296" s="219" t="s">
        <v>22</v>
      </c>
      <c r="U296" s="54" t="s">
        <v>46</v>
      </c>
      <c r="V296" s="45"/>
      <c r="W296" s="220">
        <f>V296*K296</f>
        <v>0</v>
      </c>
      <c r="X296" s="220">
        <v>0</v>
      </c>
      <c r="Y296" s="220">
        <f>X296*K296</f>
        <v>0</v>
      </c>
      <c r="Z296" s="220">
        <v>0</v>
      </c>
      <c r="AA296" s="221">
        <f>Z296*K296</f>
        <v>0</v>
      </c>
      <c r="AR296" s="20" t="s">
        <v>226</v>
      </c>
      <c r="AT296" s="20" t="s">
        <v>164</v>
      </c>
      <c r="AU296" s="20" t="s">
        <v>142</v>
      </c>
      <c r="AY296" s="20" t="s">
        <v>163</v>
      </c>
      <c r="BE296" s="135">
        <f>IF(U296="základní",N296,0)</f>
        <v>0</v>
      </c>
      <c r="BF296" s="135">
        <f>IF(U296="snížená",N296,0)</f>
        <v>0</v>
      </c>
      <c r="BG296" s="135">
        <f>IF(U296="zákl. přenesená",N296,0)</f>
        <v>0</v>
      </c>
      <c r="BH296" s="135">
        <f>IF(U296="sníž. přenesená",N296,0)</f>
        <v>0</v>
      </c>
      <c r="BI296" s="135">
        <f>IF(U296="nulová",N296,0)</f>
        <v>0</v>
      </c>
      <c r="BJ296" s="20" t="s">
        <v>142</v>
      </c>
      <c r="BK296" s="135">
        <f>ROUND(L296*K296,2)</f>
        <v>0</v>
      </c>
      <c r="BL296" s="20" t="s">
        <v>226</v>
      </c>
      <c r="BM296" s="20" t="s">
        <v>707</v>
      </c>
    </row>
    <row r="297" s="9" customFormat="1" ht="29.88" customHeight="1">
      <c r="B297" s="198"/>
      <c r="C297" s="199"/>
      <c r="D297" s="208" t="s">
        <v>126</v>
      </c>
      <c r="E297" s="208"/>
      <c r="F297" s="208"/>
      <c r="G297" s="208"/>
      <c r="H297" s="208"/>
      <c r="I297" s="208"/>
      <c r="J297" s="208"/>
      <c r="K297" s="208"/>
      <c r="L297" s="208"/>
      <c r="M297" s="208"/>
      <c r="N297" s="222">
        <f>BK297</f>
        <v>0</v>
      </c>
      <c r="O297" s="223"/>
      <c r="P297" s="223"/>
      <c r="Q297" s="223"/>
      <c r="R297" s="201"/>
      <c r="T297" s="202"/>
      <c r="U297" s="199"/>
      <c r="V297" s="199"/>
      <c r="W297" s="203">
        <f>SUM(W298:W328)</f>
        <v>0</v>
      </c>
      <c r="X297" s="199"/>
      <c r="Y297" s="203">
        <f>SUM(Y298:Y328)</f>
        <v>0</v>
      </c>
      <c r="Z297" s="199"/>
      <c r="AA297" s="204">
        <f>SUM(AA298:AA328)</f>
        <v>0</v>
      </c>
      <c r="AR297" s="205" t="s">
        <v>142</v>
      </c>
      <c r="AT297" s="206" t="s">
        <v>78</v>
      </c>
      <c r="AU297" s="206" t="s">
        <v>84</v>
      </c>
      <c r="AY297" s="205" t="s">
        <v>163</v>
      </c>
      <c r="BK297" s="207">
        <f>SUM(BK298:BK328)</f>
        <v>0</v>
      </c>
    </row>
    <row r="298" s="1" customFormat="1" ht="16.5" customHeight="1">
      <c r="B298" s="44"/>
      <c r="C298" s="224" t="s">
        <v>708</v>
      </c>
      <c r="D298" s="224" t="s">
        <v>259</v>
      </c>
      <c r="E298" s="225" t="s">
        <v>709</v>
      </c>
      <c r="F298" s="226" t="s">
        <v>710</v>
      </c>
      <c r="G298" s="226"/>
      <c r="H298" s="226"/>
      <c r="I298" s="226"/>
      <c r="J298" s="227" t="s">
        <v>237</v>
      </c>
      <c r="K298" s="228">
        <v>125</v>
      </c>
      <c r="L298" s="229">
        <v>0</v>
      </c>
      <c r="M298" s="230"/>
      <c r="N298" s="231">
        <f>ROUND(L298*K298,2)</f>
        <v>0</v>
      </c>
      <c r="O298" s="218"/>
      <c r="P298" s="218"/>
      <c r="Q298" s="218"/>
      <c r="R298" s="46"/>
      <c r="T298" s="219" t="s">
        <v>22</v>
      </c>
      <c r="U298" s="54" t="s">
        <v>46</v>
      </c>
      <c r="V298" s="45"/>
      <c r="W298" s="220">
        <f>V298*K298</f>
        <v>0</v>
      </c>
      <c r="X298" s="220">
        <v>0</v>
      </c>
      <c r="Y298" s="220">
        <f>X298*K298</f>
        <v>0</v>
      </c>
      <c r="Z298" s="220">
        <v>0</v>
      </c>
      <c r="AA298" s="221">
        <f>Z298*K298</f>
        <v>0</v>
      </c>
      <c r="AR298" s="20" t="s">
        <v>292</v>
      </c>
      <c r="AT298" s="20" t="s">
        <v>259</v>
      </c>
      <c r="AU298" s="20" t="s">
        <v>142</v>
      </c>
      <c r="AY298" s="20" t="s">
        <v>163</v>
      </c>
      <c r="BE298" s="135">
        <f>IF(U298="základní",N298,0)</f>
        <v>0</v>
      </c>
      <c r="BF298" s="135">
        <f>IF(U298="snížená",N298,0)</f>
        <v>0</v>
      </c>
      <c r="BG298" s="135">
        <f>IF(U298="zákl. přenesená",N298,0)</f>
        <v>0</v>
      </c>
      <c r="BH298" s="135">
        <f>IF(U298="sníž. přenesená",N298,0)</f>
        <v>0</v>
      </c>
      <c r="BI298" s="135">
        <f>IF(U298="nulová",N298,0)</f>
        <v>0</v>
      </c>
      <c r="BJ298" s="20" t="s">
        <v>142</v>
      </c>
      <c r="BK298" s="135">
        <f>ROUND(L298*K298,2)</f>
        <v>0</v>
      </c>
      <c r="BL298" s="20" t="s">
        <v>226</v>
      </c>
      <c r="BM298" s="20" t="s">
        <v>711</v>
      </c>
    </row>
    <row r="299" s="1" customFormat="1" ht="16.5" customHeight="1">
      <c r="B299" s="44"/>
      <c r="C299" s="224" t="s">
        <v>712</v>
      </c>
      <c r="D299" s="224" t="s">
        <v>259</v>
      </c>
      <c r="E299" s="225" t="s">
        <v>713</v>
      </c>
      <c r="F299" s="226" t="s">
        <v>714</v>
      </c>
      <c r="G299" s="226"/>
      <c r="H299" s="226"/>
      <c r="I299" s="226"/>
      <c r="J299" s="227" t="s">
        <v>237</v>
      </c>
      <c r="K299" s="228">
        <v>68</v>
      </c>
      <c r="L299" s="229">
        <v>0</v>
      </c>
      <c r="M299" s="230"/>
      <c r="N299" s="231">
        <f>ROUND(L299*K299,2)</f>
        <v>0</v>
      </c>
      <c r="O299" s="218"/>
      <c r="P299" s="218"/>
      <c r="Q299" s="218"/>
      <c r="R299" s="46"/>
      <c r="T299" s="219" t="s">
        <v>22</v>
      </c>
      <c r="U299" s="54" t="s">
        <v>46</v>
      </c>
      <c r="V299" s="45"/>
      <c r="W299" s="220">
        <f>V299*K299</f>
        <v>0</v>
      </c>
      <c r="X299" s="220">
        <v>0</v>
      </c>
      <c r="Y299" s="220">
        <f>X299*K299</f>
        <v>0</v>
      </c>
      <c r="Z299" s="220">
        <v>0</v>
      </c>
      <c r="AA299" s="221">
        <f>Z299*K299</f>
        <v>0</v>
      </c>
      <c r="AR299" s="20" t="s">
        <v>292</v>
      </c>
      <c r="AT299" s="20" t="s">
        <v>259</v>
      </c>
      <c r="AU299" s="20" t="s">
        <v>142</v>
      </c>
      <c r="AY299" s="20" t="s">
        <v>163</v>
      </c>
      <c r="BE299" s="135">
        <f>IF(U299="základní",N299,0)</f>
        <v>0</v>
      </c>
      <c r="BF299" s="135">
        <f>IF(U299="snížená",N299,0)</f>
        <v>0</v>
      </c>
      <c r="BG299" s="135">
        <f>IF(U299="zákl. přenesená",N299,0)</f>
        <v>0</v>
      </c>
      <c r="BH299" s="135">
        <f>IF(U299="sníž. přenesená",N299,0)</f>
        <v>0</v>
      </c>
      <c r="BI299" s="135">
        <f>IF(U299="nulová",N299,0)</f>
        <v>0</v>
      </c>
      <c r="BJ299" s="20" t="s">
        <v>142</v>
      </c>
      <c r="BK299" s="135">
        <f>ROUND(L299*K299,2)</f>
        <v>0</v>
      </c>
      <c r="BL299" s="20" t="s">
        <v>226</v>
      </c>
      <c r="BM299" s="20" t="s">
        <v>715</v>
      </c>
    </row>
    <row r="300" s="1" customFormat="1" ht="16.5" customHeight="1">
      <c r="B300" s="44"/>
      <c r="C300" s="224" t="s">
        <v>716</v>
      </c>
      <c r="D300" s="224" t="s">
        <v>259</v>
      </c>
      <c r="E300" s="225" t="s">
        <v>717</v>
      </c>
      <c r="F300" s="226" t="s">
        <v>718</v>
      </c>
      <c r="G300" s="226"/>
      <c r="H300" s="226"/>
      <c r="I300" s="226"/>
      <c r="J300" s="227" t="s">
        <v>237</v>
      </c>
      <c r="K300" s="228">
        <v>32</v>
      </c>
      <c r="L300" s="229">
        <v>0</v>
      </c>
      <c r="M300" s="230"/>
      <c r="N300" s="231">
        <f>ROUND(L300*K300,2)</f>
        <v>0</v>
      </c>
      <c r="O300" s="218"/>
      <c r="P300" s="218"/>
      <c r="Q300" s="218"/>
      <c r="R300" s="46"/>
      <c r="T300" s="219" t="s">
        <v>22</v>
      </c>
      <c r="U300" s="54" t="s">
        <v>46</v>
      </c>
      <c r="V300" s="45"/>
      <c r="W300" s="220">
        <f>V300*K300</f>
        <v>0</v>
      </c>
      <c r="X300" s="220">
        <v>0</v>
      </c>
      <c r="Y300" s="220">
        <f>X300*K300</f>
        <v>0</v>
      </c>
      <c r="Z300" s="220">
        <v>0</v>
      </c>
      <c r="AA300" s="221">
        <f>Z300*K300</f>
        <v>0</v>
      </c>
      <c r="AR300" s="20" t="s">
        <v>292</v>
      </c>
      <c r="AT300" s="20" t="s">
        <v>259</v>
      </c>
      <c r="AU300" s="20" t="s">
        <v>142</v>
      </c>
      <c r="AY300" s="20" t="s">
        <v>163</v>
      </c>
      <c r="BE300" s="135">
        <f>IF(U300="základní",N300,0)</f>
        <v>0</v>
      </c>
      <c r="BF300" s="135">
        <f>IF(U300="snížená",N300,0)</f>
        <v>0</v>
      </c>
      <c r="BG300" s="135">
        <f>IF(U300="zákl. přenesená",N300,0)</f>
        <v>0</v>
      </c>
      <c r="BH300" s="135">
        <f>IF(U300="sníž. přenesená",N300,0)</f>
        <v>0</v>
      </c>
      <c r="BI300" s="135">
        <f>IF(U300="nulová",N300,0)</f>
        <v>0</v>
      </c>
      <c r="BJ300" s="20" t="s">
        <v>142</v>
      </c>
      <c r="BK300" s="135">
        <f>ROUND(L300*K300,2)</f>
        <v>0</v>
      </c>
      <c r="BL300" s="20" t="s">
        <v>226</v>
      </c>
      <c r="BM300" s="20" t="s">
        <v>719</v>
      </c>
    </row>
    <row r="301" s="1" customFormat="1" ht="16.5" customHeight="1">
      <c r="B301" s="44"/>
      <c r="C301" s="224" t="s">
        <v>720</v>
      </c>
      <c r="D301" s="224" t="s">
        <v>259</v>
      </c>
      <c r="E301" s="225" t="s">
        <v>721</v>
      </c>
      <c r="F301" s="226" t="s">
        <v>722</v>
      </c>
      <c r="G301" s="226"/>
      <c r="H301" s="226"/>
      <c r="I301" s="226"/>
      <c r="J301" s="227" t="s">
        <v>237</v>
      </c>
      <c r="K301" s="228">
        <v>10</v>
      </c>
      <c r="L301" s="229">
        <v>0</v>
      </c>
      <c r="M301" s="230"/>
      <c r="N301" s="231">
        <f>ROUND(L301*K301,2)</f>
        <v>0</v>
      </c>
      <c r="O301" s="218"/>
      <c r="P301" s="218"/>
      <c r="Q301" s="218"/>
      <c r="R301" s="46"/>
      <c r="T301" s="219" t="s">
        <v>22</v>
      </c>
      <c r="U301" s="54" t="s">
        <v>46</v>
      </c>
      <c r="V301" s="45"/>
      <c r="W301" s="220">
        <f>V301*K301</f>
        <v>0</v>
      </c>
      <c r="X301" s="220">
        <v>0</v>
      </c>
      <c r="Y301" s="220">
        <f>X301*K301</f>
        <v>0</v>
      </c>
      <c r="Z301" s="220">
        <v>0</v>
      </c>
      <c r="AA301" s="221">
        <f>Z301*K301</f>
        <v>0</v>
      </c>
      <c r="AR301" s="20" t="s">
        <v>292</v>
      </c>
      <c r="AT301" s="20" t="s">
        <v>259</v>
      </c>
      <c r="AU301" s="20" t="s">
        <v>142</v>
      </c>
      <c r="AY301" s="20" t="s">
        <v>163</v>
      </c>
      <c r="BE301" s="135">
        <f>IF(U301="základní",N301,0)</f>
        <v>0</v>
      </c>
      <c r="BF301" s="135">
        <f>IF(U301="snížená",N301,0)</f>
        <v>0</v>
      </c>
      <c r="BG301" s="135">
        <f>IF(U301="zákl. přenesená",N301,0)</f>
        <v>0</v>
      </c>
      <c r="BH301" s="135">
        <f>IF(U301="sníž. přenesená",N301,0)</f>
        <v>0</v>
      </c>
      <c r="BI301" s="135">
        <f>IF(U301="nulová",N301,0)</f>
        <v>0</v>
      </c>
      <c r="BJ301" s="20" t="s">
        <v>142</v>
      </c>
      <c r="BK301" s="135">
        <f>ROUND(L301*K301,2)</f>
        <v>0</v>
      </c>
      <c r="BL301" s="20" t="s">
        <v>226</v>
      </c>
      <c r="BM301" s="20" t="s">
        <v>723</v>
      </c>
    </row>
    <row r="302" s="1" customFormat="1" ht="16.5" customHeight="1">
      <c r="B302" s="44"/>
      <c r="C302" s="224" t="s">
        <v>724</v>
      </c>
      <c r="D302" s="224" t="s">
        <v>259</v>
      </c>
      <c r="E302" s="225" t="s">
        <v>725</v>
      </c>
      <c r="F302" s="226" t="s">
        <v>726</v>
      </c>
      <c r="G302" s="226"/>
      <c r="H302" s="226"/>
      <c r="I302" s="226"/>
      <c r="J302" s="227" t="s">
        <v>237</v>
      </c>
      <c r="K302" s="228">
        <v>7</v>
      </c>
      <c r="L302" s="229">
        <v>0</v>
      </c>
      <c r="M302" s="230"/>
      <c r="N302" s="231">
        <f>ROUND(L302*K302,2)</f>
        <v>0</v>
      </c>
      <c r="O302" s="218"/>
      <c r="P302" s="218"/>
      <c r="Q302" s="218"/>
      <c r="R302" s="46"/>
      <c r="T302" s="219" t="s">
        <v>22</v>
      </c>
      <c r="U302" s="54" t="s">
        <v>46</v>
      </c>
      <c r="V302" s="45"/>
      <c r="W302" s="220">
        <f>V302*K302</f>
        <v>0</v>
      </c>
      <c r="X302" s="220">
        <v>0</v>
      </c>
      <c r="Y302" s="220">
        <f>X302*K302</f>
        <v>0</v>
      </c>
      <c r="Z302" s="220">
        <v>0</v>
      </c>
      <c r="AA302" s="221">
        <f>Z302*K302</f>
        <v>0</v>
      </c>
      <c r="AR302" s="20" t="s">
        <v>292</v>
      </c>
      <c r="AT302" s="20" t="s">
        <v>259</v>
      </c>
      <c r="AU302" s="20" t="s">
        <v>142</v>
      </c>
      <c r="AY302" s="20" t="s">
        <v>163</v>
      </c>
      <c r="BE302" s="135">
        <f>IF(U302="základní",N302,0)</f>
        <v>0</v>
      </c>
      <c r="BF302" s="135">
        <f>IF(U302="snížená",N302,0)</f>
        <v>0</v>
      </c>
      <c r="BG302" s="135">
        <f>IF(U302="zákl. přenesená",N302,0)</f>
        <v>0</v>
      </c>
      <c r="BH302" s="135">
        <f>IF(U302="sníž. přenesená",N302,0)</f>
        <v>0</v>
      </c>
      <c r="BI302" s="135">
        <f>IF(U302="nulová",N302,0)</f>
        <v>0</v>
      </c>
      <c r="BJ302" s="20" t="s">
        <v>142</v>
      </c>
      <c r="BK302" s="135">
        <f>ROUND(L302*K302,2)</f>
        <v>0</v>
      </c>
      <c r="BL302" s="20" t="s">
        <v>226</v>
      </c>
      <c r="BM302" s="20" t="s">
        <v>727</v>
      </c>
    </row>
    <row r="303" s="1" customFormat="1" ht="16.5" customHeight="1">
      <c r="B303" s="44"/>
      <c r="C303" s="224" t="s">
        <v>728</v>
      </c>
      <c r="D303" s="224" t="s">
        <v>259</v>
      </c>
      <c r="E303" s="225" t="s">
        <v>729</v>
      </c>
      <c r="F303" s="226" t="s">
        <v>730</v>
      </c>
      <c r="G303" s="226"/>
      <c r="H303" s="226"/>
      <c r="I303" s="226"/>
      <c r="J303" s="227" t="s">
        <v>237</v>
      </c>
      <c r="K303" s="228">
        <v>34</v>
      </c>
      <c r="L303" s="229">
        <v>0</v>
      </c>
      <c r="M303" s="230"/>
      <c r="N303" s="231">
        <f>ROUND(L303*K303,2)</f>
        <v>0</v>
      </c>
      <c r="O303" s="218"/>
      <c r="P303" s="218"/>
      <c r="Q303" s="218"/>
      <c r="R303" s="46"/>
      <c r="T303" s="219" t="s">
        <v>22</v>
      </c>
      <c r="U303" s="54" t="s">
        <v>46</v>
      </c>
      <c r="V303" s="45"/>
      <c r="W303" s="220">
        <f>V303*K303</f>
        <v>0</v>
      </c>
      <c r="X303" s="220">
        <v>0</v>
      </c>
      <c r="Y303" s="220">
        <f>X303*K303</f>
        <v>0</v>
      </c>
      <c r="Z303" s="220">
        <v>0</v>
      </c>
      <c r="AA303" s="221">
        <f>Z303*K303</f>
        <v>0</v>
      </c>
      <c r="AR303" s="20" t="s">
        <v>292</v>
      </c>
      <c r="AT303" s="20" t="s">
        <v>259</v>
      </c>
      <c r="AU303" s="20" t="s">
        <v>142</v>
      </c>
      <c r="AY303" s="20" t="s">
        <v>163</v>
      </c>
      <c r="BE303" s="135">
        <f>IF(U303="základní",N303,0)</f>
        <v>0</v>
      </c>
      <c r="BF303" s="135">
        <f>IF(U303="snížená",N303,0)</f>
        <v>0</v>
      </c>
      <c r="BG303" s="135">
        <f>IF(U303="zákl. přenesená",N303,0)</f>
        <v>0</v>
      </c>
      <c r="BH303" s="135">
        <f>IF(U303="sníž. přenesená",N303,0)</f>
        <v>0</v>
      </c>
      <c r="BI303" s="135">
        <f>IF(U303="nulová",N303,0)</f>
        <v>0</v>
      </c>
      <c r="BJ303" s="20" t="s">
        <v>142</v>
      </c>
      <c r="BK303" s="135">
        <f>ROUND(L303*K303,2)</f>
        <v>0</v>
      </c>
      <c r="BL303" s="20" t="s">
        <v>226</v>
      </c>
      <c r="BM303" s="20" t="s">
        <v>731</v>
      </c>
    </row>
    <row r="304" s="1" customFormat="1" ht="16.5" customHeight="1">
      <c r="B304" s="44"/>
      <c r="C304" s="224" t="s">
        <v>732</v>
      </c>
      <c r="D304" s="224" t="s">
        <v>259</v>
      </c>
      <c r="E304" s="225" t="s">
        <v>733</v>
      </c>
      <c r="F304" s="226" t="s">
        <v>734</v>
      </c>
      <c r="G304" s="226"/>
      <c r="H304" s="226"/>
      <c r="I304" s="226"/>
      <c r="J304" s="227" t="s">
        <v>237</v>
      </c>
      <c r="K304" s="228">
        <v>12</v>
      </c>
      <c r="L304" s="229">
        <v>0</v>
      </c>
      <c r="M304" s="230"/>
      <c r="N304" s="231">
        <f>ROUND(L304*K304,2)</f>
        <v>0</v>
      </c>
      <c r="O304" s="218"/>
      <c r="P304" s="218"/>
      <c r="Q304" s="218"/>
      <c r="R304" s="46"/>
      <c r="T304" s="219" t="s">
        <v>22</v>
      </c>
      <c r="U304" s="54" t="s">
        <v>46</v>
      </c>
      <c r="V304" s="45"/>
      <c r="W304" s="220">
        <f>V304*K304</f>
        <v>0</v>
      </c>
      <c r="X304" s="220">
        <v>0</v>
      </c>
      <c r="Y304" s="220">
        <f>X304*K304</f>
        <v>0</v>
      </c>
      <c r="Z304" s="220">
        <v>0</v>
      </c>
      <c r="AA304" s="221">
        <f>Z304*K304</f>
        <v>0</v>
      </c>
      <c r="AR304" s="20" t="s">
        <v>292</v>
      </c>
      <c r="AT304" s="20" t="s">
        <v>259</v>
      </c>
      <c r="AU304" s="20" t="s">
        <v>142</v>
      </c>
      <c r="AY304" s="20" t="s">
        <v>163</v>
      </c>
      <c r="BE304" s="135">
        <f>IF(U304="základní",N304,0)</f>
        <v>0</v>
      </c>
      <c r="BF304" s="135">
        <f>IF(U304="snížená",N304,0)</f>
        <v>0</v>
      </c>
      <c r="BG304" s="135">
        <f>IF(U304="zákl. přenesená",N304,0)</f>
        <v>0</v>
      </c>
      <c r="BH304" s="135">
        <f>IF(U304="sníž. přenesená",N304,0)</f>
        <v>0</v>
      </c>
      <c r="BI304" s="135">
        <f>IF(U304="nulová",N304,0)</f>
        <v>0</v>
      </c>
      <c r="BJ304" s="20" t="s">
        <v>142</v>
      </c>
      <c r="BK304" s="135">
        <f>ROUND(L304*K304,2)</f>
        <v>0</v>
      </c>
      <c r="BL304" s="20" t="s">
        <v>226</v>
      </c>
      <c r="BM304" s="20" t="s">
        <v>735</v>
      </c>
    </row>
    <row r="305" s="1" customFormat="1" ht="16.5" customHeight="1">
      <c r="B305" s="44"/>
      <c r="C305" s="224" t="s">
        <v>736</v>
      </c>
      <c r="D305" s="224" t="s">
        <v>259</v>
      </c>
      <c r="E305" s="225" t="s">
        <v>737</v>
      </c>
      <c r="F305" s="226" t="s">
        <v>738</v>
      </c>
      <c r="G305" s="226"/>
      <c r="H305" s="226"/>
      <c r="I305" s="226"/>
      <c r="J305" s="227" t="s">
        <v>237</v>
      </c>
      <c r="K305" s="228">
        <v>4</v>
      </c>
      <c r="L305" s="229">
        <v>0</v>
      </c>
      <c r="M305" s="230"/>
      <c r="N305" s="231">
        <f>ROUND(L305*K305,2)</f>
        <v>0</v>
      </c>
      <c r="O305" s="218"/>
      <c r="P305" s="218"/>
      <c r="Q305" s="218"/>
      <c r="R305" s="46"/>
      <c r="T305" s="219" t="s">
        <v>22</v>
      </c>
      <c r="U305" s="54" t="s">
        <v>46</v>
      </c>
      <c r="V305" s="45"/>
      <c r="W305" s="220">
        <f>V305*K305</f>
        <v>0</v>
      </c>
      <c r="X305" s="220">
        <v>0</v>
      </c>
      <c r="Y305" s="220">
        <f>X305*K305</f>
        <v>0</v>
      </c>
      <c r="Z305" s="220">
        <v>0</v>
      </c>
      <c r="AA305" s="221">
        <f>Z305*K305</f>
        <v>0</v>
      </c>
      <c r="AR305" s="20" t="s">
        <v>292</v>
      </c>
      <c r="AT305" s="20" t="s">
        <v>259</v>
      </c>
      <c r="AU305" s="20" t="s">
        <v>142</v>
      </c>
      <c r="AY305" s="20" t="s">
        <v>163</v>
      </c>
      <c r="BE305" s="135">
        <f>IF(U305="základní",N305,0)</f>
        <v>0</v>
      </c>
      <c r="BF305" s="135">
        <f>IF(U305="snížená",N305,0)</f>
        <v>0</v>
      </c>
      <c r="BG305" s="135">
        <f>IF(U305="zákl. přenesená",N305,0)</f>
        <v>0</v>
      </c>
      <c r="BH305" s="135">
        <f>IF(U305="sníž. přenesená",N305,0)</f>
        <v>0</v>
      </c>
      <c r="BI305" s="135">
        <f>IF(U305="nulová",N305,0)</f>
        <v>0</v>
      </c>
      <c r="BJ305" s="20" t="s">
        <v>142</v>
      </c>
      <c r="BK305" s="135">
        <f>ROUND(L305*K305,2)</f>
        <v>0</v>
      </c>
      <c r="BL305" s="20" t="s">
        <v>226</v>
      </c>
      <c r="BM305" s="20" t="s">
        <v>739</v>
      </c>
    </row>
    <row r="306" s="1" customFormat="1" ht="16.5" customHeight="1">
      <c r="B306" s="44"/>
      <c r="C306" s="224" t="s">
        <v>740</v>
      </c>
      <c r="D306" s="224" t="s">
        <v>259</v>
      </c>
      <c r="E306" s="225" t="s">
        <v>741</v>
      </c>
      <c r="F306" s="226" t="s">
        <v>742</v>
      </c>
      <c r="G306" s="226"/>
      <c r="H306" s="226"/>
      <c r="I306" s="226"/>
      <c r="J306" s="227" t="s">
        <v>237</v>
      </c>
      <c r="K306" s="228">
        <v>0.10000000000000001</v>
      </c>
      <c r="L306" s="229">
        <v>0</v>
      </c>
      <c r="M306" s="230"/>
      <c r="N306" s="231">
        <f>ROUND(L306*K306,2)</f>
        <v>0</v>
      </c>
      <c r="O306" s="218"/>
      <c r="P306" s="218"/>
      <c r="Q306" s="218"/>
      <c r="R306" s="46"/>
      <c r="T306" s="219" t="s">
        <v>22</v>
      </c>
      <c r="U306" s="54" t="s">
        <v>46</v>
      </c>
      <c r="V306" s="45"/>
      <c r="W306" s="220">
        <f>V306*K306</f>
        <v>0</v>
      </c>
      <c r="X306" s="220">
        <v>0</v>
      </c>
      <c r="Y306" s="220">
        <f>X306*K306</f>
        <v>0</v>
      </c>
      <c r="Z306" s="220">
        <v>0</v>
      </c>
      <c r="AA306" s="221">
        <f>Z306*K306</f>
        <v>0</v>
      </c>
      <c r="AR306" s="20" t="s">
        <v>292</v>
      </c>
      <c r="AT306" s="20" t="s">
        <v>259</v>
      </c>
      <c r="AU306" s="20" t="s">
        <v>142</v>
      </c>
      <c r="AY306" s="20" t="s">
        <v>163</v>
      </c>
      <c r="BE306" s="135">
        <f>IF(U306="základní",N306,0)</f>
        <v>0</v>
      </c>
      <c r="BF306" s="135">
        <f>IF(U306="snížená",N306,0)</f>
        <v>0</v>
      </c>
      <c r="BG306" s="135">
        <f>IF(U306="zákl. přenesená",N306,0)</f>
        <v>0</v>
      </c>
      <c r="BH306" s="135">
        <f>IF(U306="sníž. přenesená",N306,0)</f>
        <v>0</v>
      </c>
      <c r="BI306" s="135">
        <f>IF(U306="nulová",N306,0)</f>
        <v>0</v>
      </c>
      <c r="BJ306" s="20" t="s">
        <v>142</v>
      </c>
      <c r="BK306" s="135">
        <f>ROUND(L306*K306,2)</f>
        <v>0</v>
      </c>
      <c r="BL306" s="20" t="s">
        <v>226</v>
      </c>
      <c r="BM306" s="20" t="s">
        <v>743</v>
      </c>
    </row>
    <row r="307" s="1" customFormat="1" ht="16.5" customHeight="1">
      <c r="B307" s="44"/>
      <c r="C307" s="224" t="s">
        <v>744</v>
      </c>
      <c r="D307" s="224" t="s">
        <v>259</v>
      </c>
      <c r="E307" s="225" t="s">
        <v>745</v>
      </c>
      <c r="F307" s="226" t="s">
        <v>746</v>
      </c>
      <c r="G307" s="226"/>
      <c r="H307" s="226"/>
      <c r="I307" s="226"/>
      <c r="J307" s="227" t="s">
        <v>262</v>
      </c>
      <c r="K307" s="228">
        <v>8</v>
      </c>
      <c r="L307" s="229">
        <v>0</v>
      </c>
      <c r="M307" s="230"/>
      <c r="N307" s="231">
        <f>ROUND(L307*K307,2)</f>
        <v>0</v>
      </c>
      <c r="O307" s="218"/>
      <c r="P307" s="218"/>
      <c r="Q307" s="218"/>
      <c r="R307" s="46"/>
      <c r="T307" s="219" t="s">
        <v>22</v>
      </c>
      <c r="U307" s="54" t="s">
        <v>46</v>
      </c>
      <c r="V307" s="45"/>
      <c r="W307" s="220">
        <f>V307*K307</f>
        <v>0</v>
      </c>
      <c r="X307" s="220">
        <v>0</v>
      </c>
      <c r="Y307" s="220">
        <f>X307*K307</f>
        <v>0</v>
      </c>
      <c r="Z307" s="220">
        <v>0</v>
      </c>
      <c r="AA307" s="221">
        <f>Z307*K307</f>
        <v>0</v>
      </c>
      <c r="AR307" s="20" t="s">
        <v>292</v>
      </c>
      <c r="AT307" s="20" t="s">
        <v>259</v>
      </c>
      <c r="AU307" s="20" t="s">
        <v>142</v>
      </c>
      <c r="AY307" s="20" t="s">
        <v>163</v>
      </c>
      <c r="BE307" s="135">
        <f>IF(U307="základní",N307,0)</f>
        <v>0</v>
      </c>
      <c r="BF307" s="135">
        <f>IF(U307="snížená",N307,0)</f>
        <v>0</v>
      </c>
      <c r="BG307" s="135">
        <f>IF(U307="zákl. přenesená",N307,0)</f>
        <v>0</v>
      </c>
      <c r="BH307" s="135">
        <f>IF(U307="sníž. přenesená",N307,0)</f>
        <v>0</v>
      </c>
      <c r="BI307" s="135">
        <f>IF(U307="nulová",N307,0)</f>
        <v>0</v>
      </c>
      <c r="BJ307" s="20" t="s">
        <v>142</v>
      </c>
      <c r="BK307" s="135">
        <f>ROUND(L307*K307,2)</f>
        <v>0</v>
      </c>
      <c r="BL307" s="20" t="s">
        <v>226</v>
      </c>
      <c r="BM307" s="20" t="s">
        <v>747</v>
      </c>
    </row>
    <row r="308" s="1" customFormat="1" ht="16.5" customHeight="1">
      <c r="B308" s="44"/>
      <c r="C308" s="224" t="s">
        <v>748</v>
      </c>
      <c r="D308" s="224" t="s">
        <v>259</v>
      </c>
      <c r="E308" s="225" t="s">
        <v>749</v>
      </c>
      <c r="F308" s="226" t="s">
        <v>750</v>
      </c>
      <c r="G308" s="226"/>
      <c r="H308" s="226"/>
      <c r="I308" s="226"/>
      <c r="J308" s="227" t="s">
        <v>262</v>
      </c>
      <c r="K308" s="228">
        <v>8</v>
      </c>
      <c r="L308" s="229">
        <v>0</v>
      </c>
      <c r="M308" s="230"/>
      <c r="N308" s="231">
        <f>ROUND(L308*K308,2)</f>
        <v>0</v>
      </c>
      <c r="O308" s="218"/>
      <c r="P308" s="218"/>
      <c r="Q308" s="218"/>
      <c r="R308" s="46"/>
      <c r="T308" s="219" t="s">
        <v>22</v>
      </c>
      <c r="U308" s="54" t="s">
        <v>46</v>
      </c>
      <c r="V308" s="45"/>
      <c r="W308" s="220">
        <f>V308*K308</f>
        <v>0</v>
      </c>
      <c r="X308" s="220">
        <v>0</v>
      </c>
      <c r="Y308" s="220">
        <f>X308*K308</f>
        <v>0</v>
      </c>
      <c r="Z308" s="220">
        <v>0</v>
      </c>
      <c r="AA308" s="221">
        <f>Z308*K308</f>
        <v>0</v>
      </c>
      <c r="AR308" s="20" t="s">
        <v>292</v>
      </c>
      <c r="AT308" s="20" t="s">
        <v>259</v>
      </c>
      <c r="AU308" s="20" t="s">
        <v>142</v>
      </c>
      <c r="AY308" s="20" t="s">
        <v>163</v>
      </c>
      <c r="BE308" s="135">
        <f>IF(U308="základní",N308,0)</f>
        <v>0</v>
      </c>
      <c r="BF308" s="135">
        <f>IF(U308="snížená",N308,0)</f>
        <v>0</v>
      </c>
      <c r="BG308" s="135">
        <f>IF(U308="zákl. přenesená",N308,0)</f>
        <v>0</v>
      </c>
      <c r="BH308" s="135">
        <f>IF(U308="sníž. přenesená",N308,0)</f>
        <v>0</v>
      </c>
      <c r="BI308" s="135">
        <f>IF(U308="nulová",N308,0)</f>
        <v>0</v>
      </c>
      <c r="BJ308" s="20" t="s">
        <v>142</v>
      </c>
      <c r="BK308" s="135">
        <f>ROUND(L308*K308,2)</f>
        <v>0</v>
      </c>
      <c r="BL308" s="20" t="s">
        <v>226</v>
      </c>
      <c r="BM308" s="20" t="s">
        <v>751</v>
      </c>
    </row>
    <row r="309" s="1" customFormat="1" ht="16.5" customHeight="1">
      <c r="B309" s="44"/>
      <c r="C309" s="224" t="s">
        <v>752</v>
      </c>
      <c r="D309" s="224" t="s">
        <v>259</v>
      </c>
      <c r="E309" s="225" t="s">
        <v>753</v>
      </c>
      <c r="F309" s="226" t="s">
        <v>754</v>
      </c>
      <c r="G309" s="226"/>
      <c r="H309" s="226"/>
      <c r="I309" s="226"/>
      <c r="J309" s="227" t="s">
        <v>262</v>
      </c>
      <c r="K309" s="228">
        <v>31</v>
      </c>
      <c r="L309" s="229">
        <v>0</v>
      </c>
      <c r="M309" s="230"/>
      <c r="N309" s="231">
        <f>ROUND(L309*K309,2)</f>
        <v>0</v>
      </c>
      <c r="O309" s="218"/>
      <c r="P309" s="218"/>
      <c r="Q309" s="218"/>
      <c r="R309" s="46"/>
      <c r="T309" s="219" t="s">
        <v>22</v>
      </c>
      <c r="U309" s="54" t="s">
        <v>46</v>
      </c>
      <c r="V309" s="45"/>
      <c r="W309" s="220">
        <f>V309*K309</f>
        <v>0</v>
      </c>
      <c r="X309" s="220">
        <v>0</v>
      </c>
      <c r="Y309" s="220">
        <f>X309*K309</f>
        <v>0</v>
      </c>
      <c r="Z309" s="220">
        <v>0</v>
      </c>
      <c r="AA309" s="221">
        <f>Z309*K309</f>
        <v>0</v>
      </c>
      <c r="AR309" s="20" t="s">
        <v>292</v>
      </c>
      <c r="AT309" s="20" t="s">
        <v>259</v>
      </c>
      <c r="AU309" s="20" t="s">
        <v>142</v>
      </c>
      <c r="AY309" s="20" t="s">
        <v>163</v>
      </c>
      <c r="BE309" s="135">
        <f>IF(U309="základní",N309,0)</f>
        <v>0</v>
      </c>
      <c r="BF309" s="135">
        <f>IF(U309="snížená",N309,0)</f>
        <v>0</v>
      </c>
      <c r="BG309" s="135">
        <f>IF(U309="zákl. přenesená",N309,0)</f>
        <v>0</v>
      </c>
      <c r="BH309" s="135">
        <f>IF(U309="sníž. přenesená",N309,0)</f>
        <v>0</v>
      </c>
      <c r="BI309" s="135">
        <f>IF(U309="nulová",N309,0)</f>
        <v>0</v>
      </c>
      <c r="BJ309" s="20" t="s">
        <v>142</v>
      </c>
      <c r="BK309" s="135">
        <f>ROUND(L309*K309,2)</f>
        <v>0</v>
      </c>
      <c r="BL309" s="20" t="s">
        <v>226</v>
      </c>
      <c r="BM309" s="20" t="s">
        <v>755</v>
      </c>
    </row>
    <row r="310" s="1" customFormat="1" ht="25.5" customHeight="1">
      <c r="B310" s="44"/>
      <c r="C310" s="224" t="s">
        <v>756</v>
      </c>
      <c r="D310" s="224" t="s">
        <v>259</v>
      </c>
      <c r="E310" s="225" t="s">
        <v>757</v>
      </c>
      <c r="F310" s="226" t="s">
        <v>758</v>
      </c>
      <c r="G310" s="226"/>
      <c r="H310" s="226"/>
      <c r="I310" s="226"/>
      <c r="J310" s="227" t="s">
        <v>262</v>
      </c>
      <c r="K310" s="228">
        <v>27</v>
      </c>
      <c r="L310" s="229">
        <v>0</v>
      </c>
      <c r="M310" s="230"/>
      <c r="N310" s="231">
        <f>ROUND(L310*K310,2)</f>
        <v>0</v>
      </c>
      <c r="O310" s="218"/>
      <c r="P310" s="218"/>
      <c r="Q310" s="218"/>
      <c r="R310" s="46"/>
      <c r="T310" s="219" t="s">
        <v>22</v>
      </c>
      <c r="U310" s="54" t="s">
        <v>46</v>
      </c>
      <c r="V310" s="45"/>
      <c r="W310" s="220">
        <f>V310*K310</f>
        <v>0</v>
      </c>
      <c r="X310" s="220">
        <v>0</v>
      </c>
      <c r="Y310" s="220">
        <f>X310*K310</f>
        <v>0</v>
      </c>
      <c r="Z310" s="220">
        <v>0</v>
      </c>
      <c r="AA310" s="221">
        <f>Z310*K310</f>
        <v>0</v>
      </c>
      <c r="AR310" s="20" t="s">
        <v>292</v>
      </c>
      <c r="AT310" s="20" t="s">
        <v>259</v>
      </c>
      <c r="AU310" s="20" t="s">
        <v>142</v>
      </c>
      <c r="AY310" s="20" t="s">
        <v>163</v>
      </c>
      <c r="BE310" s="135">
        <f>IF(U310="základní",N310,0)</f>
        <v>0</v>
      </c>
      <c r="BF310" s="135">
        <f>IF(U310="snížená",N310,0)</f>
        <v>0</v>
      </c>
      <c r="BG310" s="135">
        <f>IF(U310="zákl. přenesená",N310,0)</f>
        <v>0</v>
      </c>
      <c r="BH310" s="135">
        <f>IF(U310="sníž. přenesená",N310,0)</f>
        <v>0</v>
      </c>
      <c r="BI310" s="135">
        <f>IF(U310="nulová",N310,0)</f>
        <v>0</v>
      </c>
      <c r="BJ310" s="20" t="s">
        <v>142</v>
      </c>
      <c r="BK310" s="135">
        <f>ROUND(L310*K310,2)</f>
        <v>0</v>
      </c>
      <c r="BL310" s="20" t="s">
        <v>226</v>
      </c>
      <c r="BM310" s="20" t="s">
        <v>759</v>
      </c>
    </row>
    <row r="311" s="1" customFormat="1" ht="25.5" customHeight="1">
      <c r="B311" s="44"/>
      <c r="C311" s="224" t="s">
        <v>760</v>
      </c>
      <c r="D311" s="224" t="s">
        <v>259</v>
      </c>
      <c r="E311" s="225" t="s">
        <v>761</v>
      </c>
      <c r="F311" s="226" t="s">
        <v>762</v>
      </c>
      <c r="G311" s="226"/>
      <c r="H311" s="226"/>
      <c r="I311" s="226"/>
      <c r="J311" s="227" t="s">
        <v>262</v>
      </c>
      <c r="K311" s="228">
        <v>6</v>
      </c>
      <c r="L311" s="229">
        <v>0</v>
      </c>
      <c r="M311" s="230"/>
      <c r="N311" s="231">
        <f>ROUND(L311*K311,2)</f>
        <v>0</v>
      </c>
      <c r="O311" s="218"/>
      <c r="P311" s="218"/>
      <c r="Q311" s="218"/>
      <c r="R311" s="46"/>
      <c r="T311" s="219" t="s">
        <v>22</v>
      </c>
      <c r="U311" s="54" t="s">
        <v>46</v>
      </c>
      <c r="V311" s="45"/>
      <c r="W311" s="220">
        <f>V311*K311</f>
        <v>0</v>
      </c>
      <c r="X311" s="220">
        <v>0</v>
      </c>
      <c r="Y311" s="220">
        <f>X311*K311</f>
        <v>0</v>
      </c>
      <c r="Z311" s="220">
        <v>0</v>
      </c>
      <c r="AA311" s="221">
        <f>Z311*K311</f>
        <v>0</v>
      </c>
      <c r="AR311" s="20" t="s">
        <v>292</v>
      </c>
      <c r="AT311" s="20" t="s">
        <v>259</v>
      </c>
      <c r="AU311" s="20" t="s">
        <v>142</v>
      </c>
      <c r="AY311" s="20" t="s">
        <v>163</v>
      </c>
      <c r="BE311" s="135">
        <f>IF(U311="základní",N311,0)</f>
        <v>0</v>
      </c>
      <c r="BF311" s="135">
        <f>IF(U311="snížená",N311,0)</f>
        <v>0</v>
      </c>
      <c r="BG311" s="135">
        <f>IF(U311="zákl. přenesená",N311,0)</f>
        <v>0</v>
      </c>
      <c r="BH311" s="135">
        <f>IF(U311="sníž. přenesená",N311,0)</f>
        <v>0</v>
      </c>
      <c r="BI311" s="135">
        <f>IF(U311="nulová",N311,0)</f>
        <v>0</v>
      </c>
      <c r="BJ311" s="20" t="s">
        <v>142</v>
      </c>
      <c r="BK311" s="135">
        <f>ROUND(L311*K311,2)</f>
        <v>0</v>
      </c>
      <c r="BL311" s="20" t="s">
        <v>226</v>
      </c>
      <c r="BM311" s="20" t="s">
        <v>763</v>
      </c>
    </row>
    <row r="312" s="1" customFormat="1" ht="16.5" customHeight="1">
      <c r="B312" s="44"/>
      <c r="C312" s="224" t="s">
        <v>764</v>
      </c>
      <c r="D312" s="224" t="s">
        <v>259</v>
      </c>
      <c r="E312" s="225" t="s">
        <v>765</v>
      </c>
      <c r="F312" s="226" t="s">
        <v>766</v>
      </c>
      <c r="G312" s="226"/>
      <c r="H312" s="226"/>
      <c r="I312" s="226"/>
      <c r="J312" s="227" t="s">
        <v>237</v>
      </c>
      <c r="K312" s="228">
        <v>4</v>
      </c>
      <c r="L312" s="229">
        <v>0</v>
      </c>
      <c r="M312" s="230"/>
      <c r="N312" s="231">
        <f>ROUND(L312*K312,2)</f>
        <v>0</v>
      </c>
      <c r="O312" s="218"/>
      <c r="P312" s="218"/>
      <c r="Q312" s="218"/>
      <c r="R312" s="46"/>
      <c r="T312" s="219" t="s">
        <v>22</v>
      </c>
      <c r="U312" s="54" t="s">
        <v>46</v>
      </c>
      <c r="V312" s="45"/>
      <c r="W312" s="220">
        <f>V312*K312</f>
        <v>0</v>
      </c>
      <c r="X312" s="220">
        <v>0</v>
      </c>
      <c r="Y312" s="220">
        <f>X312*K312</f>
        <v>0</v>
      </c>
      <c r="Z312" s="220">
        <v>0</v>
      </c>
      <c r="AA312" s="221">
        <f>Z312*K312</f>
        <v>0</v>
      </c>
      <c r="AR312" s="20" t="s">
        <v>292</v>
      </c>
      <c r="AT312" s="20" t="s">
        <v>259</v>
      </c>
      <c r="AU312" s="20" t="s">
        <v>142</v>
      </c>
      <c r="AY312" s="20" t="s">
        <v>163</v>
      </c>
      <c r="BE312" s="135">
        <f>IF(U312="základní",N312,0)</f>
        <v>0</v>
      </c>
      <c r="BF312" s="135">
        <f>IF(U312="snížená",N312,0)</f>
        <v>0</v>
      </c>
      <c r="BG312" s="135">
        <f>IF(U312="zákl. přenesená",N312,0)</f>
        <v>0</v>
      </c>
      <c r="BH312" s="135">
        <f>IF(U312="sníž. přenesená",N312,0)</f>
        <v>0</v>
      </c>
      <c r="BI312" s="135">
        <f>IF(U312="nulová",N312,0)</f>
        <v>0</v>
      </c>
      <c r="BJ312" s="20" t="s">
        <v>142</v>
      </c>
      <c r="BK312" s="135">
        <f>ROUND(L312*K312,2)</f>
        <v>0</v>
      </c>
      <c r="BL312" s="20" t="s">
        <v>226</v>
      </c>
      <c r="BM312" s="20" t="s">
        <v>767</v>
      </c>
    </row>
    <row r="313" s="1" customFormat="1" ht="25.5" customHeight="1">
      <c r="B313" s="44"/>
      <c r="C313" s="224" t="s">
        <v>768</v>
      </c>
      <c r="D313" s="224" t="s">
        <v>259</v>
      </c>
      <c r="E313" s="225" t="s">
        <v>769</v>
      </c>
      <c r="F313" s="226" t="s">
        <v>770</v>
      </c>
      <c r="G313" s="226"/>
      <c r="H313" s="226"/>
      <c r="I313" s="226"/>
      <c r="J313" s="227" t="s">
        <v>262</v>
      </c>
      <c r="K313" s="228">
        <v>6</v>
      </c>
      <c r="L313" s="229">
        <v>0</v>
      </c>
      <c r="M313" s="230"/>
      <c r="N313" s="231">
        <f>ROUND(L313*K313,2)</f>
        <v>0</v>
      </c>
      <c r="O313" s="218"/>
      <c r="P313" s="218"/>
      <c r="Q313" s="218"/>
      <c r="R313" s="46"/>
      <c r="T313" s="219" t="s">
        <v>22</v>
      </c>
      <c r="U313" s="54" t="s">
        <v>46</v>
      </c>
      <c r="V313" s="45"/>
      <c r="W313" s="220">
        <f>V313*K313</f>
        <v>0</v>
      </c>
      <c r="X313" s="220">
        <v>0</v>
      </c>
      <c r="Y313" s="220">
        <f>X313*K313</f>
        <v>0</v>
      </c>
      <c r="Z313" s="220">
        <v>0</v>
      </c>
      <c r="AA313" s="221">
        <f>Z313*K313</f>
        <v>0</v>
      </c>
      <c r="AR313" s="20" t="s">
        <v>292</v>
      </c>
      <c r="AT313" s="20" t="s">
        <v>259</v>
      </c>
      <c r="AU313" s="20" t="s">
        <v>142</v>
      </c>
      <c r="AY313" s="20" t="s">
        <v>163</v>
      </c>
      <c r="BE313" s="135">
        <f>IF(U313="základní",N313,0)</f>
        <v>0</v>
      </c>
      <c r="BF313" s="135">
        <f>IF(U313="snížená",N313,0)</f>
        <v>0</v>
      </c>
      <c r="BG313" s="135">
        <f>IF(U313="zákl. přenesená",N313,0)</f>
        <v>0</v>
      </c>
      <c r="BH313" s="135">
        <f>IF(U313="sníž. přenesená",N313,0)</f>
        <v>0</v>
      </c>
      <c r="BI313" s="135">
        <f>IF(U313="nulová",N313,0)</f>
        <v>0</v>
      </c>
      <c r="BJ313" s="20" t="s">
        <v>142</v>
      </c>
      <c r="BK313" s="135">
        <f>ROUND(L313*K313,2)</f>
        <v>0</v>
      </c>
      <c r="BL313" s="20" t="s">
        <v>226</v>
      </c>
      <c r="BM313" s="20" t="s">
        <v>771</v>
      </c>
    </row>
    <row r="314" s="1" customFormat="1" ht="16.5" customHeight="1">
      <c r="B314" s="44"/>
      <c r="C314" s="224" t="s">
        <v>772</v>
      </c>
      <c r="D314" s="224" t="s">
        <v>259</v>
      </c>
      <c r="E314" s="225" t="s">
        <v>773</v>
      </c>
      <c r="F314" s="226" t="s">
        <v>774</v>
      </c>
      <c r="G314" s="226"/>
      <c r="H314" s="226"/>
      <c r="I314" s="226"/>
      <c r="J314" s="227" t="s">
        <v>262</v>
      </c>
      <c r="K314" s="228">
        <v>6</v>
      </c>
      <c r="L314" s="229">
        <v>0</v>
      </c>
      <c r="M314" s="230"/>
      <c r="N314" s="231">
        <f>ROUND(L314*K314,2)</f>
        <v>0</v>
      </c>
      <c r="O314" s="218"/>
      <c r="P314" s="218"/>
      <c r="Q314" s="218"/>
      <c r="R314" s="46"/>
      <c r="T314" s="219" t="s">
        <v>22</v>
      </c>
      <c r="U314" s="54" t="s">
        <v>46</v>
      </c>
      <c r="V314" s="45"/>
      <c r="W314" s="220">
        <f>V314*K314</f>
        <v>0</v>
      </c>
      <c r="X314" s="220">
        <v>0</v>
      </c>
      <c r="Y314" s="220">
        <f>X314*K314</f>
        <v>0</v>
      </c>
      <c r="Z314" s="220">
        <v>0</v>
      </c>
      <c r="AA314" s="221">
        <f>Z314*K314</f>
        <v>0</v>
      </c>
      <c r="AR314" s="20" t="s">
        <v>292</v>
      </c>
      <c r="AT314" s="20" t="s">
        <v>259</v>
      </c>
      <c r="AU314" s="20" t="s">
        <v>142</v>
      </c>
      <c r="AY314" s="20" t="s">
        <v>163</v>
      </c>
      <c r="BE314" s="135">
        <f>IF(U314="základní",N314,0)</f>
        <v>0</v>
      </c>
      <c r="BF314" s="135">
        <f>IF(U314="snížená",N314,0)</f>
        <v>0</v>
      </c>
      <c r="BG314" s="135">
        <f>IF(U314="zákl. přenesená",N314,0)</f>
        <v>0</v>
      </c>
      <c r="BH314" s="135">
        <f>IF(U314="sníž. přenesená",N314,0)</f>
        <v>0</v>
      </c>
      <c r="BI314" s="135">
        <f>IF(U314="nulová",N314,0)</f>
        <v>0</v>
      </c>
      <c r="BJ314" s="20" t="s">
        <v>142</v>
      </c>
      <c r="BK314" s="135">
        <f>ROUND(L314*K314,2)</f>
        <v>0</v>
      </c>
      <c r="BL314" s="20" t="s">
        <v>226</v>
      </c>
      <c r="BM314" s="20" t="s">
        <v>775</v>
      </c>
    </row>
    <row r="315" s="1" customFormat="1" ht="16.5" customHeight="1">
      <c r="B315" s="44"/>
      <c r="C315" s="224" t="s">
        <v>776</v>
      </c>
      <c r="D315" s="224" t="s">
        <v>259</v>
      </c>
      <c r="E315" s="225" t="s">
        <v>777</v>
      </c>
      <c r="F315" s="226" t="s">
        <v>778</v>
      </c>
      <c r="G315" s="226"/>
      <c r="H315" s="226"/>
      <c r="I315" s="226"/>
      <c r="J315" s="227" t="s">
        <v>262</v>
      </c>
      <c r="K315" s="228">
        <v>6</v>
      </c>
      <c r="L315" s="229">
        <v>0</v>
      </c>
      <c r="M315" s="230"/>
      <c r="N315" s="231">
        <f>ROUND(L315*K315,2)</f>
        <v>0</v>
      </c>
      <c r="O315" s="218"/>
      <c r="P315" s="218"/>
      <c r="Q315" s="218"/>
      <c r="R315" s="46"/>
      <c r="T315" s="219" t="s">
        <v>22</v>
      </c>
      <c r="U315" s="54" t="s">
        <v>46</v>
      </c>
      <c r="V315" s="45"/>
      <c r="W315" s="220">
        <f>V315*K315</f>
        <v>0</v>
      </c>
      <c r="X315" s="220">
        <v>0</v>
      </c>
      <c r="Y315" s="220">
        <f>X315*K315</f>
        <v>0</v>
      </c>
      <c r="Z315" s="220">
        <v>0</v>
      </c>
      <c r="AA315" s="221">
        <f>Z315*K315</f>
        <v>0</v>
      </c>
      <c r="AR315" s="20" t="s">
        <v>292</v>
      </c>
      <c r="AT315" s="20" t="s">
        <v>259</v>
      </c>
      <c r="AU315" s="20" t="s">
        <v>142</v>
      </c>
      <c r="AY315" s="20" t="s">
        <v>163</v>
      </c>
      <c r="BE315" s="135">
        <f>IF(U315="základní",N315,0)</f>
        <v>0</v>
      </c>
      <c r="BF315" s="135">
        <f>IF(U315="snížená",N315,0)</f>
        <v>0</v>
      </c>
      <c r="BG315" s="135">
        <f>IF(U315="zákl. přenesená",N315,0)</f>
        <v>0</v>
      </c>
      <c r="BH315" s="135">
        <f>IF(U315="sníž. přenesená",N315,0)</f>
        <v>0</v>
      </c>
      <c r="BI315" s="135">
        <f>IF(U315="nulová",N315,0)</f>
        <v>0</v>
      </c>
      <c r="BJ315" s="20" t="s">
        <v>142</v>
      </c>
      <c r="BK315" s="135">
        <f>ROUND(L315*K315,2)</f>
        <v>0</v>
      </c>
      <c r="BL315" s="20" t="s">
        <v>226</v>
      </c>
      <c r="BM315" s="20" t="s">
        <v>779</v>
      </c>
    </row>
    <row r="316" s="1" customFormat="1" ht="16.5" customHeight="1">
      <c r="B316" s="44"/>
      <c r="C316" s="224" t="s">
        <v>780</v>
      </c>
      <c r="D316" s="224" t="s">
        <v>259</v>
      </c>
      <c r="E316" s="225" t="s">
        <v>781</v>
      </c>
      <c r="F316" s="226" t="s">
        <v>782</v>
      </c>
      <c r="G316" s="226"/>
      <c r="H316" s="226"/>
      <c r="I316" s="226"/>
      <c r="J316" s="227" t="s">
        <v>262</v>
      </c>
      <c r="K316" s="228">
        <v>8</v>
      </c>
      <c r="L316" s="229">
        <v>0</v>
      </c>
      <c r="M316" s="230"/>
      <c r="N316" s="231">
        <f>ROUND(L316*K316,2)</f>
        <v>0</v>
      </c>
      <c r="O316" s="218"/>
      <c r="P316" s="218"/>
      <c r="Q316" s="218"/>
      <c r="R316" s="46"/>
      <c r="T316" s="219" t="s">
        <v>22</v>
      </c>
      <c r="U316" s="54" t="s">
        <v>46</v>
      </c>
      <c r="V316" s="45"/>
      <c r="W316" s="220">
        <f>V316*K316</f>
        <v>0</v>
      </c>
      <c r="X316" s="220">
        <v>0</v>
      </c>
      <c r="Y316" s="220">
        <f>X316*K316</f>
        <v>0</v>
      </c>
      <c r="Z316" s="220">
        <v>0</v>
      </c>
      <c r="AA316" s="221">
        <f>Z316*K316</f>
        <v>0</v>
      </c>
      <c r="AR316" s="20" t="s">
        <v>292</v>
      </c>
      <c r="AT316" s="20" t="s">
        <v>259</v>
      </c>
      <c r="AU316" s="20" t="s">
        <v>142</v>
      </c>
      <c r="AY316" s="20" t="s">
        <v>163</v>
      </c>
      <c r="BE316" s="135">
        <f>IF(U316="základní",N316,0)</f>
        <v>0</v>
      </c>
      <c r="BF316" s="135">
        <f>IF(U316="snížená",N316,0)</f>
        <v>0</v>
      </c>
      <c r="BG316" s="135">
        <f>IF(U316="zákl. přenesená",N316,0)</f>
        <v>0</v>
      </c>
      <c r="BH316" s="135">
        <f>IF(U316="sníž. přenesená",N316,0)</f>
        <v>0</v>
      </c>
      <c r="BI316" s="135">
        <f>IF(U316="nulová",N316,0)</f>
        <v>0</v>
      </c>
      <c r="BJ316" s="20" t="s">
        <v>142</v>
      </c>
      <c r="BK316" s="135">
        <f>ROUND(L316*K316,2)</f>
        <v>0</v>
      </c>
      <c r="BL316" s="20" t="s">
        <v>226</v>
      </c>
      <c r="BM316" s="20" t="s">
        <v>783</v>
      </c>
    </row>
    <row r="317" s="1" customFormat="1" ht="16.5" customHeight="1">
      <c r="B317" s="44"/>
      <c r="C317" s="224" t="s">
        <v>784</v>
      </c>
      <c r="D317" s="224" t="s">
        <v>259</v>
      </c>
      <c r="E317" s="225" t="s">
        <v>777</v>
      </c>
      <c r="F317" s="226" t="s">
        <v>778</v>
      </c>
      <c r="G317" s="226"/>
      <c r="H317" s="226"/>
      <c r="I317" s="226"/>
      <c r="J317" s="227" t="s">
        <v>262</v>
      </c>
      <c r="K317" s="228">
        <v>8</v>
      </c>
      <c r="L317" s="229">
        <v>0</v>
      </c>
      <c r="M317" s="230"/>
      <c r="N317" s="231">
        <f>ROUND(L317*K317,2)</f>
        <v>0</v>
      </c>
      <c r="O317" s="218"/>
      <c r="P317" s="218"/>
      <c r="Q317" s="218"/>
      <c r="R317" s="46"/>
      <c r="T317" s="219" t="s">
        <v>22</v>
      </c>
      <c r="U317" s="54" t="s">
        <v>46</v>
      </c>
      <c r="V317" s="45"/>
      <c r="W317" s="220">
        <f>V317*K317</f>
        <v>0</v>
      </c>
      <c r="X317" s="220">
        <v>0</v>
      </c>
      <c r="Y317" s="220">
        <f>X317*K317</f>
        <v>0</v>
      </c>
      <c r="Z317" s="220">
        <v>0</v>
      </c>
      <c r="AA317" s="221">
        <f>Z317*K317</f>
        <v>0</v>
      </c>
      <c r="AR317" s="20" t="s">
        <v>292</v>
      </c>
      <c r="AT317" s="20" t="s">
        <v>259</v>
      </c>
      <c r="AU317" s="20" t="s">
        <v>142</v>
      </c>
      <c r="AY317" s="20" t="s">
        <v>163</v>
      </c>
      <c r="BE317" s="135">
        <f>IF(U317="základní",N317,0)</f>
        <v>0</v>
      </c>
      <c r="BF317" s="135">
        <f>IF(U317="snížená",N317,0)</f>
        <v>0</v>
      </c>
      <c r="BG317" s="135">
        <f>IF(U317="zákl. přenesená",N317,0)</f>
        <v>0</v>
      </c>
      <c r="BH317" s="135">
        <f>IF(U317="sníž. přenesená",N317,0)</f>
        <v>0</v>
      </c>
      <c r="BI317" s="135">
        <f>IF(U317="nulová",N317,0)</f>
        <v>0</v>
      </c>
      <c r="BJ317" s="20" t="s">
        <v>142</v>
      </c>
      <c r="BK317" s="135">
        <f>ROUND(L317*K317,2)</f>
        <v>0</v>
      </c>
      <c r="BL317" s="20" t="s">
        <v>226</v>
      </c>
      <c r="BM317" s="20" t="s">
        <v>785</v>
      </c>
    </row>
    <row r="318" s="1" customFormat="1" ht="16.5" customHeight="1">
      <c r="B318" s="44"/>
      <c r="C318" s="224" t="s">
        <v>786</v>
      </c>
      <c r="D318" s="224" t="s">
        <v>259</v>
      </c>
      <c r="E318" s="225" t="s">
        <v>787</v>
      </c>
      <c r="F318" s="226" t="s">
        <v>788</v>
      </c>
      <c r="G318" s="226"/>
      <c r="H318" s="226"/>
      <c r="I318" s="226"/>
      <c r="J318" s="227" t="s">
        <v>262</v>
      </c>
      <c r="K318" s="228">
        <v>13</v>
      </c>
      <c r="L318" s="229">
        <v>0</v>
      </c>
      <c r="M318" s="230"/>
      <c r="N318" s="231">
        <f>ROUND(L318*K318,2)</f>
        <v>0</v>
      </c>
      <c r="O318" s="218"/>
      <c r="P318" s="218"/>
      <c r="Q318" s="218"/>
      <c r="R318" s="46"/>
      <c r="T318" s="219" t="s">
        <v>22</v>
      </c>
      <c r="U318" s="54" t="s">
        <v>46</v>
      </c>
      <c r="V318" s="45"/>
      <c r="W318" s="220">
        <f>V318*K318</f>
        <v>0</v>
      </c>
      <c r="X318" s="220">
        <v>0</v>
      </c>
      <c r="Y318" s="220">
        <f>X318*K318</f>
        <v>0</v>
      </c>
      <c r="Z318" s="220">
        <v>0</v>
      </c>
      <c r="AA318" s="221">
        <f>Z318*K318</f>
        <v>0</v>
      </c>
      <c r="AR318" s="20" t="s">
        <v>292</v>
      </c>
      <c r="AT318" s="20" t="s">
        <v>259</v>
      </c>
      <c r="AU318" s="20" t="s">
        <v>142</v>
      </c>
      <c r="AY318" s="20" t="s">
        <v>163</v>
      </c>
      <c r="BE318" s="135">
        <f>IF(U318="základní",N318,0)</f>
        <v>0</v>
      </c>
      <c r="BF318" s="135">
        <f>IF(U318="snížená",N318,0)</f>
        <v>0</v>
      </c>
      <c r="BG318" s="135">
        <f>IF(U318="zákl. přenesená",N318,0)</f>
        <v>0</v>
      </c>
      <c r="BH318" s="135">
        <f>IF(U318="sníž. přenesená",N318,0)</f>
        <v>0</v>
      </c>
      <c r="BI318" s="135">
        <f>IF(U318="nulová",N318,0)</f>
        <v>0</v>
      </c>
      <c r="BJ318" s="20" t="s">
        <v>142</v>
      </c>
      <c r="BK318" s="135">
        <f>ROUND(L318*K318,2)</f>
        <v>0</v>
      </c>
      <c r="BL318" s="20" t="s">
        <v>226</v>
      </c>
      <c r="BM318" s="20" t="s">
        <v>789</v>
      </c>
    </row>
    <row r="319" s="1" customFormat="1" ht="16.5" customHeight="1">
      <c r="B319" s="44"/>
      <c r="C319" s="224" t="s">
        <v>790</v>
      </c>
      <c r="D319" s="224" t="s">
        <v>259</v>
      </c>
      <c r="E319" s="225" t="s">
        <v>791</v>
      </c>
      <c r="F319" s="226" t="s">
        <v>792</v>
      </c>
      <c r="G319" s="226"/>
      <c r="H319" s="226"/>
      <c r="I319" s="226"/>
      <c r="J319" s="227" t="s">
        <v>262</v>
      </c>
      <c r="K319" s="228">
        <v>1</v>
      </c>
      <c r="L319" s="229">
        <v>0</v>
      </c>
      <c r="M319" s="230"/>
      <c r="N319" s="231">
        <f>ROUND(L319*K319,2)</f>
        <v>0</v>
      </c>
      <c r="O319" s="218"/>
      <c r="P319" s="218"/>
      <c r="Q319" s="218"/>
      <c r="R319" s="46"/>
      <c r="T319" s="219" t="s">
        <v>22</v>
      </c>
      <c r="U319" s="54" t="s">
        <v>46</v>
      </c>
      <c r="V319" s="45"/>
      <c r="W319" s="220">
        <f>V319*K319</f>
        <v>0</v>
      </c>
      <c r="X319" s="220">
        <v>0</v>
      </c>
      <c r="Y319" s="220">
        <f>X319*K319</f>
        <v>0</v>
      </c>
      <c r="Z319" s="220">
        <v>0</v>
      </c>
      <c r="AA319" s="221">
        <f>Z319*K319</f>
        <v>0</v>
      </c>
      <c r="AR319" s="20" t="s">
        <v>292</v>
      </c>
      <c r="AT319" s="20" t="s">
        <v>259</v>
      </c>
      <c r="AU319" s="20" t="s">
        <v>142</v>
      </c>
      <c r="AY319" s="20" t="s">
        <v>163</v>
      </c>
      <c r="BE319" s="135">
        <f>IF(U319="základní",N319,0)</f>
        <v>0</v>
      </c>
      <c r="BF319" s="135">
        <f>IF(U319="snížená",N319,0)</f>
        <v>0</v>
      </c>
      <c r="BG319" s="135">
        <f>IF(U319="zákl. přenesená",N319,0)</f>
        <v>0</v>
      </c>
      <c r="BH319" s="135">
        <f>IF(U319="sníž. přenesená",N319,0)</f>
        <v>0</v>
      </c>
      <c r="BI319" s="135">
        <f>IF(U319="nulová",N319,0)</f>
        <v>0</v>
      </c>
      <c r="BJ319" s="20" t="s">
        <v>142</v>
      </c>
      <c r="BK319" s="135">
        <f>ROUND(L319*K319,2)</f>
        <v>0</v>
      </c>
      <c r="BL319" s="20" t="s">
        <v>226</v>
      </c>
      <c r="BM319" s="20" t="s">
        <v>793</v>
      </c>
    </row>
    <row r="320" s="1" customFormat="1" ht="16.5" customHeight="1">
      <c r="B320" s="44"/>
      <c r="C320" s="224" t="s">
        <v>794</v>
      </c>
      <c r="D320" s="224" t="s">
        <v>259</v>
      </c>
      <c r="E320" s="225" t="s">
        <v>795</v>
      </c>
      <c r="F320" s="226" t="s">
        <v>796</v>
      </c>
      <c r="G320" s="226"/>
      <c r="H320" s="226"/>
      <c r="I320" s="226"/>
      <c r="J320" s="227" t="s">
        <v>262</v>
      </c>
      <c r="K320" s="228">
        <v>4</v>
      </c>
      <c r="L320" s="229">
        <v>0</v>
      </c>
      <c r="M320" s="230"/>
      <c r="N320" s="231">
        <f>ROUND(L320*K320,2)</f>
        <v>0</v>
      </c>
      <c r="O320" s="218"/>
      <c r="P320" s="218"/>
      <c r="Q320" s="218"/>
      <c r="R320" s="46"/>
      <c r="T320" s="219" t="s">
        <v>22</v>
      </c>
      <c r="U320" s="54" t="s">
        <v>46</v>
      </c>
      <c r="V320" s="45"/>
      <c r="W320" s="220">
        <f>V320*K320</f>
        <v>0</v>
      </c>
      <c r="X320" s="220">
        <v>0</v>
      </c>
      <c r="Y320" s="220">
        <f>X320*K320</f>
        <v>0</v>
      </c>
      <c r="Z320" s="220">
        <v>0</v>
      </c>
      <c r="AA320" s="221">
        <f>Z320*K320</f>
        <v>0</v>
      </c>
      <c r="AR320" s="20" t="s">
        <v>292</v>
      </c>
      <c r="AT320" s="20" t="s">
        <v>259</v>
      </c>
      <c r="AU320" s="20" t="s">
        <v>142</v>
      </c>
      <c r="AY320" s="20" t="s">
        <v>163</v>
      </c>
      <c r="BE320" s="135">
        <f>IF(U320="základní",N320,0)</f>
        <v>0</v>
      </c>
      <c r="BF320" s="135">
        <f>IF(U320="snížená",N320,0)</f>
        <v>0</v>
      </c>
      <c r="BG320" s="135">
        <f>IF(U320="zákl. přenesená",N320,0)</f>
        <v>0</v>
      </c>
      <c r="BH320" s="135">
        <f>IF(U320="sníž. přenesená",N320,0)</f>
        <v>0</v>
      </c>
      <c r="BI320" s="135">
        <f>IF(U320="nulová",N320,0)</f>
        <v>0</v>
      </c>
      <c r="BJ320" s="20" t="s">
        <v>142</v>
      </c>
      <c r="BK320" s="135">
        <f>ROUND(L320*K320,2)</f>
        <v>0</v>
      </c>
      <c r="BL320" s="20" t="s">
        <v>226</v>
      </c>
      <c r="BM320" s="20" t="s">
        <v>797</v>
      </c>
    </row>
    <row r="321" s="1" customFormat="1" ht="16.5" customHeight="1">
      <c r="B321" s="44"/>
      <c r="C321" s="224" t="s">
        <v>798</v>
      </c>
      <c r="D321" s="224" t="s">
        <v>259</v>
      </c>
      <c r="E321" s="225" t="s">
        <v>777</v>
      </c>
      <c r="F321" s="226" t="s">
        <v>778</v>
      </c>
      <c r="G321" s="226"/>
      <c r="H321" s="226"/>
      <c r="I321" s="226"/>
      <c r="J321" s="227" t="s">
        <v>262</v>
      </c>
      <c r="K321" s="228">
        <v>4</v>
      </c>
      <c r="L321" s="229">
        <v>0</v>
      </c>
      <c r="M321" s="230"/>
      <c r="N321" s="231">
        <f>ROUND(L321*K321,2)</f>
        <v>0</v>
      </c>
      <c r="O321" s="218"/>
      <c r="P321" s="218"/>
      <c r="Q321" s="218"/>
      <c r="R321" s="46"/>
      <c r="T321" s="219" t="s">
        <v>22</v>
      </c>
      <c r="U321" s="54" t="s">
        <v>46</v>
      </c>
      <c r="V321" s="45"/>
      <c r="W321" s="220">
        <f>V321*K321</f>
        <v>0</v>
      </c>
      <c r="X321" s="220">
        <v>0</v>
      </c>
      <c r="Y321" s="220">
        <f>X321*K321</f>
        <v>0</v>
      </c>
      <c r="Z321" s="220">
        <v>0</v>
      </c>
      <c r="AA321" s="221">
        <f>Z321*K321</f>
        <v>0</v>
      </c>
      <c r="AR321" s="20" t="s">
        <v>292</v>
      </c>
      <c r="AT321" s="20" t="s">
        <v>259</v>
      </c>
      <c r="AU321" s="20" t="s">
        <v>142</v>
      </c>
      <c r="AY321" s="20" t="s">
        <v>163</v>
      </c>
      <c r="BE321" s="135">
        <f>IF(U321="základní",N321,0)</f>
        <v>0</v>
      </c>
      <c r="BF321" s="135">
        <f>IF(U321="snížená",N321,0)</f>
        <v>0</v>
      </c>
      <c r="BG321" s="135">
        <f>IF(U321="zákl. přenesená",N321,0)</f>
        <v>0</v>
      </c>
      <c r="BH321" s="135">
        <f>IF(U321="sníž. přenesená",N321,0)</f>
        <v>0</v>
      </c>
      <c r="BI321" s="135">
        <f>IF(U321="nulová",N321,0)</f>
        <v>0</v>
      </c>
      <c r="BJ321" s="20" t="s">
        <v>142</v>
      </c>
      <c r="BK321" s="135">
        <f>ROUND(L321*K321,2)</f>
        <v>0</v>
      </c>
      <c r="BL321" s="20" t="s">
        <v>226</v>
      </c>
      <c r="BM321" s="20" t="s">
        <v>799</v>
      </c>
    </row>
    <row r="322" s="1" customFormat="1" ht="16.5" customHeight="1">
      <c r="B322" s="44"/>
      <c r="C322" s="224" t="s">
        <v>800</v>
      </c>
      <c r="D322" s="224" t="s">
        <v>259</v>
      </c>
      <c r="E322" s="225" t="s">
        <v>801</v>
      </c>
      <c r="F322" s="226" t="s">
        <v>802</v>
      </c>
      <c r="G322" s="226"/>
      <c r="H322" s="226"/>
      <c r="I322" s="226"/>
      <c r="J322" s="227" t="s">
        <v>262</v>
      </c>
      <c r="K322" s="228">
        <v>1</v>
      </c>
      <c r="L322" s="229">
        <v>0</v>
      </c>
      <c r="M322" s="230"/>
      <c r="N322" s="231">
        <f>ROUND(L322*K322,2)</f>
        <v>0</v>
      </c>
      <c r="O322" s="218"/>
      <c r="P322" s="218"/>
      <c r="Q322" s="218"/>
      <c r="R322" s="46"/>
      <c r="T322" s="219" t="s">
        <v>22</v>
      </c>
      <c r="U322" s="54" t="s">
        <v>46</v>
      </c>
      <c r="V322" s="45"/>
      <c r="W322" s="220">
        <f>V322*K322</f>
        <v>0</v>
      </c>
      <c r="X322" s="220">
        <v>0</v>
      </c>
      <c r="Y322" s="220">
        <f>X322*K322</f>
        <v>0</v>
      </c>
      <c r="Z322" s="220">
        <v>0</v>
      </c>
      <c r="AA322" s="221">
        <f>Z322*K322</f>
        <v>0</v>
      </c>
      <c r="AR322" s="20" t="s">
        <v>292</v>
      </c>
      <c r="AT322" s="20" t="s">
        <v>259</v>
      </c>
      <c r="AU322" s="20" t="s">
        <v>142</v>
      </c>
      <c r="AY322" s="20" t="s">
        <v>163</v>
      </c>
      <c r="BE322" s="135">
        <f>IF(U322="základní",N322,0)</f>
        <v>0</v>
      </c>
      <c r="BF322" s="135">
        <f>IF(U322="snížená",N322,0)</f>
        <v>0</v>
      </c>
      <c r="BG322" s="135">
        <f>IF(U322="zákl. přenesená",N322,0)</f>
        <v>0</v>
      </c>
      <c r="BH322" s="135">
        <f>IF(U322="sníž. přenesená",N322,0)</f>
        <v>0</v>
      </c>
      <c r="BI322" s="135">
        <f>IF(U322="nulová",N322,0)</f>
        <v>0</v>
      </c>
      <c r="BJ322" s="20" t="s">
        <v>142</v>
      </c>
      <c r="BK322" s="135">
        <f>ROUND(L322*K322,2)</f>
        <v>0</v>
      </c>
      <c r="BL322" s="20" t="s">
        <v>226</v>
      </c>
      <c r="BM322" s="20" t="s">
        <v>803</v>
      </c>
    </row>
    <row r="323" s="1" customFormat="1" ht="25.5" customHeight="1">
      <c r="B323" s="44"/>
      <c r="C323" s="224" t="s">
        <v>804</v>
      </c>
      <c r="D323" s="224" t="s">
        <v>259</v>
      </c>
      <c r="E323" s="225" t="s">
        <v>805</v>
      </c>
      <c r="F323" s="226" t="s">
        <v>806</v>
      </c>
      <c r="G323" s="226"/>
      <c r="H323" s="226"/>
      <c r="I323" s="226"/>
      <c r="J323" s="227" t="s">
        <v>262</v>
      </c>
      <c r="K323" s="228">
        <v>2</v>
      </c>
      <c r="L323" s="229">
        <v>0</v>
      </c>
      <c r="M323" s="230"/>
      <c r="N323" s="231">
        <f>ROUND(L323*K323,2)</f>
        <v>0</v>
      </c>
      <c r="O323" s="218"/>
      <c r="P323" s="218"/>
      <c r="Q323" s="218"/>
      <c r="R323" s="46"/>
      <c r="T323" s="219" t="s">
        <v>22</v>
      </c>
      <c r="U323" s="54" t="s">
        <v>46</v>
      </c>
      <c r="V323" s="45"/>
      <c r="W323" s="220">
        <f>V323*K323</f>
        <v>0</v>
      </c>
      <c r="X323" s="220">
        <v>0</v>
      </c>
      <c r="Y323" s="220">
        <f>X323*K323</f>
        <v>0</v>
      </c>
      <c r="Z323" s="220">
        <v>0</v>
      </c>
      <c r="AA323" s="221">
        <f>Z323*K323</f>
        <v>0</v>
      </c>
      <c r="AR323" s="20" t="s">
        <v>292</v>
      </c>
      <c r="AT323" s="20" t="s">
        <v>259</v>
      </c>
      <c r="AU323" s="20" t="s">
        <v>142</v>
      </c>
      <c r="AY323" s="20" t="s">
        <v>163</v>
      </c>
      <c r="BE323" s="135">
        <f>IF(U323="základní",N323,0)</f>
        <v>0</v>
      </c>
      <c r="BF323" s="135">
        <f>IF(U323="snížená",N323,0)</f>
        <v>0</v>
      </c>
      <c r="BG323" s="135">
        <f>IF(U323="zákl. přenesená",N323,0)</f>
        <v>0</v>
      </c>
      <c r="BH323" s="135">
        <f>IF(U323="sníž. přenesená",N323,0)</f>
        <v>0</v>
      </c>
      <c r="BI323" s="135">
        <f>IF(U323="nulová",N323,0)</f>
        <v>0</v>
      </c>
      <c r="BJ323" s="20" t="s">
        <v>142</v>
      </c>
      <c r="BK323" s="135">
        <f>ROUND(L323*K323,2)</f>
        <v>0</v>
      </c>
      <c r="BL323" s="20" t="s">
        <v>226</v>
      </c>
      <c r="BM323" s="20" t="s">
        <v>807</v>
      </c>
    </row>
    <row r="324" s="1" customFormat="1" ht="25.5" customHeight="1">
      <c r="B324" s="44"/>
      <c r="C324" s="224" t="s">
        <v>808</v>
      </c>
      <c r="D324" s="224" t="s">
        <v>259</v>
      </c>
      <c r="E324" s="225" t="s">
        <v>809</v>
      </c>
      <c r="F324" s="226" t="s">
        <v>810</v>
      </c>
      <c r="G324" s="226"/>
      <c r="H324" s="226"/>
      <c r="I324" s="226"/>
      <c r="J324" s="227" t="s">
        <v>262</v>
      </c>
      <c r="K324" s="228">
        <v>2</v>
      </c>
      <c r="L324" s="229">
        <v>0</v>
      </c>
      <c r="M324" s="230"/>
      <c r="N324" s="231">
        <f>ROUND(L324*K324,2)</f>
        <v>0</v>
      </c>
      <c r="O324" s="218"/>
      <c r="P324" s="218"/>
      <c r="Q324" s="218"/>
      <c r="R324" s="46"/>
      <c r="T324" s="219" t="s">
        <v>22</v>
      </c>
      <c r="U324" s="54" t="s">
        <v>46</v>
      </c>
      <c r="V324" s="45"/>
      <c r="W324" s="220">
        <f>V324*K324</f>
        <v>0</v>
      </c>
      <c r="X324" s="220">
        <v>0</v>
      </c>
      <c r="Y324" s="220">
        <f>X324*K324</f>
        <v>0</v>
      </c>
      <c r="Z324" s="220">
        <v>0</v>
      </c>
      <c r="AA324" s="221">
        <f>Z324*K324</f>
        <v>0</v>
      </c>
      <c r="AR324" s="20" t="s">
        <v>292</v>
      </c>
      <c r="AT324" s="20" t="s">
        <v>259</v>
      </c>
      <c r="AU324" s="20" t="s">
        <v>142</v>
      </c>
      <c r="AY324" s="20" t="s">
        <v>163</v>
      </c>
      <c r="BE324" s="135">
        <f>IF(U324="základní",N324,0)</f>
        <v>0</v>
      </c>
      <c r="BF324" s="135">
        <f>IF(U324="snížená",N324,0)</f>
        <v>0</v>
      </c>
      <c r="BG324" s="135">
        <f>IF(U324="zákl. přenesená",N324,0)</f>
        <v>0</v>
      </c>
      <c r="BH324" s="135">
        <f>IF(U324="sníž. přenesená",N324,0)</f>
        <v>0</v>
      </c>
      <c r="BI324" s="135">
        <f>IF(U324="nulová",N324,0)</f>
        <v>0</v>
      </c>
      <c r="BJ324" s="20" t="s">
        <v>142</v>
      </c>
      <c r="BK324" s="135">
        <f>ROUND(L324*K324,2)</f>
        <v>0</v>
      </c>
      <c r="BL324" s="20" t="s">
        <v>226</v>
      </c>
      <c r="BM324" s="20" t="s">
        <v>811</v>
      </c>
    </row>
    <row r="325" s="1" customFormat="1" ht="16.5" customHeight="1">
      <c r="B325" s="44"/>
      <c r="C325" s="224" t="s">
        <v>812</v>
      </c>
      <c r="D325" s="224" t="s">
        <v>259</v>
      </c>
      <c r="E325" s="225" t="s">
        <v>813</v>
      </c>
      <c r="F325" s="226" t="s">
        <v>814</v>
      </c>
      <c r="G325" s="226"/>
      <c r="H325" s="226"/>
      <c r="I325" s="226"/>
      <c r="J325" s="227" t="s">
        <v>262</v>
      </c>
      <c r="K325" s="228">
        <v>3</v>
      </c>
      <c r="L325" s="229">
        <v>0</v>
      </c>
      <c r="M325" s="230"/>
      <c r="N325" s="231">
        <f>ROUND(L325*K325,2)</f>
        <v>0</v>
      </c>
      <c r="O325" s="218"/>
      <c r="P325" s="218"/>
      <c r="Q325" s="218"/>
      <c r="R325" s="46"/>
      <c r="T325" s="219" t="s">
        <v>22</v>
      </c>
      <c r="U325" s="54" t="s">
        <v>46</v>
      </c>
      <c r="V325" s="45"/>
      <c r="W325" s="220">
        <f>V325*K325</f>
        <v>0</v>
      </c>
      <c r="X325" s="220">
        <v>0</v>
      </c>
      <c r="Y325" s="220">
        <f>X325*K325</f>
        <v>0</v>
      </c>
      <c r="Z325" s="220">
        <v>0</v>
      </c>
      <c r="AA325" s="221">
        <f>Z325*K325</f>
        <v>0</v>
      </c>
      <c r="AR325" s="20" t="s">
        <v>292</v>
      </c>
      <c r="AT325" s="20" t="s">
        <v>259</v>
      </c>
      <c r="AU325" s="20" t="s">
        <v>142</v>
      </c>
      <c r="AY325" s="20" t="s">
        <v>163</v>
      </c>
      <c r="BE325" s="135">
        <f>IF(U325="základní",N325,0)</f>
        <v>0</v>
      </c>
      <c r="BF325" s="135">
        <f>IF(U325="snížená",N325,0)</f>
        <v>0</v>
      </c>
      <c r="BG325" s="135">
        <f>IF(U325="zákl. přenesená",N325,0)</f>
        <v>0</v>
      </c>
      <c r="BH325" s="135">
        <f>IF(U325="sníž. přenesená",N325,0)</f>
        <v>0</v>
      </c>
      <c r="BI325" s="135">
        <f>IF(U325="nulová",N325,0)</f>
        <v>0</v>
      </c>
      <c r="BJ325" s="20" t="s">
        <v>142</v>
      </c>
      <c r="BK325" s="135">
        <f>ROUND(L325*K325,2)</f>
        <v>0</v>
      </c>
      <c r="BL325" s="20" t="s">
        <v>226</v>
      </c>
      <c r="BM325" s="20" t="s">
        <v>815</v>
      </c>
    </row>
    <row r="326" s="1" customFormat="1" ht="16.5" customHeight="1">
      <c r="B326" s="44"/>
      <c r="C326" s="224" t="s">
        <v>816</v>
      </c>
      <c r="D326" s="224" t="s">
        <v>259</v>
      </c>
      <c r="E326" s="225" t="s">
        <v>817</v>
      </c>
      <c r="F326" s="226" t="s">
        <v>818</v>
      </c>
      <c r="G326" s="226"/>
      <c r="H326" s="226"/>
      <c r="I326" s="226"/>
      <c r="J326" s="227" t="s">
        <v>262</v>
      </c>
      <c r="K326" s="228">
        <v>6</v>
      </c>
      <c r="L326" s="229">
        <v>0</v>
      </c>
      <c r="M326" s="230"/>
      <c r="N326" s="231">
        <f>ROUND(L326*K326,2)</f>
        <v>0</v>
      </c>
      <c r="O326" s="218"/>
      <c r="P326" s="218"/>
      <c r="Q326" s="218"/>
      <c r="R326" s="46"/>
      <c r="T326" s="219" t="s">
        <v>22</v>
      </c>
      <c r="U326" s="54" t="s">
        <v>46</v>
      </c>
      <c r="V326" s="45"/>
      <c r="W326" s="220">
        <f>V326*K326</f>
        <v>0</v>
      </c>
      <c r="X326" s="220">
        <v>0</v>
      </c>
      <c r="Y326" s="220">
        <f>X326*K326</f>
        <v>0</v>
      </c>
      <c r="Z326" s="220">
        <v>0</v>
      </c>
      <c r="AA326" s="221">
        <f>Z326*K326</f>
        <v>0</v>
      </c>
      <c r="AR326" s="20" t="s">
        <v>292</v>
      </c>
      <c r="AT326" s="20" t="s">
        <v>259</v>
      </c>
      <c r="AU326" s="20" t="s">
        <v>142</v>
      </c>
      <c r="AY326" s="20" t="s">
        <v>163</v>
      </c>
      <c r="BE326" s="135">
        <f>IF(U326="základní",N326,0)</f>
        <v>0</v>
      </c>
      <c r="BF326" s="135">
        <f>IF(U326="snížená",N326,0)</f>
        <v>0</v>
      </c>
      <c r="BG326" s="135">
        <f>IF(U326="zákl. přenesená",N326,0)</f>
        <v>0</v>
      </c>
      <c r="BH326" s="135">
        <f>IF(U326="sníž. přenesená",N326,0)</f>
        <v>0</v>
      </c>
      <c r="BI326" s="135">
        <f>IF(U326="nulová",N326,0)</f>
        <v>0</v>
      </c>
      <c r="BJ326" s="20" t="s">
        <v>142</v>
      </c>
      <c r="BK326" s="135">
        <f>ROUND(L326*K326,2)</f>
        <v>0</v>
      </c>
      <c r="BL326" s="20" t="s">
        <v>226</v>
      </c>
      <c r="BM326" s="20" t="s">
        <v>819</v>
      </c>
    </row>
    <row r="327" s="1" customFormat="1" ht="16.5" customHeight="1">
      <c r="B327" s="44"/>
      <c r="C327" s="211" t="s">
        <v>820</v>
      </c>
      <c r="D327" s="211" t="s">
        <v>164</v>
      </c>
      <c r="E327" s="212" t="s">
        <v>821</v>
      </c>
      <c r="F327" s="213" t="s">
        <v>822</v>
      </c>
      <c r="G327" s="213"/>
      <c r="H327" s="213"/>
      <c r="I327" s="213"/>
      <c r="J327" s="214" t="s">
        <v>299</v>
      </c>
      <c r="K327" s="215">
        <v>1</v>
      </c>
      <c r="L327" s="216">
        <v>0</v>
      </c>
      <c r="M327" s="217"/>
      <c r="N327" s="218">
        <f>ROUND(L327*K327,2)</f>
        <v>0</v>
      </c>
      <c r="O327" s="218"/>
      <c r="P327" s="218"/>
      <c r="Q327" s="218"/>
      <c r="R327" s="46"/>
      <c r="T327" s="219" t="s">
        <v>22</v>
      </c>
      <c r="U327" s="54" t="s">
        <v>46</v>
      </c>
      <c r="V327" s="45"/>
      <c r="W327" s="220">
        <f>V327*K327</f>
        <v>0</v>
      </c>
      <c r="X327" s="220">
        <v>0</v>
      </c>
      <c r="Y327" s="220">
        <f>X327*K327</f>
        <v>0</v>
      </c>
      <c r="Z327" s="220">
        <v>0</v>
      </c>
      <c r="AA327" s="221">
        <f>Z327*K327</f>
        <v>0</v>
      </c>
      <c r="AR327" s="20" t="s">
        <v>226</v>
      </c>
      <c r="AT327" s="20" t="s">
        <v>164</v>
      </c>
      <c r="AU327" s="20" t="s">
        <v>142</v>
      </c>
      <c r="AY327" s="20" t="s">
        <v>163</v>
      </c>
      <c r="BE327" s="135">
        <f>IF(U327="základní",N327,0)</f>
        <v>0</v>
      </c>
      <c r="BF327" s="135">
        <f>IF(U327="snížená",N327,0)</f>
        <v>0</v>
      </c>
      <c r="BG327" s="135">
        <f>IF(U327="zákl. přenesená",N327,0)</f>
        <v>0</v>
      </c>
      <c r="BH327" s="135">
        <f>IF(U327="sníž. přenesená",N327,0)</f>
        <v>0</v>
      </c>
      <c r="BI327" s="135">
        <f>IF(U327="nulová",N327,0)</f>
        <v>0</v>
      </c>
      <c r="BJ327" s="20" t="s">
        <v>142</v>
      </c>
      <c r="BK327" s="135">
        <f>ROUND(L327*K327,2)</f>
        <v>0</v>
      </c>
      <c r="BL327" s="20" t="s">
        <v>226</v>
      </c>
      <c r="BM327" s="20" t="s">
        <v>823</v>
      </c>
    </row>
    <row r="328" s="1" customFormat="1" ht="16.5" customHeight="1">
      <c r="B328" s="44"/>
      <c r="C328" s="211" t="s">
        <v>824</v>
      </c>
      <c r="D328" s="211" t="s">
        <v>164</v>
      </c>
      <c r="E328" s="212" t="s">
        <v>825</v>
      </c>
      <c r="F328" s="213" t="s">
        <v>826</v>
      </c>
      <c r="G328" s="213"/>
      <c r="H328" s="213"/>
      <c r="I328" s="213"/>
      <c r="J328" s="214" t="s">
        <v>299</v>
      </c>
      <c r="K328" s="215">
        <v>1</v>
      </c>
      <c r="L328" s="216">
        <v>0</v>
      </c>
      <c r="M328" s="217"/>
      <c r="N328" s="218">
        <f>ROUND(L328*K328,2)</f>
        <v>0</v>
      </c>
      <c r="O328" s="218"/>
      <c r="P328" s="218"/>
      <c r="Q328" s="218"/>
      <c r="R328" s="46"/>
      <c r="T328" s="219" t="s">
        <v>22</v>
      </c>
      <c r="U328" s="54" t="s">
        <v>46</v>
      </c>
      <c r="V328" s="45"/>
      <c r="W328" s="220">
        <f>V328*K328</f>
        <v>0</v>
      </c>
      <c r="X328" s="220">
        <v>0</v>
      </c>
      <c r="Y328" s="220">
        <f>X328*K328</f>
        <v>0</v>
      </c>
      <c r="Z328" s="220">
        <v>0</v>
      </c>
      <c r="AA328" s="221">
        <f>Z328*K328</f>
        <v>0</v>
      </c>
      <c r="AR328" s="20" t="s">
        <v>226</v>
      </c>
      <c r="AT328" s="20" t="s">
        <v>164</v>
      </c>
      <c r="AU328" s="20" t="s">
        <v>142</v>
      </c>
      <c r="AY328" s="20" t="s">
        <v>163</v>
      </c>
      <c r="BE328" s="135">
        <f>IF(U328="základní",N328,0)</f>
        <v>0</v>
      </c>
      <c r="BF328" s="135">
        <f>IF(U328="snížená",N328,0)</f>
        <v>0</v>
      </c>
      <c r="BG328" s="135">
        <f>IF(U328="zákl. přenesená",N328,0)</f>
        <v>0</v>
      </c>
      <c r="BH328" s="135">
        <f>IF(U328="sníž. přenesená",N328,0)</f>
        <v>0</v>
      </c>
      <c r="BI328" s="135">
        <f>IF(U328="nulová",N328,0)</f>
        <v>0</v>
      </c>
      <c r="BJ328" s="20" t="s">
        <v>142</v>
      </c>
      <c r="BK328" s="135">
        <f>ROUND(L328*K328,2)</f>
        <v>0</v>
      </c>
      <c r="BL328" s="20" t="s">
        <v>226</v>
      </c>
      <c r="BM328" s="20" t="s">
        <v>827</v>
      </c>
    </row>
    <row r="329" s="9" customFormat="1" ht="29.88" customHeight="1">
      <c r="B329" s="198"/>
      <c r="C329" s="199"/>
      <c r="D329" s="208" t="s">
        <v>127</v>
      </c>
      <c r="E329" s="208"/>
      <c r="F329" s="208"/>
      <c r="G329" s="208"/>
      <c r="H329" s="208"/>
      <c r="I329" s="208"/>
      <c r="J329" s="208"/>
      <c r="K329" s="208"/>
      <c r="L329" s="208"/>
      <c r="M329" s="208"/>
      <c r="N329" s="222">
        <f>BK329</f>
        <v>0</v>
      </c>
      <c r="O329" s="223"/>
      <c r="P329" s="223"/>
      <c r="Q329" s="223"/>
      <c r="R329" s="201"/>
      <c r="T329" s="202"/>
      <c r="U329" s="199"/>
      <c r="V329" s="199"/>
      <c r="W329" s="203">
        <f>SUM(W330:W362)</f>
        <v>0</v>
      </c>
      <c r="X329" s="199"/>
      <c r="Y329" s="203">
        <f>SUM(Y330:Y362)</f>
        <v>0</v>
      </c>
      <c r="Z329" s="199"/>
      <c r="AA329" s="204">
        <f>SUM(AA330:AA362)</f>
        <v>0</v>
      </c>
      <c r="AR329" s="205" t="s">
        <v>142</v>
      </c>
      <c r="AT329" s="206" t="s">
        <v>78</v>
      </c>
      <c r="AU329" s="206" t="s">
        <v>84</v>
      </c>
      <c r="AY329" s="205" t="s">
        <v>163</v>
      </c>
      <c r="BK329" s="207">
        <f>SUM(BK330:BK362)</f>
        <v>0</v>
      </c>
    </row>
    <row r="330" s="1" customFormat="1" ht="25.5" customHeight="1">
      <c r="B330" s="44"/>
      <c r="C330" s="211" t="s">
        <v>828</v>
      </c>
      <c r="D330" s="211" t="s">
        <v>164</v>
      </c>
      <c r="E330" s="212" t="s">
        <v>829</v>
      </c>
      <c r="F330" s="213" t="s">
        <v>830</v>
      </c>
      <c r="G330" s="213"/>
      <c r="H330" s="213"/>
      <c r="I330" s="213"/>
      <c r="J330" s="214" t="s">
        <v>237</v>
      </c>
      <c r="K330" s="215">
        <v>125</v>
      </c>
      <c r="L330" s="216">
        <v>0</v>
      </c>
      <c r="M330" s="217"/>
      <c r="N330" s="218">
        <f>ROUND(L330*K330,2)</f>
        <v>0</v>
      </c>
      <c r="O330" s="218"/>
      <c r="P330" s="218"/>
      <c r="Q330" s="218"/>
      <c r="R330" s="46"/>
      <c r="T330" s="219" t="s">
        <v>22</v>
      </c>
      <c r="U330" s="54" t="s">
        <v>46</v>
      </c>
      <c r="V330" s="45"/>
      <c r="W330" s="220">
        <f>V330*K330</f>
        <v>0</v>
      </c>
      <c r="X330" s="220">
        <v>0</v>
      </c>
      <c r="Y330" s="220">
        <f>X330*K330</f>
        <v>0</v>
      </c>
      <c r="Z330" s="220">
        <v>0</v>
      </c>
      <c r="AA330" s="221">
        <f>Z330*K330</f>
        <v>0</v>
      </c>
      <c r="AR330" s="20" t="s">
        <v>226</v>
      </c>
      <c r="AT330" s="20" t="s">
        <v>164</v>
      </c>
      <c r="AU330" s="20" t="s">
        <v>142</v>
      </c>
      <c r="AY330" s="20" t="s">
        <v>163</v>
      </c>
      <c r="BE330" s="135">
        <f>IF(U330="základní",N330,0)</f>
        <v>0</v>
      </c>
      <c r="BF330" s="135">
        <f>IF(U330="snížená",N330,0)</f>
        <v>0</v>
      </c>
      <c r="BG330" s="135">
        <f>IF(U330="zákl. přenesená",N330,0)</f>
        <v>0</v>
      </c>
      <c r="BH330" s="135">
        <f>IF(U330="sníž. přenesená",N330,0)</f>
        <v>0</v>
      </c>
      <c r="BI330" s="135">
        <f>IF(U330="nulová",N330,0)</f>
        <v>0</v>
      </c>
      <c r="BJ330" s="20" t="s">
        <v>142</v>
      </c>
      <c r="BK330" s="135">
        <f>ROUND(L330*K330,2)</f>
        <v>0</v>
      </c>
      <c r="BL330" s="20" t="s">
        <v>226</v>
      </c>
      <c r="BM330" s="20" t="s">
        <v>831</v>
      </c>
    </row>
    <row r="331" s="1" customFormat="1" ht="25.5" customHeight="1">
      <c r="B331" s="44"/>
      <c r="C331" s="211" t="s">
        <v>832</v>
      </c>
      <c r="D331" s="211" t="s">
        <v>164</v>
      </c>
      <c r="E331" s="212" t="s">
        <v>829</v>
      </c>
      <c r="F331" s="213" t="s">
        <v>830</v>
      </c>
      <c r="G331" s="213"/>
      <c r="H331" s="213"/>
      <c r="I331" s="213"/>
      <c r="J331" s="214" t="s">
        <v>237</v>
      </c>
      <c r="K331" s="215">
        <v>68</v>
      </c>
      <c r="L331" s="216">
        <v>0</v>
      </c>
      <c r="M331" s="217"/>
      <c r="N331" s="218">
        <f>ROUND(L331*K331,2)</f>
        <v>0</v>
      </c>
      <c r="O331" s="218"/>
      <c r="P331" s="218"/>
      <c r="Q331" s="218"/>
      <c r="R331" s="46"/>
      <c r="T331" s="219" t="s">
        <v>22</v>
      </c>
      <c r="U331" s="54" t="s">
        <v>46</v>
      </c>
      <c r="V331" s="45"/>
      <c r="W331" s="220">
        <f>V331*K331</f>
        <v>0</v>
      </c>
      <c r="X331" s="220">
        <v>0</v>
      </c>
      <c r="Y331" s="220">
        <f>X331*K331</f>
        <v>0</v>
      </c>
      <c r="Z331" s="220">
        <v>0</v>
      </c>
      <c r="AA331" s="221">
        <f>Z331*K331</f>
        <v>0</v>
      </c>
      <c r="AR331" s="20" t="s">
        <v>226</v>
      </c>
      <c r="AT331" s="20" t="s">
        <v>164</v>
      </c>
      <c r="AU331" s="20" t="s">
        <v>142</v>
      </c>
      <c r="AY331" s="20" t="s">
        <v>163</v>
      </c>
      <c r="BE331" s="135">
        <f>IF(U331="základní",N331,0)</f>
        <v>0</v>
      </c>
      <c r="BF331" s="135">
        <f>IF(U331="snížená",N331,0)</f>
        <v>0</v>
      </c>
      <c r="BG331" s="135">
        <f>IF(U331="zákl. přenesená",N331,0)</f>
        <v>0</v>
      </c>
      <c r="BH331" s="135">
        <f>IF(U331="sníž. přenesená",N331,0)</f>
        <v>0</v>
      </c>
      <c r="BI331" s="135">
        <f>IF(U331="nulová",N331,0)</f>
        <v>0</v>
      </c>
      <c r="BJ331" s="20" t="s">
        <v>142</v>
      </c>
      <c r="BK331" s="135">
        <f>ROUND(L331*K331,2)</f>
        <v>0</v>
      </c>
      <c r="BL331" s="20" t="s">
        <v>226</v>
      </c>
      <c r="BM331" s="20" t="s">
        <v>833</v>
      </c>
    </row>
    <row r="332" s="1" customFormat="1" ht="25.5" customHeight="1">
      <c r="B332" s="44"/>
      <c r="C332" s="211" t="s">
        <v>834</v>
      </c>
      <c r="D332" s="211" t="s">
        <v>164</v>
      </c>
      <c r="E332" s="212" t="s">
        <v>829</v>
      </c>
      <c r="F332" s="213" t="s">
        <v>830</v>
      </c>
      <c r="G332" s="213"/>
      <c r="H332" s="213"/>
      <c r="I332" s="213"/>
      <c r="J332" s="214" t="s">
        <v>237</v>
      </c>
      <c r="K332" s="215">
        <v>32</v>
      </c>
      <c r="L332" s="216">
        <v>0</v>
      </c>
      <c r="M332" s="217"/>
      <c r="N332" s="218">
        <f>ROUND(L332*K332,2)</f>
        <v>0</v>
      </c>
      <c r="O332" s="218"/>
      <c r="P332" s="218"/>
      <c r="Q332" s="218"/>
      <c r="R332" s="46"/>
      <c r="T332" s="219" t="s">
        <v>22</v>
      </c>
      <c r="U332" s="54" t="s">
        <v>46</v>
      </c>
      <c r="V332" s="45"/>
      <c r="W332" s="220">
        <f>V332*K332</f>
        <v>0</v>
      </c>
      <c r="X332" s="220">
        <v>0</v>
      </c>
      <c r="Y332" s="220">
        <f>X332*K332</f>
        <v>0</v>
      </c>
      <c r="Z332" s="220">
        <v>0</v>
      </c>
      <c r="AA332" s="221">
        <f>Z332*K332</f>
        <v>0</v>
      </c>
      <c r="AR332" s="20" t="s">
        <v>226</v>
      </c>
      <c r="AT332" s="20" t="s">
        <v>164</v>
      </c>
      <c r="AU332" s="20" t="s">
        <v>142</v>
      </c>
      <c r="AY332" s="20" t="s">
        <v>163</v>
      </c>
      <c r="BE332" s="135">
        <f>IF(U332="základní",N332,0)</f>
        <v>0</v>
      </c>
      <c r="BF332" s="135">
        <f>IF(U332="snížená",N332,0)</f>
        <v>0</v>
      </c>
      <c r="BG332" s="135">
        <f>IF(U332="zákl. přenesená",N332,0)</f>
        <v>0</v>
      </c>
      <c r="BH332" s="135">
        <f>IF(U332="sníž. přenesená",N332,0)</f>
        <v>0</v>
      </c>
      <c r="BI332" s="135">
        <f>IF(U332="nulová",N332,0)</f>
        <v>0</v>
      </c>
      <c r="BJ332" s="20" t="s">
        <v>142</v>
      </c>
      <c r="BK332" s="135">
        <f>ROUND(L332*K332,2)</f>
        <v>0</v>
      </c>
      <c r="BL332" s="20" t="s">
        <v>226</v>
      </c>
      <c r="BM332" s="20" t="s">
        <v>835</v>
      </c>
    </row>
    <row r="333" s="1" customFormat="1" ht="16.5" customHeight="1">
      <c r="B333" s="44"/>
      <c r="C333" s="211" t="s">
        <v>836</v>
      </c>
      <c r="D333" s="211" t="s">
        <v>164</v>
      </c>
      <c r="E333" s="212" t="s">
        <v>837</v>
      </c>
      <c r="F333" s="213" t="s">
        <v>838</v>
      </c>
      <c r="G333" s="213"/>
      <c r="H333" s="213"/>
      <c r="I333" s="213"/>
      <c r="J333" s="214" t="s">
        <v>237</v>
      </c>
      <c r="K333" s="215">
        <v>10</v>
      </c>
      <c r="L333" s="216">
        <v>0</v>
      </c>
      <c r="M333" s="217"/>
      <c r="N333" s="218">
        <f>ROUND(L333*K333,2)</f>
        <v>0</v>
      </c>
      <c r="O333" s="218"/>
      <c r="P333" s="218"/>
      <c r="Q333" s="218"/>
      <c r="R333" s="46"/>
      <c r="T333" s="219" t="s">
        <v>22</v>
      </c>
      <c r="U333" s="54" t="s">
        <v>46</v>
      </c>
      <c r="V333" s="45"/>
      <c r="W333" s="220">
        <f>V333*K333</f>
        <v>0</v>
      </c>
      <c r="X333" s="220">
        <v>0</v>
      </c>
      <c r="Y333" s="220">
        <f>X333*K333</f>
        <v>0</v>
      </c>
      <c r="Z333" s="220">
        <v>0</v>
      </c>
      <c r="AA333" s="221">
        <f>Z333*K333</f>
        <v>0</v>
      </c>
      <c r="AR333" s="20" t="s">
        <v>226</v>
      </c>
      <c r="AT333" s="20" t="s">
        <v>164</v>
      </c>
      <c r="AU333" s="20" t="s">
        <v>142</v>
      </c>
      <c r="AY333" s="20" t="s">
        <v>163</v>
      </c>
      <c r="BE333" s="135">
        <f>IF(U333="základní",N333,0)</f>
        <v>0</v>
      </c>
      <c r="BF333" s="135">
        <f>IF(U333="snížená",N333,0)</f>
        <v>0</v>
      </c>
      <c r="BG333" s="135">
        <f>IF(U333="zákl. přenesená",N333,0)</f>
        <v>0</v>
      </c>
      <c r="BH333" s="135">
        <f>IF(U333="sníž. přenesená",N333,0)</f>
        <v>0</v>
      </c>
      <c r="BI333" s="135">
        <f>IF(U333="nulová",N333,0)</f>
        <v>0</v>
      </c>
      <c r="BJ333" s="20" t="s">
        <v>142</v>
      </c>
      <c r="BK333" s="135">
        <f>ROUND(L333*K333,2)</f>
        <v>0</v>
      </c>
      <c r="BL333" s="20" t="s">
        <v>226</v>
      </c>
      <c r="BM333" s="20" t="s">
        <v>839</v>
      </c>
    </row>
    <row r="334" s="1" customFormat="1" ht="16.5" customHeight="1">
      <c r="B334" s="44"/>
      <c r="C334" s="211" t="s">
        <v>840</v>
      </c>
      <c r="D334" s="211" t="s">
        <v>164</v>
      </c>
      <c r="E334" s="212" t="s">
        <v>837</v>
      </c>
      <c r="F334" s="213" t="s">
        <v>838</v>
      </c>
      <c r="G334" s="213"/>
      <c r="H334" s="213"/>
      <c r="I334" s="213"/>
      <c r="J334" s="214" t="s">
        <v>237</v>
      </c>
      <c r="K334" s="215">
        <v>7</v>
      </c>
      <c r="L334" s="216">
        <v>0</v>
      </c>
      <c r="M334" s="217"/>
      <c r="N334" s="218">
        <f>ROUND(L334*K334,2)</f>
        <v>0</v>
      </c>
      <c r="O334" s="218"/>
      <c r="P334" s="218"/>
      <c r="Q334" s="218"/>
      <c r="R334" s="46"/>
      <c r="T334" s="219" t="s">
        <v>22</v>
      </c>
      <c r="U334" s="54" t="s">
        <v>46</v>
      </c>
      <c r="V334" s="45"/>
      <c r="W334" s="220">
        <f>V334*K334</f>
        <v>0</v>
      </c>
      <c r="X334" s="220">
        <v>0</v>
      </c>
      <c r="Y334" s="220">
        <f>X334*K334</f>
        <v>0</v>
      </c>
      <c r="Z334" s="220">
        <v>0</v>
      </c>
      <c r="AA334" s="221">
        <f>Z334*K334</f>
        <v>0</v>
      </c>
      <c r="AR334" s="20" t="s">
        <v>226</v>
      </c>
      <c r="AT334" s="20" t="s">
        <v>164</v>
      </c>
      <c r="AU334" s="20" t="s">
        <v>142</v>
      </c>
      <c r="AY334" s="20" t="s">
        <v>163</v>
      </c>
      <c r="BE334" s="135">
        <f>IF(U334="základní",N334,0)</f>
        <v>0</v>
      </c>
      <c r="BF334" s="135">
        <f>IF(U334="snížená",N334,0)</f>
        <v>0</v>
      </c>
      <c r="BG334" s="135">
        <f>IF(U334="zákl. přenesená",N334,0)</f>
        <v>0</v>
      </c>
      <c r="BH334" s="135">
        <f>IF(U334="sníž. přenesená",N334,0)</f>
        <v>0</v>
      </c>
      <c r="BI334" s="135">
        <f>IF(U334="nulová",N334,0)</f>
        <v>0</v>
      </c>
      <c r="BJ334" s="20" t="s">
        <v>142</v>
      </c>
      <c r="BK334" s="135">
        <f>ROUND(L334*K334,2)</f>
        <v>0</v>
      </c>
      <c r="BL334" s="20" t="s">
        <v>226</v>
      </c>
      <c r="BM334" s="20" t="s">
        <v>841</v>
      </c>
    </row>
    <row r="335" s="1" customFormat="1" ht="16.5" customHeight="1">
      <c r="B335" s="44"/>
      <c r="C335" s="211" t="s">
        <v>842</v>
      </c>
      <c r="D335" s="211" t="s">
        <v>164</v>
      </c>
      <c r="E335" s="212" t="s">
        <v>843</v>
      </c>
      <c r="F335" s="213" t="s">
        <v>844</v>
      </c>
      <c r="G335" s="213"/>
      <c r="H335" s="213"/>
      <c r="I335" s="213"/>
      <c r="J335" s="214" t="s">
        <v>237</v>
      </c>
      <c r="K335" s="215">
        <v>34</v>
      </c>
      <c r="L335" s="216">
        <v>0</v>
      </c>
      <c r="M335" s="217"/>
      <c r="N335" s="218">
        <f>ROUND(L335*K335,2)</f>
        <v>0</v>
      </c>
      <c r="O335" s="218"/>
      <c r="P335" s="218"/>
      <c r="Q335" s="218"/>
      <c r="R335" s="46"/>
      <c r="T335" s="219" t="s">
        <v>22</v>
      </c>
      <c r="U335" s="54" t="s">
        <v>46</v>
      </c>
      <c r="V335" s="45"/>
      <c r="W335" s="220">
        <f>V335*K335</f>
        <v>0</v>
      </c>
      <c r="X335" s="220">
        <v>0</v>
      </c>
      <c r="Y335" s="220">
        <f>X335*K335</f>
        <v>0</v>
      </c>
      <c r="Z335" s="220">
        <v>0</v>
      </c>
      <c r="AA335" s="221">
        <f>Z335*K335</f>
        <v>0</v>
      </c>
      <c r="AR335" s="20" t="s">
        <v>226</v>
      </c>
      <c r="AT335" s="20" t="s">
        <v>164</v>
      </c>
      <c r="AU335" s="20" t="s">
        <v>142</v>
      </c>
      <c r="AY335" s="20" t="s">
        <v>163</v>
      </c>
      <c r="BE335" s="135">
        <f>IF(U335="základní",N335,0)</f>
        <v>0</v>
      </c>
      <c r="BF335" s="135">
        <f>IF(U335="snížená",N335,0)</f>
        <v>0</v>
      </c>
      <c r="BG335" s="135">
        <f>IF(U335="zákl. přenesená",N335,0)</f>
        <v>0</v>
      </c>
      <c r="BH335" s="135">
        <f>IF(U335="sníž. přenesená",N335,0)</f>
        <v>0</v>
      </c>
      <c r="BI335" s="135">
        <f>IF(U335="nulová",N335,0)</f>
        <v>0</v>
      </c>
      <c r="BJ335" s="20" t="s">
        <v>142</v>
      </c>
      <c r="BK335" s="135">
        <f>ROUND(L335*K335,2)</f>
        <v>0</v>
      </c>
      <c r="BL335" s="20" t="s">
        <v>226</v>
      </c>
      <c r="BM335" s="20" t="s">
        <v>845</v>
      </c>
    </row>
    <row r="336" s="1" customFormat="1" ht="25.5" customHeight="1">
      <c r="B336" s="44"/>
      <c r="C336" s="211" t="s">
        <v>846</v>
      </c>
      <c r="D336" s="211" t="s">
        <v>164</v>
      </c>
      <c r="E336" s="212" t="s">
        <v>847</v>
      </c>
      <c r="F336" s="213" t="s">
        <v>848</v>
      </c>
      <c r="G336" s="213"/>
      <c r="H336" s="213"/>
      <c r="I336" s="213"/>
      <c r="J336" s="214" t="s">
        <v>237</v>
      </c>
      <c r="K336" s="215">
        <v>12</v>
      </c>
      <c r="L336" s="216">
        <v>0</v>
      </c>
      <c r="M336" s="217"/>
      <c r="N336" s="218">
        <f>ROUND(L336*K336,2)</f>
        <v>0</v>
      </c>
      <c r="O336" s="218"/>
      <c r="P336" s="218"/>
      <c r="Q336" s="218"/>
      <c r="R336" s="46"/>
      <c r="T336" s="219" t="s">
        <v>22</v>
      </c>
      <c r="U336" s="54" t="s">
        <v>46</v>
      </c>
      <c r="V336" s="45"/>
      <c r="W336" s="220">
        <f>V336*K336</f>
        <v>0</v>
      </c>
      <c r="X336" s="220">
        <v>0</v>
      </c>
      <c r="Y336" s="220">
        <f>X336*K336</f>
        <v>0</v>
      </c>
      <c r="Z336" s="220">
        <v>0</v>
      </c>
      <c r="AA336" s="221">
        <f>Z336*K336</f>
        <v>0</v>
      </c>
      <c r="AR336" s="20" t="s">
        <v>226</v>
      </c>
      <c r="AT336" s="20" t="s">
        <v>164</v>
      </c>
      <c r="AU336" s="20" t="s">
        <v>142</v>
      </c>
      <c r="AY336" s="20" t="s">
        <v>163</v>
      </c>
      <c r="BE336" s="135">
        <f>IF(U336="základní",N336,0)</f>
        <v>0</v>
      </c>
      <c r="BF336" s="135">
        <f>IF(U336="snížená",N336,0)</f>
        <v>0</v>
      </c>
      <c r="BG336" s="135">
        <f>IF(U336="zákl. přenesená",N336,0)</f>
        <v>0</v>
      </c>
      <c r="BH336" s="135">
        <f>IF(U336="sníž. přenesená",N336,0)</f>
        <v>0</v>
      </c>
      <c r="BI336" s="135">
        <f>IF(U336="nulová",N336,0)</f>
        <v>0</v>
      </c>
      <c r="BJ336" s="20" t="s">
        <v>142</v>
      </c>
      <c r="BK336" s="135">
        <f>ROUND(L336*K336,2)</f>
        <v>0</v>
      </c>
      <c r="BL336" s="20" t="s">
        <v>226</v>
      </c>
      <c r="BM336" s="20" t="s">
        <v>849</v>
      </c>
    </row>
    <row r="337" s="1" customFormat="1" ht="25.5" customHeight="1">
      <c r="B337" s="44"/>
      <c r="C337" s="211" t="s">
        <v>850</v>
      </c>
      <c r="D337" s="211" t="s">
        <v>164</v>
      </c>
      <c r="E337" s="212" t="s">
        <v>851</v>
      </c>
      <c r="F337" s="213" t="s">
        <v>852</v>
      </c>
      <c r="G337" s="213"/>
      <c r="H337" s="213"/>
      <c r="I337" s="213"/>
      <c r="J337" s="214" t="s">
        <v>262</v>
      </c>
      <c r="K337" s="215">
        <v>18</v>
      </c>
      <c r="L337" s="216">
        <v>0</v>
      </c>
      <c r="M337" s="217"/>
      <c r="N337" s="218">
        <f>ROUND(L337*K337,2)</f>
        <v>0</v>
      </c>
      <c r="O337" s="218"/>
      <c r="P337" s="218"/>
      <c r="Q337" s="218"/>
      <c r="R337" s="46"/>
      <c r="T337" s="219" t="s">
        <v>22</v>
      </c>
      <c r="U337" s="54" t="s">
        <v>46</v>
      </c>
      <c r="V337" s="45"/>
      <c r="W337" s="220">
        <f>V337*K337</f>
        <v>0</v>
      </c>
      <c r="X337" s="220">
        <v>0</v>
      </c>
      <c r="Y337" s="220">
        <f>X337*K337</f>
        <v>0</v>
      </c>
      <c r="Z337" s="220">
        <v>0</v>
      </c>
      <c r="AA337" s="221">
        <f>Z337*K337</f>
        <v>0</v>
      </c>
      <c r="AR337" s="20" t="s">
        <v>226</v>
      </c>
      <c r="AT337" s="20" t="s">
        <v>164</v>
      </c>
      <c r="AU337" s="20" t="s">
        <v>142</v>
      </c>
      <c r="AY337" s="20" t="s">
        <v>163</v>
      </c>
      <c r="BE337" s="135">
        <f>IF(U337="základní",N337,0)</f>
        <v>0</v>
      </c>
      <c r="BF337" s="135">
        <f>IF(U337="snížená",N337,0)</f>
        <v>0</v>
      </c>
      <c r="BG337" s="135">
        <f>IF(U337="zákl. přenesená",N337,0)</f>
        <v>0</v>
      </c>
      <c r="BH337" s="135">
        <f>IF(U337="sníž. přenesená",N337,0)</f>
        <v>0</v>
      </c>
      <c r="BI337" s="135">
        <f>IF(U337="nulová",N337,0)</f>
        <v>0</v>
      </c>
      <c r="BJ337" s="20" t="s">
        <v>142</v>
      </c>
      <c r="BK337" s="135">
        <f>ROUND(L337*K337,2)</f>
        <v>0</v>
      </c>
      <c r="BL337" s="20" t="s">
        <v>226</v>
      </c>
      <c r="BM337" s="20" t="s">
        <v>853</v>
      </c>
    </row>
    <row r="338" s="1" customFormat="1" ht="25.5" customHeight="1">
      <c r="B338" s="44"/>
      <c r="C338" s="211" t="s">
        <v>854</v>
      </c>
      <c r="D338" s="211" t="s">
        <v>164</v>
      </c>
      <c r="E338" s="212" t="s">
        <v>855</v>
      </c>
      <c r="F338" s="213" t="s">
        <v>856</v>
      </c>
      <c r="G338" s="213"/>
      <c r="H338" s="213"/>
      <c r="I338" s="213"/>
      <c r="J338" s="214" t="s">
        <v>262</v>
      </c>
      <c r="K338" s="215">
        <v>5</v>
      </c>
      <c r="L338" s="216">
        <v>0</v>
      </c>
      <c r="M338" s="217"/>
      <c r="N338" s="218">
        <f>ROUND(L338*K338,2)</f>
        <v>0</v>
      </c>
      <c r="O338" s="218"/>
      <c r="P338" s="218"/>
      <c r="Q338" s="218"/>
      <c r="R338" s="46"/>
      <c r="T338" s="219" t="s">
        <v>22</v>
      </c>
      <c r="U338" s="54" t="s">
        <v>46</v>
      </c>
      <c r="V338" s="45"/>
      <c r="W338" s="220">
        <f>V338*K338</f>
        <v>0</v>
      </c>
      <c r="X338" s="220">
        <v>0</v>
      </c>
      <c r="Y338" s="220">
        <f>X338*K338</f>
        <v>0</v>
      </c>
      <c r="Z338" s="220">
        <v>0</v>
      </c>
      <c r="AA338" s="221">
        <f>Z338*K338</f>
        <v>0</v>
      </c>
      <c r="AR338" s="20" t="s">
        <v>226</v>
      </c>
      <c r="AT338" s="20" t="s">
        <v>164</v>
      </c>
      <c r="AU338" s="20" t="s">
        <v>142</v>
      </c>
      <c r="AY338" s="20" t="s">
        <v>163</v>
      </c>
      <c r="BE338" s="135">
        <f>IF(U338="základní",N338,0)</f>
        <v>0</v>
      </c>
      <c r="BF338" s="135">
        <f>IF(U338="snížená",N338,0)</f>
        <v>0</v>
      </c>
      <c r="BG338" s="135">
        <f>IF(U338="zákl. přenesená",N338,0)</f>
        <v>0</v>
      </c>
      <c r="BH338" s="135">
        <f>IF(U338="sníž. přenesená",N338,0)</f>
        <v>0</v>
      </c>
      <c r="BI338" s="135">
        <f>IF(U338="nulová",N338,0)</f>
        <v>0</v>
      </c>
      <c r="BJ338" s="20" t="s">
        <v>142</v>
      </c>
      <c r="BK338" s="135">
        <f>ROUND(L338*K338,2)</f>
        <v>0</v>
      </c>
      <c r="BL338" s="20" t="s">
        <v>226</v>
      </c>
      <c r="BM338" s="20" t="s">
        <v>857</v>
      </c>
    </row>
    <row r="339" s="1" customFormat="1" ht="25.5" customHeight="1">
      <c r="B339" s="44"/>
      <c r="C339" s="211" t="s">
        <v>858</v>
      </c>
      <c r="D339" s="211" t="s">
        <v>164</v>
      </c>
      <c r="E339" s="212" t="s">
        <v>859</v>
      </c>
      <c r="F339" s="213" t="s">
        <v>860</v>
      </c>
      <c r="G339" s="213"/>
      <c r="H339" s="213"/>
      <c r="I339" s="213"/>
      <c r="J339" s="214" t="s">
        <v>262</v>
      </c>
      <c r="K339" s="215">
        <v>4</v>
      </c>
      <c r="L339" s="216">
        <v>0</v>
      </c>
      <c r="M339" s="217"/>
      <c r="N339" s="218">
        <f>ROUND(L339*K339,2)</f>
        <v>0</v>
      </c>
      <c r="O339" s="218"/>
      <c r="P339" s="218"/>
      <c r="Q339" s="218"/>
      <c r="R339" s="46"/>
      <c r="T339" s="219" t="s">
        <v>22</v>
      </c>
      <c r="U339" s="54" t="s">
        <v>46</v>
      </c>
      <c r="V339" s="45"/>
      <c r="W339" s="220">
        <f>V339*K339</f>
        <v>0</v>
      </c>
      <c r="X339" s="220">
        <v>0</v>
      </c>
      <c r="Y339" s="220">
        <f>X339*K339</f>
        <v>0</v>
      </c>
      <c r="Z339" s="220">
        <v>0</v>
      </c>
      <c r="AA339" s="221">
        <f>Z339*K339</f>
        <v>0</v>
      </c>
      <c r="AR339" s="20" t="s">
        <v>226</v>
      </c>
      <c r="AT339" s="20" t="s">
        <v>164</v>
      </c>
      <c r="AU339" s="20" t="s">
        <v>142</v>
      </c>
      <c r="AY339" s="20" t="s">
        <v>163</v>
      </c>
      <c r="BE339" s="135">
        <f>IF(U339="základní",N339,0)</f>
        <v>0</v>
      </c>
      <c r="BF339" s="135">
        <f>IF(U339="snížená",N339,0)</f>
        <v>0</v>
      </c>
      <c r="BG339" s="135">
        <f>IF(U339="zákl. přenesená",N339,0)</f>
        <v>0</v>
      </c>
      <c r="BH339" s="135">
        <f>IF(U339="sníž. přenesená",N339,0)</f>
        <v>0</v>
      </c>
      <c r="BI339" s="135">
        <f>IF(U339="nulová",N339,0)</f>
        <v>0</v>
      </c>
      <c r="BJ339" s="20" t="s">
        <v>142</v>
      </c>
      <c r="BK339" s="135">
        <f>ROUND(L339*K339,2)</f>
        <v>0</v>
      </c>
      <c r="BL339" s="20" t="s">
        <v>226</v>
      </c>
      <c r="BM339" s="20" t="s">
        <v>861</v>
      </c>
    </row>
    <row r="340" s="1" customFormat="1" ht="25.5" customHeight="1">
      <c r="B340" s="44"/>
      <c r="C340" s="211" t="s">
        <v>862</v>
      </c>
      <c r="D340" s="211" t="s">
        <v>164</v>
      </c>
      <c r="E340" s="212" t="s">
        <v>863</v>
      </c>
      <c r="F340" s="213" t="s">
        <v>864</v>
      </c>
      <c r="G340" s="213"/>
      <c r="H340" s="213"/>
      <c r="I340" s="213"/>
      <c r="J340" s="214" t="s">
        <v>262</v>
      </c>
      <c r="K340" s="215">
        <v>1</v>
      </c>
      <c r="L340" s="216">
        <v>0</v>
      </c>
      <c r="M340" s="217"/>
      <c r="N340" s="218">
        <f>ROUND(L340*K340,2)</f>
        <v>0</v>
      </c>
      <c r="O340" s="218"/>
      <c r="P340" s="218"/>
      <c r="Q340" s="218"/>
      <c r="R340" s="46"/>
      <c r="T340" s="219" t="s">
        <v>22</v>
      </c>
      <c r="U340" s="54" t="s">
        <v>46</v>
      </c>
      <c r="V340" s="45"/>
      <c r="W340" s="220">
        <f>V340*K340</f>
        <v>0</v>
      </c>
      <c r="X340" s="220">
        <v>0</v>
      </c>
      <c r="Y340" s="220">
        <f>X340*K340</f>
        <v>0</v>
      </c>
      <c r="Z340" s="220">
        <v>0</v>
      </c>
      <c r="AA340" s="221">
        <f>Z340*K340</f>
        <v>0</v>
      </c>
      <c r="AR340" s="20" t="s">
        <v>226</v>
      </c>
      <c r="AT340" s="20" t="s">
        <v>164</v>
      </c>
      <c r="AU340" s="20" t="s">
        <v>142</v>
      </c>
      <c r="AY340" s="20" t="s">
        <v>163</v>
      </c>
      <c r="BE340" s="135">
        <f>IF(U340="základní",N340,0)</f>
        <v>0</v>
      </c>
      <c r="BF340" s="135">
        <f>IF(U340="snížená",N340,0)</f>
        <v>0</v>
      </c>
      <c r="BG340" s="135">
        <f>IF(U340="zákl. přenesená",N340,0)</f>
        <v>0</v>
      </c>
      <c r="BH340" s="135">
        <f>IF(U340="sníž. přenesená",N340,0)</f>
        <v>0</v>
      </c>
      <c r="BI340" s="135">
        <f>IF(U340="nulová",N340,0)</f>
        <v>0</v>
      </c>
      <c r="BJ340" s="20" t="s">
        <v>142</v>
      </c>
      <c r="BK340" s="135">
        <f>ROUND(L340*K340,2)</f>
        <v>0</v>
      </c>
      <c r="BL340" s="20" t="s">
        <v>226</v>
      </c>
      <c r="BM340" s="20" t="s">
        <v>865</v>
      </c>
    </row>
    <row r="341" s="1" customFormat="1" ht="16.5" customHeight="1">
      <c r="B341" s="44"/>
      <c r="C341" s="211" t="s">
        <v>866</v>
      </c>
      <c r="D341" s="211" t="s">
        <v>164</v>
      </c>
      <c r="E341" s="212" t="s">
        <v>867</v>
      </c>
      <c r="F341" s="213" t="s">
        <v>868</v>
      </c>
      <c r="G341" s="213"/>
      <c r="H341" s="213"/>
      <c r="I341" s="213"/>
      <c r="J341" s="214" t="s">
        <v>262</v>
      </c>
      <c r="K341" s="215">
        <v>8</v>
      </c>
      <c r="L341" s="216">
        <v>0</v>
      </c>
      <c r="M341" s="217"/>
      <c r="N341" s="218">
        <f>ROUND(L341*K341,2)</f>
        <v>0</v>
      </c>
      <c r="O341" s="218"/>
      <c r="P341" s="218"/>
      <c r="Q341" s="218"/>
      <c r="R341" s="46"/>
      <c r="T341" s="219" t="s">
        <v>22</v>
      </c>
      <c r="U341" s="54" t="s">
        <v>46</v>
      </c>
      <c r="V341" s="45"/>
      <c r="W341" s="220">
        <f>V341*K341</f>
        <v>0</v>
      </c>
      <c r="X341" s="220">
        <v>0</v>
      </c>
      <c r="Y341" s="220">
        <f>X341*K341</f>
        <v>0</v>
      </c>
      <c r="Z341" s="220">
        <v>0</v>
      </c>
      <c r="AA341" s="221">
        <f>Z341*K341</f>
        <v>0</v>
      </c>
      <c r="AR341" s="20" t="s">
        <v>226</v>
      </c>
      <c r="AT341" s="20" t="s">
        <v>164</v>
      </c>
      <c r="AU341" s="20" t="s">
        <v>142</v>
      </c>
      <c r="AY341" s="20" t="s">
        <v>163</v>
      </c>
      <c r="BE341" s="135">
        <f>IF(U341="základní",N341,0)</f>
        <v>0</v>
      </c>
      <c r="BF341" s="135">
        <f>IF(U341="snížená",N341,0)</f>
        <v>0</v>
      </c>
      <c r="BG341" s="135">
        <f>IF(U341="zákl. přenesená",N341,0)</f>
        <v>0</v>
      </c>
      <c r="BH341" s="135">
        <f>IF(U341="sníž. přenesená",N341,0)</f>
        <v>0</v>
      </c>
      <c r="BI341" s="135">
        <f>IF(U341="nulová",N341,0)</f>
        <v>0</v>
      </c>
      <c r="BJ341" s="20" t="s">
        <v>142</v>
      </c>
      <c r="BK341" s="135">
        <f>ROUND(L341*K341,2)</f>
        <v>0</v>
      </c>
      <c r="BL341" s="20" t="s">
        <v>226</v>
      </c>
      <c r="BM341" s="20" t="s">
        <v>869</v>
      </c>
    </row>
    <row r="342" s="1" customFormat="1" ht="16.5" customHeight="1">
      <c r="B342" s="44"/>
      <c r="C342" s="211" t="s">
        <v>870</v>
      </c>
      <c r="D342" s="211" t="s">
        <v>164</v>
      </c>
      <c r="E342" s="212" t="s">
        <v>871</v>
      </c>
      <c r="F342" s="213" t="s">
        <v>872</v>
      </c>
      <c r="G342" s="213"/>
      <c r="H342" s="213"/>
      <c r="I342" s="213"/>
      <c r="J342" s="214" t="s">
        <v>262</v>
      </c>
      <c r="K342" s="215">
        <v>31</v>
      </c>
      <c r="L342" s="216">
        <v>0</v>
      </c>
      <c r="M342" s="217"/>
      <c r="N342" s="218">
        <f>ROUND(L342*K342,2)</f>
        <v>0</v>
      </c>
      <c r="O342" s="218"/>
      <c r="P342" s="218"/>
      <c r="Q342" s="218"/>
      <c r="R342" s="46"/>
      <c r="T342" s="219" t="s">
        <v>22</v>
      </c>
      <c r="U342" s="54" t="s">
        <v>46</v>
      </c>
      <c r="V342" s="45"/>
      <c r="W342" s="220">
        <f>V342*K342</f>
        <v>0</v>
      </c>
      <c r="X342" s="220">
        <v>0</v>
      </c>
      <c r="Y342" s="220">
        <f>X342*K342</f>
        <v>0</v>
      </c>
      <c r="Z342" s="220">
        <v>0</v>
      </c>
      <c r="AA342" s="221">
        <f>Z342*K342</f>
        <v>0</v>
      </c>
      <c r="AR342" s="20" t="s">
        <v>226</v>
      </c>
      <c r="AT342" s="20" t="s">
        <v>164</v>
      </c>
      <c r="AU342" s="20" t="s">
        <v>142</v>
      </c>
      <c r="AY342" s="20" t="s">
        <v>163</v>
      </c>
      <c r="BE342" s="135">
        <f>IF(U342="základní",N342,0)</f>
        <v>0</v>
      </c>
      <c r="BF342" s="135">
        <f>IF(U342="snížená",N342,0)</f>
        <v>0</v>
      </c>
      <c r="BG342" s="135">
        <f>IF(U342="zákl. přenesená",N342,0)</f>
        <v>0</v>
      </c>
      <c r="BH342" s="135">
        <f>IF(U342="sníž. přenesená",N342,0)</f>
        <v>0</v>
      </c>
      <c r="BI342" s="135">
        <f>IF(U342="nulová",N342,0)</f>
        <v>0</v>
      </c>
      <c r="BJ342" s="20" t="s">
        <v>142</v>
      </c>
      <c r="BK342" s="135">
        <f>ROUND(L342*K342,2)</f>
        <v>0</v>
      </c>
      <c r="BL342" s="20" t="s">
        <v>226</v>
      </c>
      <c r="BM342" s="20" t="s">
        <v>873</v>
      </c>
    </row>
    <row r="343" s="1" customFormat="1" ht="25.5" customHeight="1">
      <c r="B343" s="44"/>
      <c r="C343" s="211" t="s">
        <v>874</v>
      </c>
      <c r="D343" s="211" t="s">
        <v>164</v>
      </c>
      <c r="E343" s="212" t="s">
        <v>875</v>
      </c>
      <c r="F343" s="213" t="s">
        <v>876</v>
      </c>
      <c r="G343" s="213"/>
      <c r="H343" s="213"/>
      <c r="I343" s="213"/>
      <c r="J343" s="214" t="s">
        <v>262</v>
      </c>
      <c r="K343" s="215">
        <v>27</v>
      </c>
      <c r="L343" s="216">
        <v>0</v>
      </c>
      <c r="M343" s="217"/>
      <c r="N343" s="218">
        <f>ROUND(L343*K343,2)</f>
        <v>0</v>
      </c>
      <c r="O343" s="218"/>
      <c r="P343" s="218"/>
      <c r="Q343" s="218"/>
      <c r="R343" s="46"/>
      <c r="T343" s="219" t="s">
        <v>22</v>
      </c>
      <c r="U343" s="54" t="s">
        <v>46</v>
      </c>
      <c r="V343" s="45"/>
      <c r="W343" s="220">
        <f>V343*K343</f>
        <v>0</v>
      </c>
      <c r="X343" s="220">
        <v>0</v>
      </c>
      <c r="Y343" s="220">
        <f>X343*K343</f>
        <v>0</v>
      </c>
      <c r="Z343" s="220">
        <v>0</v>
      </c>
      <c r="AA343" s="221">
        <f>Z343*K343</f>
        <v>0</v>
      </c>
      <c r="AR343" s="20" t="s">
        <v>226</v>
      </c>
      <c r="AT343" s="20" t="s">
        <v>164</v>
      </c>
      <c r="AU343" s="20" t="s">
        <v>142</v>
      </c>
      <c r="AY343" s="20" t="s">
        <v>163</v>
      </c>
      <c r="BE343" s="135">
        <f>IF(U343="základní",N343,0)</f>
        <v>0</v>
      </c>
      <c r="BF343" s="135">
        <f>IF(U343="snížená",N343,0)</f>
        <v>0</v>
      </c>
      <c r="BG343" s="135">
        <f>IF(U343="zákl. přenesená",N343,0)</f>
        <v>0</v>
      </c>
      <c r="BH343" s="135">
        <f>IF(U343="sníž. přenesená",N343,0)</f>
        <v>0</v>
      </c>
      <c r="BI343" s="135">
        <f>IF(U343="nulová",N343,0)</f>
        <v>0</v>
      </c>
      <c r="BJ343" s="20" t="s">
        <v>142</v>
      </c>
      <c r="BK343" s="135">
        <f>ROUND(L343*K343,2)</f>
        <v>0</v>
      </c>
      <c r="BL343" s="20" t="s">
        <v>226</v>
      </c>
      <c r="BM343" s="20" t="s">
        <v>877</v>
      </c>
    </row>
    <row r="344" s="1" customFormat="1" ht="25.5" customHeight="1">
      <c r="B344" s="44"/>
      <c r="C344" s="211" t="s">
        <v>878</v>
      </c>
      <c r="D344" s="211" t="s">
        <v>164</v>
      </c>
      <c r="E344" s="212" t="s">
        <v>879</v>
      </c>
      <c r="F344" s="213" t="s">
        <v>876</v>
      </c>
      <c r="G344" s="213"/>
      <c r="H344" s="213"/>
      <c r="I344" s="213"/>
      <c r="J344" s="214" t="s">
        <v>262</v>
      </c>
      <c r="K344" s="215">
        <v>6</v>
      </c>
      <c r="L344" s="216">
        <v>0</v>
      </c>
      <c r="M344" s="217"/>
      <c r="N344" s="218">
        <f>ROUND(L344*K344,2)</f>
        <v>0</v>
      </c>
      <c r="O344" s="218"/>
      <c r="P344" s="218"/>
      <c r="Q344" s="218"/>
      <c r="R344" s="46"/>
      <c r="T344" s="219" t="s">
        <v>22</v>
      </c>
      <c r="U344" s="54" t="s">
        <v>46</v>
      </c>
      <c r="V344" s="45"/>
      <c r="W344" s="220">
        <f>V344*K344</f>
        <v>0</v>
      </c>
      <c r="X344" s="220">
        <v>0</v>
      </c>
      <c r="Y344" s="220">
        <f>X344*K344</f>
        <v>0</v>
      </c>
      <c r="Z344" s="220">
        <v>0</v>
      </c>
      <c r="AA344" s="221">
        <f>Z344*K344</f>
        <v>0</v>
      </c>
      <c r="AR344" s="20" t="s">
        <v>226</v>
      </c>
      <c r="AT344" s="20" t="s">
        <v>164</v>
      </c>
      <c r="AU344" s="20" t="s">
        <v>142</v>
      </c>
      <c r="AY344" s="20" t="s">
        <v>163</v>
      </c>
      <c r="BE344" s="135">
        <f>IF(U344="základní",N344,0)</f>
        <v>0</v>
      </c>
      <c r="BF344" s="135">
        <f>IF(U344="snížená",N344,0)</f>
        <v>0</v>
      </c>
      <c r="BG344" s="135">
        <f>IF(U344="zákl. přenesená",N344,0)</f>
        <v>0</v>
      </c>
      <c r="BH344" s="135">
        <f>IF(U344="sníž. přenesená",N344,0)</f>
        <v>0</v>
      </c>
      <c r="BI344" s="135">
        <f>IF(U344="nulová",N344,0)</f>
        <v>0</v>
      </c>
      <c r="BJ344" s="20" t="s">
        <v>142</v>
      </c>
      <c r="BK344" s="135">
        <f>ROUND(L344*K344,2)</f>
        <v>0</v>
      </c>
      <c r="BL344" s="20" t="s">
        <v>226</v>
      </c>
      <c r="BM344" s="20" t="s">
        <v>880</v>
      </c>
    </row>
    <row r="345" s="1" customFormat="1" ht="25.5" customHeight="1">
      <c r="B345" s="44"/>
      <c r="C345" s="211" t="s">
        <v>881</v>
      </c>
      <c r="D345" s="211" t="s">
        <v>164</v>
      </c>
      <c r="E345" s="212" t="s">
        <v>882</v>
      </c>
      <c r="F345" s="213" t="s">
        <v>883</v>
      </c>
      <c r="G345" s="213"/>
      <c r="H345" s="213"/>
      <c r="I345" s="213"/>
      <c r="J345" s="214" t="s">
        <v>262</v>
      </c>
      <c r="K345" s="215">
        <v>4</v>
      </c>
      <c r="L345" s="216">
        <v>0</v>
      </c>
      <c r="M345" s="217"/>
      <c r="N345" s="218">
        <f>ROUND(L345*K345,2)</f>
        <v>0</v>
      </c>
      <c r="O345" s="218"/>
      <c r="P345" s="218"/>
      <c r="Q345" s="218"/>
      <c r="R345" s="46"/>
      <c r="T345" s="219" t="s">
        <v>22</v>
      </c>
      <c r="U345" s="54" t="s">
        <v>46</v>
      </c>
      <c r="V345" s="45"/>
      <c r="W345" s="220">
        <f>V345*K345</f>
        <v>0</v>
      </c>
      <c r="X345" s="220">
        <v>0</v>
      </c>
      <c r="Y345" s="220">
        <f>X345*K345</f>
        <v>0</v>
      </c>
      <c r="Z345" s="220">
        <v>0</v>
      </c>
      <c r="AA345" s="221">
        <f>Z345*K345</f>
        <v>0</v>
      </c>
      <c r="AR345" s="20" t="s">
        <v>226</v>
      </c>
      <c r="AT345" s="20" t="s">
        <v>164</v>
      </c>
      <c r="AU345" s="20" t="s">
        <v>142</v>
      </c>
      <c r="AY345" s="20" t="s">
        <v>163</v>
      </c>
      <c r="BE345" s="135">
        <f>IF(U345="základní",N345,0)</f>
        <v>0</v>
      </c>
      <c r="BF345" s="135">
        <f>IF(U345="snížená",N345,0)</f>
        <v>0</v>
      </c>
      <c r="BG345" s="135">
        <f>IF(U345="zákl. přenesená",N345,0)</f>
        <v>0</v>
      </c>
      <c r="BH345" s="135">
        <f>IF(U345="sníž. přenesená",N345,0)</f>
        <v>0</v>
      </c>
      <c r="BI345" s="135">
        <f>IF(U345="nulová",N345,0)</f>
        <v>0</v>
      </c>
      <c r="BJ345" s="20" t="s">
        <v>142</v>
      </c>
      <c r="BK345" s="135">
        <f>ROUND(L345*K345,2)</f>
        <v>0</v>
      </c>
      <c r="BL345" s="20" t="s">
        <v>226</v>
      </c>
      <c r="BM345" s="20" t="s">
        <v>884</v>
      </c>
    </row>
    <row r="346" s="1" customFormat="1" ht="25.5" customHeight="1">
      <c r="B346" s="44"/>
      <c r="C346" s="211" t="s">
        <v>885</v>
      </c>
      <c r="D346" s="211" t="s">
        <v>164</v>
      </c>
      <c r="E346" s="212" t="s">
        <v>886</v>
      </c>
      <c r="F346" s="213" t="s">
        <v>887</v>
      </c>
      <c r="G346" s="213"/>
      <c r="H346" s="213"/>
      <c r="I346" s="213"/>
      <c r="J346" s="214" t="s">
        <v>262</v>
      </c>
      <c r="K346" s="215">
        <v>6</v>
      </c>
      <c r="L346" s="216">
        <v>0</v>
      </c>
      <c r="M346" s="217"/>
      <c r="N346" s="218">
        <f>ROUND(L346*K346,2)</f>
        <v>0</v>
      </c>
      <c r="O346" s="218"/>
      <c r="P346" s="218"/>
      <c r="Q346" s="218"/>
      <c r="R346" s="46"/>
      <c r="T346" s="219" t="s">
        <v>22</v>
      </c>
      <c r="U346" s="54" t="s">
        <v>46</v>
      </c>
      <c r="V346" s="45"/>
      <c r="W346" s="220">
        <f>V346*K346</f>
        <v>0</v>
      </c>
      <c r="X346" s="220">
        <v>0</v>
      </c>
      <c r="Y346" s="220">
        <f>X346*K346</f>
        <v>0</v>
      </c>
      <c r="Z346" s="220">
        <v>0</v>
      </c>
      <c r="AA346" s="221">
        <f>Z346*K346</f>
        <v>0</v>
      </c>
      <c r="AR346" s="20" t="s">
        <v>226</v>
      </c>
      <c r="AT346" s="20" t="s">
        <v>164</v>
      </c>
      <c r="AU346" s="20" t="s">
        <v>142</v>
      </c>
      <c r="AY346" s="20" t="s">
        <v>163</v>
      </c>
      <c r="BE346" s="135">
        <f>IF(U346="základní",N346,0)</f>
        <v>0</v>
      </c>
      <c r="BF346" s="135">
        <f>IF(U346="snížená",N346,0)</f>
        <v>0</v>
      </c>
      <c r="BG346" s="135">
        <f>IF(U346="zákl. přenesená",N346,0)</f>
        <v>0</v>
      </c>
      <c r="BH346" s="135">
        <f>IF(U346="sníž. přenesená",N346,0)</f>
        <v>0</v>
      </c>
      <c r="BI346" s="135">
        <f>IF(U346="nulová",N346,0)</f>
        <v>0</v>
      </c>
      <c r="BJ346" s="20" t="s">
        <v>142</v>
      </c>
      <c r="BK346" s="135">
        <f>ROUND(L346*K346,2)</f>
        <v>0</v>
      </c>
      <c r="BL346" s="20" t="s">
        <v>226</v>
      </c>
      <c r="BM346" s="20" t="s">
        <v>888</v>
      </c>
    </row>
    <row r="347" s="1" customFormat="1" ht="25.5" customHeight="1">
      <c r="B347" s="44"/>
      <c r="C347" s="211" t="s">
        <v>889</v>
      </c>
      <c r="D347" s="211" t="s">
        <v>164</v>
      </c>
      <c r="E347" s="212" t="s">
        <v>890</v>
      </c>
      <c r="F347" s="213" t="s">
        <v>891</v>
      </c>
      <c r="G347" s="213"/>
      <c r="H347" s="213"/>
      <c r="I347" s="213"/>
      <c r="J347" s="214" t="s">
        <v>262</v>
      </c>
      <c r="K347" s="215">
        <v>8</v>
      </c>
      <c r="L347" s="216">
        <v>0</v>
      </c>
      <c r="M347" s="217"/>
      <c r="N347" s="218">
        <f>ROUND(L347*K347,2)</f>
        <v>0</v>
      </c>
      <c r="O347" s="218"/>
      <c r="P347" s="218"/>
      <c r="Q347" s="218"/>
      <c r="R347" s="46"/>
      <c r="T347" s="219" t="s">
        <v>22</v>
      </c>
      <c r="U347" s="54" t="s">
        <v>46</v>
      </c>
      <c r="V347" s="45"/>
      <c r="W347" s="220">
        <f>V347*K347</f>
        <v>0</v>
      </c>
      <c r="X347" s="220">
        <v>0</v>
      </c>
      <c r="Y347" s="220">
        <f>X347*K347</f>
        <v>0</v>
      </c>
      <c r="Z347" s="220">
        <v>0</v>
      </c>
      <c r="AA347" s="221">
        <f>Z347*K347</f>
        <v>0</v>
      </c>
      <c r="AR347" s="20" t="s">
        <v>226</v>
      </c>
      <c r="AT347" s="20" t="s">
        <v>164</v>
      </c>
      <c r="AU347" s="20" t="s">
        <v>142</v>
      </c>
      <c r="AY347" s="20" t="s">
        <v>163</v>
      </c>
      <c r="BE347" s="135">
        <f>IF(U347="základní",N347,0)</f>
        <v>0</v>
      </c>
      <c r="BF347" s="135">
        <f>IF(U347="snížená",N347,0)</f>
        <v>0</v>
      </c>
      <c r="BG347" s="135">
        <f>IF(U347="zákl. přenesená",N347,0)</f>
        <v>0</v>
      </c>
      <c r="BH347" s="135">
        <f>IF(U347="sníž. přenesená",N347,0)</f>
        <v>0</v>
      </c>
      <c r="BI347" s="135">
        <f>IF(U347="nulová",N347,0)</f>
        <v>0</v>
      </c>
      <c r="BJ347" s="20" t="s">
        <v>142</v>
      </c>
      <c r="BK347" s="135">
        <f>ROUND(L347*K347,2)</f>
        <v>0</v>
      </c>
      <c r="BL347" s="20" t="s">
        <v>226</v>
      </c>
      <c r="BM347" s="20" t="s">
        <v>892</v>
      </c>
    </row>
    <row r="348" s="1" customFormat="1" ht="25.5" customHeight="1">
      <c r="B348" s="44"/>
      <c r="C348" s="211" t="s">
        <v>893</v>
      </c>
      <c r="D348" s="211" t="s">
        <v>164</v>
      </c>
      <c r="E348" s="212" t="s">
        <v>894</v>
      </c>
      <c r="F348" s="213" t="s">
        <v>895</v>
      </c>
      <c r="G348" s="213"/>
      <c r="H348" s="213"/>
      <c r="I348" s="213"/>
      <c r="J348" s="214" t="s">
        <v>262</v>
      </c>
      <c r="K348" s="215">
        <v>13</v>
      </c>
      <c r="L348" s="216">
        <v>0</v>
      </c>
      <c r="M348" s="217"/>
      <c r="N348" s="218">
        <f>ROUND(L348*K348,2)</f>
        <v>0</v>
      </c>
      <c r="O348" s="218"/>
      <c r="P348" s="218"/>
      <c r="Q348" s="218"/>
      <c r="R348" s="46"/>
      <c r="T348" s="219" t="s">
        <v>22</v>
      </c>
      <c r="U348" s="54" t="s">
        <v>46</v>
      </c>
      <c r="V348" s="45"/>
      <c r="W348" s="220">
        <f>V348*K348</f>
        <v>0</v>
      </c>
      <c r="X348" s="220">
        <v>0</v>
      </c>
      <c r="Y348" s="220">
        <f>X348*K348</f>
        <v>0</v>
      </c>
      <c r="Z348" s="220">
        <v>0</v>
      </c>
      <c r="AA348" s="221">
        <f>Z348*K348</f>
        <v>0</v>
      </c>
      <c r="AR348" s="20" t="s">
        <v>226</v>
      </c>
      <c r="AT348" s="20" t="s">
        <v>164</v>
      </c>
      <c r="AU348" s="20" t="s">
        <v>142</v>
      </c>
      <c r="AY348" s="20" t="s">
        <v>163</v>
      </c>
      <c r="BE348" s="135">
        <f>IF(U348="základní",N348,0)</f>
        <v>0</v>
      </c>
      <c r="BF348" s="135">
        <f>IF(U348="snížená",N348,0)</f>
        <v>0</v>
      </c>
      <c r="BG348" s="135">
        <f>IF(U348="zákl. přenesená",N348,0)</f>
        <v>0</v>
      </c>
      <c r="BH348" s="135">
        <f>IF(U348="sníž. přenesená",N348,0)</f>
        <v>0</v>
      </c>
      <c r="BI348" s="135">
        <f>IF(U348="nulová",N348,0)</f>
        <v>0</v>
      </c>
      <c r="BJ348" s="20" t="s">
        <v>142</v>
      </c>
      <c r="BK348" s="135">
        <f>ROUND(L348*K348,2)</f>
        <v>0</v>
      </c>
      <c r="BL348" s="20" t="s">
        <v>226</v>
      </c>
      <c r="BM348" s="20" t="s">
        <v>896</v>
      </c>
    </row>
    <row r="349" s="1" customFormat="1" ht="16.5" customHeight="1">
      <c r="B349" s="44"/>
      <c r="C349" s="211" t="s">
        <v>897</v>
      </c>
      <c r="D349" s="211" t="s">
        <v>164</v>
      </c>
      <c r="E349" s="212" t="s">
        <v>898</v>
      </c>
      <c r="F349" s="213" t="s">
        <v>899</v>
      </c>
      <c r="G349" s="213"/>
      <c r="H349" s="213"/>
      <c r="I349" s="213"/>
      <c r="J349" s="214" t="s">
        <v>262</v>
      </c>
      <c r="K349" s="215">
        <v>4</v>
      </c>
      <c r="L349" s="216">
        <v>0</v>
      </c>
      <c r="M349" s="217"/>
      <c r="N349" s="218">
        <f>ROUND(L349*K349,2)</f>
        <v>0</v>
      </c>
      <c r="O349" s="218"/>
      <c r="P349" s="218"/>
      <c r="Q349" s="218"/>
      <c r="R349" s="46"/>
      <c r="T349" s="219" t="s">
        <v>22</v>
      </c>
      <c r="U349" s="54" t="s">
        <v>46</v>
      </c>
      <c r="V349" s="45"/>
      <c r="W349" s="220">
        <f>V349*K349</f>
        <v>0</v>
      </c>
      <c r="X349" s="220">
        <v>0</v>
      </c>
      <c r="Y349" s="220">
        <f>X349*K349</f>
        <v>0</v>
      </c>
      <c r="Z349" s="220">
        <v>0</v>
      </c>
      <c r="AA349" s="221">
        <f>Z349*K349</f>
        <v>0</v>
      </c>
      <c r="AR349" s="20" t="s">
        <v>226</v>
      </c>
      <c r="AT349" s="20" t="s">
        <v>164</v>
      </c>
      <c r="AU349" s="20" t="s">
        <v>142</v>
      </c>
      <c r="AY349" s="20" t="s">
        <v>163</v>
      </c>
      <c r="BE349" s="135">
        <f>IF(U349="základní",N349,0)</f>
        <v>0</v>
      </c>
      <c r="BF349" s="135">
        <f>IF(U349="snížená",N349,0)</f>
        <v>0</v>
      </c>
      <c r="BG349" s="135">
        <f>IF(U349="zákl. přenesená",N349,0)</f>
        <v>0</v>
      </c>
      <c r="BH349" s="135">
        <f>IF(U349="sníž. přenesená",N349,0)</f>
        <v>0</v>
      </c>
      <c r="BI349" s="135">
        <f>IF(U349="nulová",N349,0)</f>
        <v>0</v>
      </c>
      <c r="BJ349" s="20" t="s">
        <v>142</v>
      </c>
      <c r="BK349" s="135">
        <f>ROUND(L349*K349,2)</f>
        <v>0</v>
      </c>
      <c r="BL349" s="20" t="s">
        <v>226</v>
      </c>
      <c r="BM349" s="20" t="s">
        <v>900</v>
      </c>
    </row>
    <row r="350" s="1" customFormat="1" ht="25.5" customHeight="1">
      <c r="B350" s="44"/>
      <c r="C350" s="211" t="s">
        <v>901</v>
      </c>
      <c r="D350" s="211" t="s">
        <v>164</v>
      </c>
      <c r="E350" s="212" t="s">
        <v>902</v>
      </c>
      <c r="F350" s="213" t="s">
        <v>903</v>
      </c>
      <c r="G350" s="213"/>
      <c r="H350" s="213"/>
      <c r="I350" s="213"/>
      <c r="J350" s="214" t="s">
        <v>262</v>
      </c>
      <c r="K350" s="215">
        <v>1</v>
      </c>
      <c r="L350" s="216">
        <v>0</v>
      </c>
      <c r="M350" s="217"/>
      <c r="N350" s="218">
        <f>ROUND(L350*K350,2)</f>
        <v>0</v>
      </c>
      <c r="O350" s="218"/>
      <c r="P350" s="218"/>
      <c r="Q350" s="218"/>
      <c r="R350" s="46"/>
      <c r="T350" s="219" t="s">
        <v>22</v>
      </c>
      <c r="U350" s="54" t="s">
        <v>46</v>
      </c>
      <c r="V350" s="45"/>
      <c r="W350" s="220">
        <f>V350*K350</f>
        <v>0</v>
      </c>
      <c r="X350" s="220">
        <v>0</v>
      </c>
      <c r="Y350" s="220">
        <f>X350*K350</f>
        <v>0</v>
      </c>
      <c r="Z350" s="220">
        <v>0</v>
      </c>
      <c r="AA350" s="221">
        <f>Z350*K350</f>
        <v>0</v>
      </c>
      <c r="AR350" s="20" t="s">
        <v>226</v>
      </c>
      <c r="AT350" s="20" t="s">
        <v>164</v>
      </c>
      <c r="AU350" s="20" t="s">
        <v>142</v>
      </c>
      <c r="AY350" s="20" t="s">
        <v>163</v>
      </c>
      <c r="BE350" s="135">
        <f>IF(U350="základní",N350,0)</f>
        <v>0</v>
      </c>
      <c r="BF350" s="135">
        <f>IF(U350="snížená",N350,0)</f>
        <v>0</v>
      </c>
      <c r="BG350" s="135">
        <f>IF(U350="zákl. přenesená",N350,0)</f>
        <v>0</v>
      </c>
      <c r="BH350" s="135">
        <f>IF(U350="sníž. přenesená",N350,0)</f>
        <v>0</v>
      </c>
      <c r="BI350" s="135">
        <f>IF(U350="nulová",N350,0)</f>
        <v>0</v>
      </c>
      <c r="BJ350" s="20" t="s">
        <v>142</v>
      </c>
      <c r="BK350" s="135">
        <f>ROUND(L350*K350,2)</f>
        <v>0</v>
      </c>
      <c r="BL350" s="20" t="s">
        <v>226</v>
      </c>
      <c r="BM350" s="20" t="s">
        <v>904</v>
      </c>
    </row>
    <row r="351" s="1" customFormat="1" ht="16.5" customHeight="1">
      <c r="B351" s="44"/>
      <c r="C351" s="211" t="s">
        <v>905</v>
      </c>
      <c r="D351" s="211" t="s">
        <v>164</v>
      </c>
      <c r="E351" s="212" t="s">
        <v>906</v>
      </c>
      <c r="F351" s="213" t="s">
        <v>907</v>
      </c>
      <c r="G351" s="213"/>
      <c r="H351" s="213"/>
      <c r="I351" s="213"/>
      <c r="J351" s="214" t="s">
        <v>262</v>
      </c>
      <c r="K351" s="215">
        <v>2</v>
      </c>
      <c r="L351" s="216">
        <v>0</v>
      </c>
      <c r="M351" s="217"/>
      <c r="N351" s="218">
        <f>ROUND(L351*K351,2)</f>
        <v>0</v>
      </c>
      <c r="O351" s="218"/>
      <c r="P351" s="218"/>
      <c r="Q351" s="218"/>
      <c r="R351" s="46"/>
      <c r="T351" s="219" t="s">
        <v>22</v>
      </c>
      <c r="U351" s="54" t="s">
        <v>46</v>
      </c>
      <c r="V351" s="45"/>
      <c r="W351" s="220">
        <f>V351*K351</f>
        <v>0</v>
      </c>
      <c r="X351" s="220">
        <v>0</v>
      </c>
      <c r="Y351" s="220">
        <f>X351*K351</f>
        <v>0</v>
      </c>
      <c r="Z351" s="220">
        <v>0</v>
      </c>
      <c r="AA351" s="221">
        <f>Z351*K351</f>
        <v>0</v>
      </c>
      <c r="AR351" s="20" t="s">
        <v>226</v>
      </c>
      <c r="AT351" s="20" t="s">
        <v>164</v>
      </c>
      <c r="AU351" s="20" t="s">
        <v>142</v>
      </c>
      <c r="AY351" s="20" t="s">
        <v>163</v>
      </c>
      <c r="BE351" s="135">
        <f>IF(U351="základní",N351,0)</f>
        <v>0</v>
      </c>
      <c r="BF351" s="135">
        <f>IF(U351="snížená",N351,0)</f>
        <v>0</v>
      </c>
      <c r="BG351" s="135">
        <f>IF(U351="zákl. přenesená",N351,0)</f>
        <v>0</v>
      </c>
      <c r="BH351" s="135">
        <f>IF(U351="sníž. přenesená",N351,0)</f>
        <v>0</v>
      </c>
      <c r="BI351" s="135">
        <f>IF(U351="nulová",N351,0)</f>
        <v>0</v>
      </c>
      <c r="BJ351" s="20" t="s">
        <v>142</v>
      </c>
      <c r="BK351" s="135">
        <f>ROUND(L351*K351,2)</f>
        <v>0</v>
      </c>
      <c r="BL351" s="20" t="s">
        <v>226</v>
      </c>
      <c r="BM351" s="20" t="s">
        <v>908</v>
      </c>
    </row>
    <row r="352" s="1" customFormat="1" ht="16.5" customHeight="1">
      <c r="B352" s="44"/>
      <c r="C352" s="211" t="s">
        <v>909</v>
      </c>
      <c r="D352" s="211" t="s">
        <v>164</v>
      </c>
      <c r="E352" s="212" t="s">
        <v>906</v>
      </c>
      <c r="F352" s="213" t="s">
        <v>907</v>
      </c>
      <c r="G352" s="213"/>
      <c r="H352" s="213"/>
      <c r="I352" s="213"/>
      <c r="J352" s="214" t="s">
        <v>262</v>
      </c>
      <c r="K352" s="215">
        <v>2</v>
      </c>
      <c r="L352" s="216">
        <v>0</v>
      </c>
      <c r="M352" s="217"/>
      <c r="N352" s="218">
        <f>ROUND(L352*K352,2)</f>
        <v>0</v>
      </c>
      <c r="O352" s="218"/>
      <c r="P352" s="218"/>
      <c r="Q352" s="218"/>
      <c r="R352" s="46"/>
      <c r="T352" s="219" t="s">
        <v>22</v>
      </c>
      <c r="U352" s="54" t="s">
        <v>46</v>
      </c>
      <c r="V352" s="45"/>
      <c r="W352" s="220">
        <f>V352*K352</f>
        <v>0</v>
      </c>
      <c r="X352" s="220">
        <v>0</v>
      </c>
      <c r="Y352" s="220">
        <f>X352*K352</f>
        <v>0</v>
      </c>
      <c r="Z352" s="220">
        <v>0</v>
      </c>
      <c r="AA352" s="221">
        <f>Z352*K352</f>
        <v>0</v>
      </c>
      <c r="AR352" s="20" t="s">
        <v>226</v>
      </c>
      <c r="AT352" s="20" t="s">
        <v>164</v>
      </c>
      <c r="AU352" s="20" t="s">
        <v>142</v>
      </c>
      <c r="AY352" s="20" t="s">
        <v>163</v>
      </c>
      <c r="BE352" s="135">
        <f>IF(U352="základní",N352,0)</f>
        <v>0</v>
      </c>
      <c r="BF352" s="135">
        <f>IF(U352="snížená",N352,0)</f>
        <v>0</v>
      </c>
      <c r="BG352" s="135">
        <f>IF(U352="zákl. přenesená",N352,0)</f>
        <v>0</v>
      </c>
      <c r="BH352" s="135">
        <f>IF(U352="sníž. přenesená",N352,0)</f>
        <v>0</v>
      </c>
      <c r="BI352" s="135">
        <f>IF(U352="nulová",N352,0)</f>
        <v>0</v>
      </c>
      <c r="BJ352" s="20" t="s">
        <v>142</v>
      </c>
      <c r="BK352" s="135">
        <f>ROUND(L352*K352,2)</f>
        <v>0</v>
      </c>
      <c r="BL352" s="20" t="s">
        <v>226</v>
      </c>
      <c r="BM352" s="20" t="s">
        <v>910</v>
      </c>
    </row>
    <row r="353" s="1" customFormat="1" ht="25.5" customHeight="1">
      <c r="B353" s="44"/>
      <c r="C353" s="211" t="s">
        <v>911</v>
      </c>
      <c r="D353" s="211" t="s">
        <v>164</v>
      </c>
      <c r="E353" s="212" t="s">
        <v>912</v>
      </c>
      <c r="F353" s="213" t="s">
        <v>913</v>
      </c>
      <c r="G353" s="213"/>
      <c r="H353" s="213"/>
      <c r="I353" s="213"/>
      <c r="J353" s="214" t="s">
        <v>262</v>
      </c>
      <c r="K353" s="215">
        <v>8</v>
      </c>
      <c r="L353" s="216">
        <v>0</v>
      </c>
      <c r="M353" s="217"/>
      <c r="N353" s="218">
        <f>ROUND(L353*K353,2)</f>
        <v>0</v>
      </c>
      <c r="O353" s="218"/>
      <c r="P353" s="218"/>
      <c r="Q353" s="218"/>
      <c r="R353" s="46"/>
      <c r="T353" s="219" t="s">
        <v>22</v>
      </c>
      <c r="U353" s="54" t="s">
        <v>46</v>
      </c>
      <c r="V353" s="45"/>
      <c r="W353" s="220">
        <f>V353*K353</f>
        <v>0</v>
      </c>
      <c r="X353" s="220">
        <v>0</v>
      </c>
      <c r="Y353" s="220">
        <f>X353*K353</f>
        <v>0</v>
      </c>
      <c r="Z353" s="220">
        <v>0</v>
      </c>
      <c r="AA353" s="221">
        <f>Z353*K353</f>
        <v>0</v>
      </c>
      <c r="AR353" s="20" t="s">
        <v>226</v>
      </c>
      <c r="AT353" s="20" t="s">
        <v>164</v>
      </c>
      <c r="AU353" s="20" t="s">
        <v>142</v>
      </c>
      <c r="AY353" s="20" t="s">
        <v>163</v>
      </c>
      <c r="BE353" s="135">
        <f>IF(U353="základní",N353,0)</f>
        <v>0</v>
      </c>
      <c r="BF353" s="135">
        <f>IF(U353="snížená",N353,0)</f>
        <v>0</v>
      </c>
      <c r="BG353" s="135">
        <f>IF(U353="zákl. přenesená",N353,0)</f>
        <v>0</v>
      </c>
      <c r="BH353" s="135">
        <f>IF(U353="sníž. přenesená",N353,0)</f>
        <v>0</v>
      </c>
      <c r="BI353" s="135">
        <f>IF(U353="nulová",N353,0)</f>
        <v>0</v>
      </c>
      <c r="BJ353" s="20" t="s">
        <v>142</v>
      </c>
      <c r="BK353" s="135">
        <f>ROUND(L353*K353,2)</f>
        <v>0</v>
      </c>
      <c r="BL353" s="20" t="s">
        <v>226</v>
      </c>
      <c r="BM353" s="20" t="s">
        <v>914</v>
      </c>
    </row>
    <row r="354" s="1" customFormat="1" ht="25.5" customHeight="1">
      <c r="B354" s="44"/>
      <c r="C354" s="211" t="s">
        <v>915</v>
      </c>
      <c r="D354" s="211" t="s">
        <v>164</v>
      </c>
      <c r="E354" s="212" t="s">
        <v>916</v>
      </c>
      <c r="F354" s="213" t="s">
        <v>917</v>
      </c>
      <c r="G354" s="213"/>
      <c r="H354" s="213"/>
      <c r="I354" s="213"/>
      <c r="J354" s="214" t="s">
        <v>262</v>
      </c>
      <c r="K354" s="215">
        <v>13</v>
      </c>
      <c r="L354" s="216">
        <v>0</v>
      </c>
      <c r="M354" s="217"/>
      <c r="N354" s="218">
        <f>ROUND(L354*K354,2)</f>
        <v>0</v>
      </c>
      <c r="O354" s="218"/>
      <c r="P354" s="218"/>
      <c r="Q354" s="218"/>
      <c r="R354" s="46"/>
      <c r="T354" s="219" t="s">
        <v>22</v>
      </c>
      <c r="U354" s="54" t="s">
        <v>46</v>
      </c>
      <c r="V354" s="45"/>
      <c r="W354" s="220">
        <f>V354*K354</f>
        <v>0</v>
      </c>
      <c r="X354" s="220">
        <v>0</v>
      </c>
      <c r="Y354" s="220">
        <f>X354*K354</f>
        <v>0</v>
      </c>
      <c r="Z354" s="220">
        <v>0</v>
      </c>
      <c r="AA354" s="221">
        <f>Z354*K354</f>
        <v>0</v>
      </c>
      <c r="AR354" s="20" t="s">
        <v>226</v>
      </c>
      <c r="AT354" s="20" t="s">
        <v>164</v>
      </c>
      <c r="AU354" s="20" t="s">
        <v>142</v>
      </c>
      <c r="AY354" s="20" t="s">
        <v>163</v>
      </c>
      <c r="BE354" s="135">
        <f>IF(U354="základní",N354,0)</f>
        <v>0</v>
      </c>
      <c r="BF354" s="135">
        <f>IF(U354="snížená",N354,0)</f>
        <v>0</v>
      </c>
      <c r="BG354" s="135">
        <f>IF(U354="zákl. přenesená",N354,0)</f>
        <v>0</v>
      </c>
      <c r="BH354" s="135">
        <f>IF(U354="sníž. přenesená",N354,0)</f>
        <v>0</v>
      </c>
      <c r="BI354" s="135">
        <f>IF(U354="nulová",N354,0)</f>
        <v>0</v>
      </c>
      <c r="BJ354" s="20" t="s">
        <v>142</v>
      </c>
      <c r="BK354" s="135">
        <f>ROUND(L354*K354,2)</f>
        <v>0</v>
      </c>
      <c r="BL354" s="20" t="s">
        <v>226</v>
      </c>
      <c r="BM354" s="20" t="s">
        <v>918</v>
      </c>
    </row>
    <row r="355" s="1" customFormat="1" ht="25.5" customHeight="1">
      <c r="B355" s="44"/>
      <c r="C355" s="211" t="s">
        <v>919</v>
      </c>
      <c r="D355" s="211" t="s">
        <v>164</v>
      </c>
      <c r="E355" s="212" t="s">
        <v>920</v>
      </c>
      <c r="F355" s="213" t="s">
        <v>921</v>
      </c>
      <c r="G355" s="213"/>
      <c r="H355" s="213"/>
      <c r="I355" s="213"/>
      <c r="J355" s="214" t="s">
        <v>262</v>
      </c>
      <c r="K355" s="215">
        <v>3</v>
      </c>
      <c r="L355" s="216">
        <v>0</v>
      </c>
      <c r="M355" s="217"/>
      <c r="N355" s="218">
        <f>ROUND(L355*K355,2)</f>
        <v>0</v>
      </c>
      <c r="O355" s="218"/>
      <c r="P355" s="218"/>
      <c r="Q355" s="218"/>
      <c r="R355" s="46"/>
      <c r="T355" s="219" t="s">
        <v>22</v>
      </c>
      <c r="U355" s="54" t="s">
        <v>46</v>
      </c>
      <c r="V355" s="45"/>
      <c r="W355" s="220">
        <f>V355*K355</f>
        <v>0</v>
      </c>
      <c r="X355" s="220">
        <v>0</v>
      </c>
      <c r="Y355" s="220">
        <f>X355*K355</f>
        <v>0</v>
      </c>
      <c r="Z355" s="220">
        <v>0</v>
      </c>
      <c r="AA355" s="221">
        <f>Z355*K355</f>
        <v>0</v>
      </c>
      <c r="AR355" s="20" t="s">
        <v>226</v>
      </c>
      <c r="AT355" s="20" t="s">
        <v>164</v>
      </c>
      <c r="AU355" s="20" t="s">
        <v>142</v>
      </c>
      <c r="AY355" s="20" t="s">
        <v>163</v>
      </c>
      <c r="BE355" s="135">
        <f>IF(U355="základní",N355,0)</f>
        <v>0</v>
      </c>
      <c r="BF355" s="135">
        <f>IF(U355="snížená",N355,0)</f>
        <v>0</v>
      </c>
      <c r="BG355" s="135">
        <f>IF(U355="zákl. přenesená",N355,0)</f>
        <v>0</v>
      </c>
      <c r="BH355" s="135">
        <f>IF(U355="sníž. přenesená",N355,0)</f>
        <v>0</v>
      </c>
      <c r="BI355" s="135">
        <f>IF(U355="nulová",N355,0)</f>
        <v>0</v>
      </c>
      <c r="BJ355" s="20" t="s">
        <v>142</v>
      </c>
      <c r="BK355" s="135">
        <f>ROUND(L355*K355,2)</f>
        <v>0</v>
      </c>
      <c r="BL355" s="20" t="s">
        <v>226</v>
      </c>
      <c r="BM355" s="20" t="s">
        <v>922</v>
      </c>
    </row>
    <row r="356" s="1" customFormat="1" ht="16.5" customHeight="1">
      <c r="B356" s="44"/>
      <c r="C356" s="211" t="s">
        <v>923</v>
      </c>
      <c r="D356" s="211" t="s">
        <v>164</v>
      </c>
      <c r="E356" s="212" t="s">
        <v>924</v>
      </c>
      <c r="F356" s="213" t="s">
        <v>925</v>
      </c>
      <c r="G356" s="213"/>
      <c r="H356" s="213"/>
      <c r="I356" s="213"/>
      <c r="J356" s="214" t="s">
        <v>262</v>
      </c>
      <c r="K356" s="215">
        <v>3</v>
      </c>
      <c r="L356" s="216">
        <v>0</v>
      </c>
      <c r="M356" s="217"/>
      <c r="N356" s="218">
        <f>ROUND(L356*K356,2)</f>
        <v>0</v>
      </c>
      <c r="O356" s="218"/>
      <c r="P356" s="218"/>
      <c r="Q356" s="218"/>
      <c r="R356" s="46"/>
      <c r="T356" s="219" t="s">
        <v>22</v>
      </c>
      <c r="U356" s="54" t="s">
        <v>46</v>
      </c>
      <c r="V356" s="45"/>
      <c r="W356" s="220">
        <f>V356*K356</f>
        <v>0</v>
      </c>
      <c r="X356" s="220">
        <v>0</v>
      </c>
      <c r="Y356" s="220">
        <f>X356*K356</f>
        <v>0</v>
      </c>
      <c r="Z356" s="220">
        <v>0</v>
      </c>
      <c r="AA356" s="221">
        <f>Z356*K356</f>
        <v>0</v>
      </c>
      <c r="AR356" s="20" t="s">
        <v>226</v>
      </c>
      <c r="AT356" s="20" t="s">
        <v>164</v>
      </c>
      <c r="AU356" s="20" t="s">
        <v>142</v>
      </c>
      <c r="AY356" s="20" t="s">
        <v>163</v>
      </c>
      <c r="BE356" s="135">
        <f>IF(U356="základní",N356,0)</f>
        <v>0</v>
      </c>
      <c r="BF356" s="135">
        <f>IF(U356="snížená",N356,0)</f>
        <v>0</v>
      </c>
      <c r="BG356" s="135">
        <f>IF(U356="zákl. přenesená",N356,0)</f>
        <v>0</v>
      </c>
      <c r="BH356" s="135">
        <f>IF(U356="sníž. přenesená",N356,0)</f>
        <v>0</v>
      </c>
      <c r="BI356" s="135">
        <f>IF(U356="nulová",N356,0)</f>
        <v>0</v>
      </c>
      <c r="BJ356" s="20" t="s">
        <v>142</v>
      </c>
      <c r="BK356" s="135">
        <f>ROUND(L356*K356,2)</f>
        <v>0</v>
      </c>
      <c r="BL356" s="20" t="s">
        <v>226</v>
      </c>
      <c r="BM356" s="20" t="s">
        <v>926</v>
      </c>
    </row>
    <row r="357" s="1" customFormat="1" ht="16.5" customHeight="1">
      <c r="B357" s="44"/>
      <c r="C357" s="211" t="s">
        <v>927</v>
      </c>
      <c r="D357" s="211" t="s">
        <v>164</v>
      </c>
      <c r="E357" s="212" t="s">
        <v>928</v>
      </c>
      <c r="F357" s="213" t="s">
        <v>929</v>
      </c>
      <c r="G357" s="213"/>
      <c r="H357" s="213"/>
      <c r="I357" s="213"/>
      <c r="J357" s="214" t="s">
        <v>262</v>
      </c>
      <c r="K357" s="215">
        <v>6</v>
      </c>
      <c r="L357" s="216">
        <v>0</v>
      </c>
      <c r="M357" s="217"/>
      <c r="N357" s="218">
        <f>ROUND(L357*K357,2)</f>
        <v>0</v>
      </c>
      <c r="O357" s="218"/>
      <c r="P357" s="218"/>
      <c r="Q357" s="218"/>
      <c r="R357" s="46"/>
      <c r="T357" s="219" t="s">
        <v>22</v>
      </c>
      <c r="U357" s="54" t="s">
        <v>46</v>
      </c>
      <c r="V357" s="45"/>
      <c r="W357" s="220">
        <f>V357*K357</f>
        <v>0</v>
      </c>
      <c r="X357" s="220">
        <v>0</v>
      </c>
      <c r="Y357" s="220">
        <f>X357*K357</f>
        <v>0</v>
      </c>
      <c r="Z357" s="220">
        <v>0</v>
      </c>
      <c r="AA357" s="221">
        <f>Z357*K357</f>
        <v>0</v>
      </c>
      <c r="AR357" s="20" t="s">
        <v>226</v>
      </c>
      <c r="AT357" s="20" t="s">
        <v>164</v>
      </c>
      <c r="AU357" s="20" t="s">
        <v>142</v>
      </c>
      <c r="AY357" s="20" t="s">
        <v>163</v>
      </c>
      <c r="BE357" s="135">
        <f>IF(U357="základní",N357,0)</f>
        <v>0</v>
      </c>
      <c r="BF357" s="135">
        <f>IF(U357="snížená",N357,0)</f>
        <v>0</v>
      </c>
      <c r="BG357" s="135">
        <f>IF(U357="zákl. přenesená",N357,0)</f>
        <v>0</v>
      </c>
      <c r="BH357" s="135">
        <f>IF(U357="sníž. přenesená",N357,0)</f>
        <v>0</v>
      </c>
      <c r="BI357" s="135">
        <f>IF(U357="nulová",N357,0)</f>
        <v>0</v>
      </c>
      <c r="BJ357" s="20" t="s">
        <v>142</v>
      </c>
      <c r="BK357" s="135">
        <f>ROUND(L357*K357,2)</f>
        <v>0</v>
      </c>
      <c r="BL357" s="20" t="s">
        <v>226</v>
      </c>
      <c r="BM357" s="20" t="s">
        <v>930</v>
      </c>
    </row>
    <row r="358" s="1" customFormat="1" ht="16.5" customHeight="1">
      <c r="B358" s="44"/>
      <c r="C358" s="211" t="s">
        <v>931</v>
      </c>
      <c r="D358" s="211" t="s">
        <v>164</v>
      </c>
      <c r="E358" s="212" t="s">
        <v>932</v>
      </c>
      <c r="F358" s="213" t="s">
        <v>933</v>
      </c>
      <c r="G358" s="213"/>
      <c r="H358" s="213"/>
      <c r="I358" s="213"/>
      <c r="J358" s="214" t="s">
        <v>262</v>
      </c>
      <c r="K358" s="215">
        <v>2</v>
      </c>
      <c r="L358" s="216">
        <v>0</v>
      </c>
      <c r="M358" s="217"/>
      <c r="N358" s="218">
        <f>ROUND(L358*K358,2)</f>
        <v>0</v>
      </c>
      <c r="O358" s="218"/>
      <c r="P358" s="218"/>
      <c r="Q358" s="218"/>
      <c r="R358" s="46"/>
      <c r="T358" s="219" t="s">
        <v>22</v>
      </c>
      <c r="U358" s="54" t="s">
        <v>46</v>
      </c>
      <c r="V358" s="45"/>
      <c r="W358" s="220">
        <f>V358*K358</f>
        <v>0</v>
      </c>
      <c r="X358" s="220">
        <v>0</v>
      </c>
      <c r="Y358" s="220">
        <f>X358*K358</f>
        <v>0</v>
      </c>
      <c r="Z358" s="220">
        <v>0</v>
      </c>
      <c r="AA358" s="221">
        <f>Z358*K358</f>
        <v>0</v>
      </c>
      <c r="AR358" s="20" t="s">
        <v>226</v>
      </c>
      <c r="AT358" s="20" t="s">
        <v>164</v>
      </c>
      <c r="AU358" s="20" t="s">
        <v>142</v>
      </c>
      <c r="AY358" s="20" t="s">
        <v>163</v>
      </c>
      <c r="BE358" s="135">
        <f>IF(U358="základní",N358,0)</f>
        <v>0</v>
      </c>
      <c r="BF358" s="135">
        <f>IF(U358="snížená",N358,0)</f>
        <v>0</v>
      </c>
      <c r="BG358" s="135">
        <f>IF(U358="zákl. přenesená",N358,0)</f>
        <v>0</v>
      </c>
      <c r="BH358" s="135">
        <f>IF(U358="sníž. přenesená",N358,0)</f>
        <v>0</v>
      </c>
      <c r="BI358" s="135">
        <f>IF(U358="nulová",N358,0)</f>
        <v>0</v>
      </c>
      <c r="BJ358" s="20" t="s">
        <v>142</v>
      </c>
      <c r="BK358" s="135">
        <f>ROUND(L358*K358,2)</f>
        <v>0</v>
      </c>
      <c r="BL358" s="20" t="s">
        <v>226</v>
      </c>
      <c r="BM358" s="20" t="s">
        <v>934</v>
      </c>
    </row>
    <row r="359" s="1" customFormat="1" ht="16.5" customHeight="1">
      <c r="B359" s="44"/>
      <c r="C359" s="211" t="s">
        <v>935</v>
      </c>
      <c r="D359" s="211" t="s">
        <v>164</v>
      </c>
      <c r="E359" s="212" t="s">
        <v>936</v>
      </c>
      <c r="F359" s="213" t="s">
        <v>937</v>
      </c>
      <c r="G359" s="213"/>
      <c r="H359" s="213"/>
      <c r="I359" s="213"/>
      <c r="J359" s="214" t="s">
        <v>262</v>
      </c>
      <c r="K359" s="215">
        <v>16</v>
      </c>
      <c r="L359" s="216">
        <v>0</v>
      </c>
      <c r="M359" s="217"/>
      <c r="N359" s="218">
        <f>ROUND(L359*K359,2)</f>
        <v>0</v>
      </c>
      <c r="O359" s="218"/>
      <c r="P359" s="218"/>
      <c r="Q359" s="218"/>
      <c r="R359" s="46"/>
      <c r="T359" s="219" t="s">
        <v>22</v>
      </c>
      <c r="U359" s="54" t="s">
        <v>46</v>
      </c>
      <c r="V359" s="45"/>
      <c r="W359" s="220">
        <f>V359*K359</f>
        <v>0</v>
      </c>
      <c r="X359" s="220">
        <v>0</v>
      </c>
      <c r="Y359" s="220">
        <f>X359*K359</f>
        <v>0</v>
      </c>
      <c r="Z359" s="220">
        <v>0</v>
      </c>
      <c r="AA359" s="221">
        <f>Z359*K359</f>
        <v>0</v>
      </c>
      <c r="AR359" s="20" t="s">
        <v>226</v>
      </c>
      <c r="AT359" s="20" t="s">
        <v>164</v>
      </c>
      <c r="AU359" s="20" t="s">
        <v>142</v>
      </c>
      <c r="AY359" s="20" t="s">
        <v>163</v>
      </c>
      <c r="BE359" s="135">
        <f>IF(U359="základní",N359,0)</f>
        <v>0</v>
      </c>
      <c r="BF359" s="135">
        <f>IF(U359="snížená",N359,0)</f>
        <v>0</v>
      </c>
      <c r="BG359" s="135">
        <f>IF(U359="zákl. přenesená",N359,0)</f>
        <v>0</v>
      </c>
      <c r="BH359" s="135">
        <f>IF(U359="sníž. přenesená",N359,0)</f>
        <v>0</v>
      </c>
      <c r="BI359" s="135">
        <f>IF(U359="nulová",N359,0)</f>
        <v>0</v>
      </c>
      <c r="BJ359" s="20" t="s">
        <v>142</v>
      </c>
      <c r="BK359" s="135">
        <f>ROUND(L359*K359,2)</f>
        <v>0</v>
      </c>
      <c r="BL359" s="20" t="s">
        <v>226</v>
      </c>
      <c r="BM359" s="20" t="s">
        <v>938</v>
      </c>
    </row>
    <row r="360" s="1" customFormat="1" ht="16.5" customHeight="1">
      <c r="B360" s="44"/>
      <c r="C360" s="211" t="s">
        <v>939</v>
      </c>
      <c r="D360" s="211" t="s">
        <v>164</v>
      </c>
      <c r="E360" s="212" t="s">
        <v>940</v>
      </c>
      <c r="F360" s="213" t="s">
        <v>941</v>
      </c>
      <c r="G360" s="213"/>
      <c r="H360" s="213"/>
      <c r="I360" s="213"/>
      <c r="J360" s="214" t="s">
        <v>262</v>
      </c>
      <c r="K360" s="215">
        <v>1</v>
      </c>
      <c r="L360" s="216">
        <v>0</v>
      </c>
      <c r="M360" s="217"/>
      <c r="N360" s="218">
        <f>ROUND(L360*K360,2)</f>
        <v>0</v>
      </c>
      <c r="O360" s="218"/>
      <c r="P360" s="218"/>
      <c r="Q360" s="218"/>
      <c r="R360" s="46"/>
      <c r="T360" s="219" t="s">
        <v>22</v>
      </c>
      <c r="U360" s="54" t="s">
        <v>46</v>
      </c>
      <c r="V360" s="45"/>
      <c r="W360" s="220">
        <f>V360*K360</f>
        <v>0</v>
      </c>
      <c r="X360" s="220">
        <v>0</v>
      </c>
      <c r="Y360" s="220">
        <f>X360*K360</f>
        <v>0</v>
      </c>
      <c r="Z360" s="220">
        <v>0</v>
      </c>
      <c r="AA360" s="221">
        <f>Z360*K360</f>
        <v>0</v>
      </c>
      <c r="AR360" s="20" t="s">
        <v>226</v>
      </c>
      <c r="AT360" s="20" t="s">
        <v>164</v>
      </c>
      <c r="AU360" s="20" t="s">
        <v>142</v>
      </c>
      <c r="AY360" s="20" t="s">
        <v>163</v>
      </c>
      <c r="BE360" s="135">
        <f>IF(U360="základní",N360,0)</f>
        <v>0</v>
      </c>
      <c r="BF360" s="135">
        <f>IF(U360="snížená",N360,0)</f>
        <v>0</v>
      </c>
      <c r="BG360" s="135">
        <f>IF(U360="zákl. přenesená",N360,0)</f>
        <v>0</v>
      </c>
      <c r="BH360" s="135">
        <f>IF(U360="sníž. přenesená",N360,0)</f>
        <v>0</v>
      </c>
      <c r="BI360" s="135">
        <f>IF(U360="nulová",N360,0)</f>
        <v>0</v>
      </c>
      <c r="BJ360" s="20" t="s">
        <v>142</v>
      </c>
      <c r="BK360" s="135">
        <f>ROUND(L360*K360,2)</f>
        <v>0</v>
      </c>
      <c r="BL360" s="20" t="s">
        <v>226</v>
      </c>
      <c r="BM360" s="20" t="s">
        <v>942</v>
      </c>
    </row>
    <row r="361" s="1" customFormat="1" ht="16.5" customHeight="1">
      <c r="B361" s="44"/>
      <c r="C361" s="211" t="s">
        <v>943</v>
      </c>
      <c r="D361" s="211" t="s">
        <v>164</v>
      </c>
      <c r="E361" s="212" t="s">
        <v>944</v>
      </c>
      <c r="F361" s="213" t="s">
        <v>945</v>
      </c>
      <c r="G361" s="213"/>
      <c r="H361" s="213"/>
      <c r="I361" s="213"/>
      <c r="J361" s="214" t="s">
        <v>262</v>
      </c>
      <c r="K361" s="215">
        <v>10</v>
      </c>
      <c r="L361" s="216">
        <v>0</v>
      </c>
      <c r="M361" s="217"/>
      <c r="N361" s="218">
        <f>ROUND(L361*K361,2)</f>
        <v>0</v>
      </c>
      <c r="O361" s="218"/>
      <c r="P361" s="218"/>
      <c r="Q361" s="218"/>
      <c r="R361" s="46"/>
      <c r="T361" s="219" t="s">
        <v>22</v>
      </c>
      <c r="U361" s="54" t="s">
        <v>46</v>
      </c>
      <c r="V361" s="45"/>
      <c r="W361" s="220">
        <f>V361*K361</f>
        <v>0</v>
      </c>
      <c r="X361" s="220">
        <v>0</v>
      </c>
      <c r="Y361" s="220">
        <f>X361*K361</f>
        <v>0</v>
      </c>
      <c r="Z361" s="220">
        <v>0</v>
      </c>
      <c r="AA361" s="221">
        <f>Z361*K361</f>
        <v>0</v>
      </c>
      <c r="AR361" s="20" t="s">
        <v>226</v>
      </c>
      <c r="AT361" s="20" t="s">
        <v>164</v>
      </c>
      <c r="AU361" s="20" t="s">
        <v>142</v>
      </c>
      <c r="AY361" s="20" t="s">
        <v>163</v>
      </c>
      <c r="BE361" s="135">
        <f>IF(U361="základní",N361,0)</f>
        <v>0</v>
      </c>
      <c r="BF361" s="135">
        <f>IF(U361="snížená",N361,0)</f>
        <v>0</v>
      </c>
      <c r="BG361" s="135">
        <f>IF(U361="zákl. přenesená",N361,0)</f>
        <v>0</v>
      </c>
      <c r="BH361" s="135">
        <f>IF(U361="sníž. přenesená",N361,0)</f>
        <v>0</v>
      </c>
      <c r="BI361" s="135">
        <f>IF(U361="nulová",N361,0)</f>
        <v>0</v>
      </c>
      <c r="BJ361" s="20" t="s">
        <v>142</v>
      </c>
      <c r="BK361" s="135">
        <f>ROUND(L361*K361,2)</f>
        <v>0</v>
      </c>
      <c r="BL361" s="20" t="s">
        <v>226</v>
      </c>
      <c r="BM361" s="20" t="s">
        <v>946</v>
      </c>
    </row>
    <row r="362" s="1" customFormat="1" ht="16.5" customHeight="1">
      <c r="B362" s="44"/>
      <c r="C362" s="211" t="s">
        <v>947</v>
      </c>
      <c r="D362" s="211" t="s">
        <v>164</v>
      </c>
      <c r="E362" s="212" t="s">
        <v>948</v>
      </c>
      <c r="F362" s="213" t="s">
        <v>949</v>
      </c>
      <c r="G362" s="213"/>
      <c r="H362" s="213"/>
      <c r="I362" s="213"/>
      <c r="J362" s="214" t="s">
        <v>299</v>
      </c>
      <c r="K362" s="215">
        <v>1</v>
      </c>
      <c r="L362" s="216">
        <v>0</v>
      </c>
      <c r="M362" s="217"/>
      <c r="N362" s="218">
        <f>ROUND(L362*K362,2)</f>
        <v>0</v>
      </c>
      <c r="O362" s="218"/>
      <c r="P362" s="218"/>
      <c r="Q362" s="218"/>
      <c r="R362" s="46"/>
      <c r="T362" s="219" t="s">
        <v>22</v>
      </c>
      <c r="U362" s="54" t="s">
        <v>46</v>
      </c>
      <c r="V362" s="45"/>
      <c r="W362" s="220">
        <f>V362*K362</f>
        <v>0</v>
      </c>
      <c r="X362" s="220">
        <v>0</v>
      </c>
      <c r="Y362" s="220">
        <f>X362*K362</f>
        <v>0</v>
      </c>
      <c r="Z362" s="220">
        <v>0</v>
      </c>
      <c r="AA362" s="221">
        <f>Z362*K362</f>
        <v>0</v>
      </c>
      <c r="AR362" s="20" t="s">
        <v>226</v>
      </c>
      <c r="AT362" s="20" t="s">
        <v>164</v>
      </c>
      <c r="AU362" s="20" t="s">
        <v>142</v>
      </c>
      <c r="AY362" s="20" t="s">
        <v>163</v>
      </c>
      <c r="BE362" s="135">
        <f>IF(U362="základní",N362,0)</f>
        <v>0</v>
      </c>
      <c r="BF362" s="135">
        <f>IF(U362="snížená",N362,0)</f>
        <v>0</v>
      </c>
      <c r="BG362" s="135">
        <f>IF(U362="zákl. přenesená",N362,0)</f>
        <v>0</v>
      </c>
      <c r="BH362" s="135">
        <f>IF(U362="sníž. přenesená",N362,0)</f>
        <v>0</v>
      </c>
      <c r="BI362" s="135">
        <f>IF(U362="nulová",N362,0)</f>
        <v>0</v>
      </c>
      <c r="BJ362" s="20" t="s">
        <v>142</v>
      </c>
      <c r="BK362" s="135">
        <f>ROUND(L362*K362,2)</f>
        <v>0</v>
      </c>
      <c r="BL362" s="20" t="s">
        <v>226</v>
      </c>
      <c r="BM362" s="20" t="s">
        <v>950</v>
      </c>
    </row>
    <row r="363" s="9" customFormat="1" ht="29.88" customHeight="1">
      <c r="B363" s="198"/>
      <c r="C363" s="199"/>
      <c r="D363" s="208" t="s">
        <v>128</v>
      </c>
      <c r="E363" s="208"/>
      <c r="F363" s="208"/>
      <c r="G363" s="208"/>
      <c r="H363" s="208"/>
      <c r="I363" s="208"/>
      <c r="J363" s="208"/>
      <c r="K363" s="208"/>
      <c r="L363" s="208"/>
      <c r="M363" s="208"/>
      <c r="N363" s="222">
        <f>BK363</f>
        <v>0</v>
      </c>
      <c r="O363" s="223"/>
      <c r="P363" s="223"/>
      <c r="Q363" s="223"/>
      <c r="R363" s="201"/>
      <c r="T363" s="202"/>
      <c r="U363" s="199"/>
      <c r="V363" s="199"/>
      <c r="W363" s="203">
        <f>SUM(W364:W377)</f>
        <v>0</v>
      </c>
      <c r="X363" s="199"/>
      <c r="Y363" s="203">
        <f>SUM(Y364:Y377)</f>
        <v>0</v>
      </c>
      <c r="Z363" s="199"/>
      <c r="AA363" s="204">
        <f>SUM(AA364:AA377)</f>
        <v>0</v>
      </c>
      <c r="AR363" s="205" t="s">
        <v>142</v>
      </c>
      <c r="AT363" s="206" t="s">
        <v>78</v>
      </c>
      <c r="AU363" s="206" t="s">
        <v>84</v>
      </c>
      <c r="AY363" s="205" t="s">
        <v>163</v>
      </c>
      <c r="BK363" s="207">
        <f>SUM(BK364:BK377)</f>
        <v>0</v>
      </c>
    </row>
    <row r="364" s="1" customFormat="1" ht="16.5" customHeight="1">
      <c r="B364" s="44"/>
      <c r="C364" s="211" t="s">
        <v>951</v>
      </c>
      <c r="D364" s="211" t="s">
        <v>164</v>
      </c>
      <c r="E364" s="212" t="s">
        <v>952</v>
      </c>
      <c r="F364" s="213" t="s">
        <v>953</v>
      </c>
      <c r="G364" s="213"/>
      <c r="H364" s="213"/>
      <c r="I364" s="213"/>
      <c r="J364" s="214" t="s">
        <v>262</v>
      </c>
      <c r="K364" s="215">
        <v>8</v>
      </c>
      <c r="L364" s="216">
        <v>0</v>
      </c>
      <c r="M364" s="217"/>
      <c r="N364" s="218">
        <f>ROUND(L364*K364,2)</f>
        <v>0</v>
      </c>
      <c r="O364" s="218"/>
      <c r="P364" s="218"/>
      <c r="Q364" s="218"/>
      <c r="R364" s="46"/>
      <c r="T364" s="219" t="s">
        <v>22</v>
      </c>
      <c r="U364" s="54" t="s">
        <v>46</v>
      </c>
      <c r="V364" s="45"/>
      <c r="W364" s="220">
        <f>V364*K364</f>
        <v>0</v>
      </c>
      <c r="X364" s="220">
        <v>0</v>
      </c>
      <c r="Y364" s="220">
        <f>X364*K364</f>
        <v>0</v>
      </c>
      <c r="Z364" s="220">
        <v>0</v>
      </c>
      <c r="AA364" s="221">
        <f>Z364*K364</f>
        <v>0</v>
      </c>
      <c r="AR364" s="20" t="s">
        <v>226</v>
      </c>
      <c r="AT364" s="20" t="s">
        <v>164</v>
      </c>
      <c r="AU364" s="20" t="s">
        <v>142</v>
      </c>
      <c r="AY364" s="20" t="s">
        <v>163</v>
      </c>
      <c r="BE364" s="135">
        <f>IF(U364="základní",N364,0)</f>
        <v>0</v>
      </c>
      <c r="BF364" s="135">
        <f>IF(U364="snížená",N364,0)</f>
        <v>0</v>
      </c>
      <c r="BG364" s="135">
        <f>IF(U364="zákl. přenesená",N364,0)</f>
        <v>0</v>
      </c>
      <c r="BH364" s="135">
        <f>IF(U364="sníž. přenesená",N364,0)</f>
        <v>0</v>
      </c>
      <c r="BI364" s="135">
        <f>IF(U364="nulová",N364,0)</f>
        <v>0</v>
      </c>
      <c r="BJ364" s="20" t="s">
        <v>142</v>
      </c>
      <c r="BK364" s="135">
        <f>ROUND(L364*K364,2)</f>
        <v>0</v>
      </c>
      <c r="BL364" s="20" t="s">
        <v>226</v>
      </c>
      <c r="BM364" s="20" t="s">
        <v>954</v>
      </c>
    </row>
    <row r="365" s="1" customFormat="1" ht="16.5" customHeight="1">
      <c r="B365" s="44"/>
      <c r="C365" s="211" t="s">
        <v>955</v>
      </c>
      <c r="D365" s="211" t="s">
        <v>164</v>
      </c>
      <c r="E365" s="212" t="s">
        <v>952</v>
      </c>
      <c r="F365" s="213" t="s">
        <v>953</v>
      </c>
      <c r="G365" s="213"/>
      <c r="H365" s="213"/>
      <c r="I365" s="213"/>
      <c r="J365" s="214" t="s">
        <v>262</v>
      </c>
      <c r="K365" s="215">
        <v>13</v>
      </c>
      <c r="L365" s="216">
        <v>0</v>
      </c>
      <c r="M365" s="217"/>
      <c r="N365" s="218">
        <f>ROUND(L365*K365,2)</f>
        <v>0</v>
      </c>
      <c r="O365" s="218"/>
      <c r="P365" s="218"/>
      <c r="Q365" s="218"/>
      <c r="R365" s="46"/>
      <c r="T365" s="219" t="s">
        <v>22</v>
      </c>
      <c r="U365" s="54" t="s">
        <v>46</v>
      </c>
      <c r="V365" s="45"/>
      <c r="W365" s="220">
        <f>V365*K365</f>
        <v>0</v>
      </c>
      <c r="X365" s="220">
        <v>0</v>
      </c>
      <c r="Y365" s="220">
        <f>X365*K365</f>
        <v>0</v>
      </c>
      <c r="Z365" s="220">
        <v>0</v>
      </c>
      <c r="AA365" s="221">
        <f>Z365*K365</f>
        <v>0</v>
      </c>
      <c r="AR365" s="20" t="s">
        <v>226</v>
      </c>
      <c r="AT365" s="20" t="s">
        <v>164</v>
      </c>
      <c r="AU365" s="20" t="s">
        <v>142</v>
      </c>
      <c r="AY365" s="20" t="s">
        <v>163</v>
      </c>
      <c r="BE365" s="135">
        <f>IF(U365="základní",N365,0)</f>
        <v>0</v>
      </c>
      <c r="BF365" s="135">
        <f>IF(U365="snížená",N365,0)</f>
        <v>0</v>
      </c>
      <c r="BG365" s="135">
        <f>IF(U365="zákl. přenesená",N365,0)</f>
        <v>0</v>
      </c>
      <c r="BH365" s="135">
        <f>IF(U365="sníž. přenesená",N365,0)</f>
        <v>0</v>
      </c>
      <c r="BI365" s="135">
        <f>IF(U365="nulová",N365,0)</f>
        <v>0</v>
      </c>
      <c r="BJ365" s="20" t="s">
        <v>142</v>
      </c>
      <c r="BK365" s="135">
        <f>ROUND(L365*K365,2)</f>
        <v>0</v>
      </c>
      <c r="BL365" s="20" t="s">
        <v>226</v>
      </c>
      <c r="BM365" s="20" t="s">
        <v>956</v>
      </c>
    </row>
    <row r="366" s="1" customFormat="1" ht="16.5" customHeight="1">
      <c r="B366" s="44"/>
      <c r="C366" s="211" t="s">
        <v>957</v>
      </c>
      <c r="D366" s="211" t="s">
        <v>164</v>
      </c>
      <c r="E366" s="212" t="s">
        <v>952</v>
      </c>
      <c r="F366" s="213" t="s">
        <v>953</v>
      </c>
      <c r="G366" s="213"/>
      <c r="H366" s="213"/>
      <c r="I366" s="213"/>
      <c r="J366" s="214" t="s">
        <v>262</v>
      </c>
      <c r="K366" s="215">
        <v>3</v>
      </c>
      <c r="L366" s="216">
        <v>0</v>
      </c>
      <c r="M366" s="217"/>
      <c r="N366" s="218">
        <f>ROUND(L366*K366,2)</f>
        <v>0</v>
      </c>
      <c r="O366" s="218"/>
      <c r="P366" s="218"/>
      <c r="Q366" s="218"/>
      <c r="R366" s="46"/>
      <c r="T366" s="219" t="s">
        <v>22</v>
      </c>
      <c r="U366" s="54" t="s">
        <v>46</v>
      </c>
      <c r="V366" s="45"/>
      <c r="W366" s="220">
        <f>V366*K366</f>
        <v>0</v>
      </c>
      <c r="X366" s="220">
        <v>0</v>
      </c>
      <c r="Y366" s="220">
        <f>X366*K366</f>
        <v>0</v>
      </c>
      <c r="Z366" s="220">
        <v>0</v>
      </c>
      <c r="AA366" s="221">
        <f>Z366*K366</f>
        <v>0</v>
      </c>
      <c r="AR366" s="20" t="s">
        <v>226</v>
      </c>
      <c r="AT366" s="20" t="s">
        <v>164</v>
      </c>
      <c r="AU366" s="20" t="s">
        <v>142</v>
      </c>
      <c r="AY366" s="20" t="s">
        <v>163</v>
      </c>
      <c r="BE366" s="135">
        <f>IF(U366="základní",N366,0)</f>
        <v>0</v>
      </c>
      <c r="BF366" s="135">
        <f>IF(U366="snížená",N366,0)</f>
        <v>0</v>
      </c>
      <c r="BG366" s="135">
        <f>IF(U366="zákl. přenesená",N366,0)</f>
        <v>0</v>
      </c>
      <c r="BH366" s="135">
        <f>IF(U366="sníž. přenesená",N366,0)</f>
        <v>0</v>
      </c>
      <c r="BI366" s="135">
        <f>IF(U366="nulová",N366,0)</f>
        <v>0</v>
      </c>
      <c r="BJ366" s="20" t="s">
        <v>142</v>
      </c>
      <c r="BK366" s="135">
        <f>ROUND(L366*K366,2)</f>
        <v>0</v>
      </c>
      <c r="BL366" s="20" t="s">
        <v>226</v>
      </c>
      <c r="BM366" s="20" t="s">
        <v>958</v>
      </c>
    </row>
    <row r="367" s="1" customFormat="1" ht="16.5" customHeight="1">
      <c r="B367" s="44"/>
      <c r="C367" s="211" t="s">
        <v>959</v>
      </c>
      <c r="D367" s="211" t="s">
        <v>164</v>
      </c>
      <c r="E367" s="212" t="s">
        <v>952</v>
      </c>
      <c r="F367" s="213" t="s">
        <v>953</v>
      </c>
      <c r="G367" s="213"/>
      <c r="H367" s="213"/>
      <c r="I367" s="213"/>
      <c r="J367" s="214" t="s">
        <v>262</v>
      </c>
      <c r="K367" s="215">
        <v>3</v>
      </c>
      <c r="L367" s="216">
        <v>0</v>
      </c>
      <c r="M367" s="217"/>
      <c r="N367" s="218">
        <f>ROUND(L367*K367,2)</f>
        <v>0</v>
      </c>
      <c r="O367" s="218"/>
      <c r="P367" s="218"/>
      <c r="Q367" s="218"/>
      <c r="R367" s="46"/>
      <c r="T367" s="219" t="s">
        <v>22</v>
      </c>
      <c r="U367" s="54" t="s">
        <v>46</v>
      </c>
      <c r="V367" s="45"/>
      <c r="W367" s="220">
        <f>V367*K367</f>
        <v>0</v>
      </c>
      <c r="X367" s="220">
        <v>0</v>
      </c>
      <c r="Y367" s="220">
        <f>X367*K367</f>
        <v>0</v>
      </c>
      <c r="Z367" s="220">
        <v>0</v>
      </c>
      <c r="AA367" s="221">
        <f>Z367*K367</f>
        <v>0</v>
      </c>
      <c r="AR367" s="20" t="s">
        <v>226</v>
      </c>
      <c r="AT367" s="20" t="s">
        <v>164</v>
      </c>
      <c r="AU367" s="20" t="s">
        <v>142</v>
      </c>
      <c r="AY367" s="20" t="s">
        <v>163</v>
      </c>
      <c r="BE367" s="135">
        <f>IF(U367="základní",N367,0)</f>
        <v>0</v>
      </c>
      <c r="BF367" s="135">
        <f>IF(U367="snížená",N367,0)</f>
        <v>0</v>
      </c>
      <c r="BG367" s="135">
        <f>IF(U367="zákl. přenesená",N367,0)</f>
        <v>0</v>
      </c>
      <c r="BH367" s="135">
        <f>IF(U367="sníž. přenesená",N367,0)</f>
        <v>0</v>
      </c>
      <c r="BI367" s="135">
        <f>IF(U367="nulová",N367,0)</f>
        <v>0</v>
      </c>
      <c r="BJ367" s="20" t="s">
        <v>142</v>
      </c>
      <c r="BK367" s="135">
        <f>ROUND(L367*K367,2)</f>
        <v>0</v>
      </c>
      <c r="BL367" s="20" t="s">
        <v>226</v>
      </c>
      <c r="BM367" s="20" t="s">
        <v>960</v>
      </c>
    </row>
    <row r="368" s="1" customFormat="1" ht="16.5" customHeight="1">
      <c r="B368" s="44"/>
      <c r="C368" s="211" t="s">
        <v>961</v>
      </c>
      <c r="D368" s="211" t="s">
        <v>164</v>
      </c>
      <c r="E368" s="212" t="s">
        <v>952</v>
      </c>
      <c r="F368" s="213" t="s">
        <v>953</v>
      </c>
      <c r="G368" s="213"/>
      <c r="H368" s="213"/>
      <c r="I368" s="213"/>
      <c r="J368" s="214" t="s">
        <v>262</v>
      </c>
      <c r="K368" s="215">
        <v>3</v>
      </c>
      <c r="L368" s="216">
        <v>0</v>
      </c>
      <c r="M368" s="217"/>
      <c r="N368" s="218">
        <f>ROUND(L368*K368,2)</f>
        <v>0</v>
      </c>
      <c r="O368" s="218"/>
      <c r="P368" s="218"/>
      <c r="Q368" s="218"/>
      <c r="R368" s="46"/>
      <c r="T368" s="219" t="s">
        <v>22</v>
      </c>
      <c r="U368" s="54" t="s">
        <v>46</v>
      </c>
      <c r="V368" s="45"/>
      <c r="W368" s="220">
        <f>V368*K368</f>
        <v>0</v>
      </c>
      <c r="X368" s="220">
        <v>0</v>
      </c>
      <c r="Y368" s="220">
        <f>X368*K368</f>
        <v>0</v>
      </c>
      <c r="Z368" s="220">
        <v>0</v>
      </c>
      <c r="AA368" s="221">
        <f>Z368*K368</f>
        <v>0</v>
      </c>
      <c r="AR368" s="20" t="s">
        <v>226</v>
      </c>
      <c r="AT368" s="20" t="s">
        <v>164</v>
      </c>
      <c r="AU368" s="20" t="s">
        <v>142</v>
      </c>
      <c r="AY368" s="20" t="s">
        <v>163</v>
      </c>
      <c r="BE368" s="135">
        <f>IF(U368="základní",N368,0)</f>
        <v>0</v>
      </c>
      <c r="BF368" s="135">
        <f>IF(U368="snížená",N368,0)</f>
        <v>0</v>
      </c>
      <c r="BG368" s="135">
        <f>IF(U368="zákl. přenesená",N368,0)</f>
        <v>0</v>
      </c>
      <c r="BH368" s="135">
        <f>IF(U368="sníž. přenesená",N368,0)</f>
        <v>0</v>
      </c>
      <c r="BI368" s="135">
        <f>IF(U368="nulová",N368,0)</f>
        <v>0</v>
      </c>
      <c r="BJ368" s="20" t="s">
        <v>142</v>
      </c>
      <c r="BK368" s="135">
        <f>ROUND(L368*K368,2)</f>
        <v>0</v>
      </c>
      <c r="BL368" s="20" t="s">
        <v>226</v>
      </c>
      <c r="BM368" s="20" t="s">
        <v>962</v>
      </c>
    </row>
    <row r="369" s="1" customFormat="1" ht="25.5" customHeight="1">
      <c r="B369" s="44"/>
      <c r="C369" s="211" t="s">
        <v>963</v>
      </c>
      <c r="D369" s="211" t="s">
        <v>164</v>
      </c>
      <c r="E369" s="212" t="s">
        <v>964</v>
      </c>
      <c r="F369" s="213" t="s">
        <v>965</v>
      </c>
      <c r="G369" s="213"/>
      <c r="H369" s="213"/>
      <c r="I369" s="213"/>
      <c r="J369" s="214" t="s">
        <v>262</v>
      </c>
      <c r="K369" s="215">
        <v>58</v>
      </c>
      <c r="L369" s="216">
        <v>0</v>
      </c>
      <c r="M369" s="217"/>
      <c r="N369" s="218">
        <f>ROUND(L369*K369,2)</f>
        <v>0</v>
      </c>
      <c r="O369" s="218"/>
      <c r="P369" s="218"/>
      <c r="Q369" s="218"/>
      <c r="R369" s="46"/>
      <c r="T369" s="219" t="s">
        <v>22</v>
      </c>
      <c r="U369" s="54" t="s">
        <v>46</v>
      </c>
      <c r="V369" s="45"/>
      <c r="W369" s="220">
        <f>V369*K369</f>
        <v>0</v>
      </c>
      <c r="X369" s="220">
        <v>0</v>
      </c>
      <c r="Y369" s="220">
        <f>X369*K369</f>
        <v>0</v>
      </c>
      <c r="Z369" s="220">
        <v>0</v>
      </c>
      <c r="AA369" s="221">
        <f>Z369*K369</f>
        <v>0</v>
      </c>
      <c r="AR369" s="20" t="s">
        <v>226</v>
      </c>
      <c r="AT369" s="20" t="s">
        <v>164</v>
      </c>
      <c r="AU369" s="20" t="s">
        <v>142</v>
      </c>
      <c r="AY369" s="20" t="s">
        <v>163</v>
      </c>
      <c r="BE369" s="135">
        <f>IF(U369="základní",N369,0)</f>
        <v>0</v>
      </c>
      <c r="BF369" s="135">
        <f>IF(U369="snížená",N369,0)</f>
        <v>0</v>
      </c>
      <c r="BG369" s="135">
        <f>IF(U369="zákl. přenesená",N369,0)</f>
        <v>0</v>
      </c>
      <c r="BH369" s="135">
        <f>IF(U369="sníž. přenesená",N369,0)</f>
        <v>0</v>
      </c>
      <c r="BI369" s="135">
        <f>IF(U369="nulová",N369,0)</f>
        <v>0</v>
      </c>
      <c r="BJ369" s="20" t="s">
        <v>142</v>
      </c>
      <c r="BK369" s="135">
        <f>ROUND(L369*K369,2)</f>
        <v>0</v>
      </c>
      <c r="BL369" s="20" t="s">
        <v>226</v>
      </c>
      <c r="BM369" s="20" t="s">
        <v>966</v>
      </c>
    </row>
    <row r="370" s="1" customFormat="1" ht="25.5" customHeight="1">
      <c r="B370" s="44"/>
      <c r="C370" s="211" t="s">
        <v>967</v>
      </c>
      <c r="D370" s="211" t="s">
        <v>164</v>
      </c>
      <c r="E370" s="212" t="s">
        <v>968</v>
      </c>
      <c r="F370" s="213" t="s">
        <v>969</v>
      </c>
      <c r="G370" s="213"/>
      <c r="H370" s="213"/>
      <c r="I370" s="213"/>
      <c r="J370" s="214" t="s">
        <v>262</v>
      </c>
      <c r="K370" s="215">
        <v>6</v>
      </c>
      <c r="L370" s="216">
        <v>0</v>
      </c>
      <c r="M370" s="217"/>
      <c r="N370" s="218">
        <f>ROUND(L370*K370,2)</f>
        <v>0</v>
      </c>
      <c r="O370" s="218"/>
      <c r="P370" s="218"/>
      <c r="Q370" s="218"/>
      <c r="R370" s="46"/>
      <c r="T370" s="219" t="s">
        <v>22</v>
      </c>
      <c r="U370" s="54" t="s">
        <v>46</v>
      </c>
      <c r="V370" s="45"/>
      <c r="W370" s="220">
        <f>V370*K370</f>
        <v>0</v>
      </c>
      <c r="X370" s="220">
        <v>0</v>
      </c>
      <c r="Y370" s="220">
        <f>X370*K370</f>
        <v>0</v>
      </c>
      <c r="Z370" s="220">
        <v>0</v>
      </c>
      <c r="AA370" s="221">
        <f>Z370*K370</f>
        <v>0</v>
      </c>
      <c r="AR370" s="20" t="s">
        <v>226</v>
      </c>
      <c r="AT370" s="20" t="s">
        <v>164</v>
      </c>
      <c r="AU370" s="20" t="s">
        <v>142</v>
      </c>
      <c r="AY370" s="20" t="s">
        <v>163</v>
      </c>
      <c r="BE370" s="135">
        <f>IF(U370="základní",N370,0)</f>
        <v>0</v>
      </c>
      <c r="BF370" s="135">
        <f>IF(U370="snížená",N370,0)</f>
        <v>0</v>
      </c>
      <c r="BG370" s="135">
        <f>IF(U370="zákl. přenesená",N370,0)</f>
        <v>0</v>
      </c>
      <c r="BH370" s="135">
        <f>IF(U370="sníž. přenesená",N370,0)</f>
        <v>0</v>
      </c>
      <c r="BI370" s="135">
        <f>IF(U370="nulová",N370,0)</f>
        <v>0</v>
      </c>
      <c r="BJ370" s="20" t="s">
        <v>142</v>
      </c>
      <c r="BK370" s="135">
        <f>ROUND(L370*K370,2)</f>
        <v>0</v>
      </c>
      <c r="BL370" s="20" t="s">
        <v>226</v>
      </c>
      <c r="BM370" s="20" t="s">
        <v>970</v>
      </c>
    </row>
    <row r="371" s="1" customFormat="1" ht="25.5" customHeight="1">
      <c r="B371" s="44"/>
      <c r="C371" s="211" t="s">
        <v>971</v>
      </c>
      <c r="D371" s="211" t="s">
        <v>164</v>
      </c>
      <c r="E371" s="212" t="s">
        <v>972</v>
      </c>
      <c r="F371" s="213" t="s">
        <v>973</v>
      </c>
      <c r="G371" s="213"/>
      <c r="H371" s="213"/>
      <c r="I371" s="213"/>
      <c r="J371" s="214" t="s">
        <v>237</v>
      </c>
      <c r="K371" s="215">
        <v>68</v>
      </c>
      <c r="L371" s="216">
        <v>0</v>
      </c>
      <c r="M371" s="217"/>
      <c r="N371" s="218">
        <f>ROUND(L371*K371,2)</f>
        <v>0</v>
      </c>
      <c r="O371" s="218"/>
      <c r="P371" s="218"/>
      <c r="Q371" s="218"/>
      <c r="R371" s="46"/>
      <c r="T371" s="219" t="s">
        <v>22</v>
      </c>
      <c r="U371" s="54" t="s">
        <v>46</v>
      </c>
      <c r="V371" s="45"/>
      <c r="W371" s="220">
        <f>V371*K371</f>
        <v>0</v>
      </c>
      <c r="X371" s="220">
        <v>0</v>
      </c>
      <c r="Y371" s="220">
        <f>X371*K371</f>
        <v>0</v>
      </c>
      <c r="Z371" s="220">
        <v>0</v>
      </c>
      <c r="AA371" s="221">
        <f>Z371*K371</f>
        <v>0</v>
      </c>
      <c r="AR371" s="20" t="s">
        <v>226</v>
      </c>
      <c r="AT371" s="20" t="s">
        <v>164</v>
      </c>
      <c r="AU371" s="20" t="s">
        <v>142</v>
      </c>
      <c r="AY371" s="20" t="s">
        <v>163</v>
      </c>
      <c r="BE371" s="135">
        <f>IF(U371="základní",N371,0)</f>
        <v>0</v>
      </c>
      <c r="BF371" s="135">
        <f>IF(U371="snížená",N371,0)</f>
        <v>0</v>
      </c>
      <c r="BG371" s="135">
        <f>IF(U371="zákl. přenesená",N371,0)</f>
        <v>0</v>
      </c>
      <c r="BH371" s="135">
        <f>IF(U371="sníž. přenesená",N371,0)</f>
        <v>0</v>
      </c>
      <c r="BI371" s="135">
        <f>IF(U371="nulová",N371,0)</f>
        <v>0</v>
      </c>
      <c r="BJ371" s="20" t="s">
        <v>142</v>
      </c>
      <c r="BK371" s="135">
        <f>ROUND(L371*K371,2)</f>
        <v>0</v>
      </c>
      <c r="BL371" s="20" t="s">
        <v>226</v>
      </c>
      <c r="BM371" s="20" t="s">
        <v>974</v>
      </c>
    </row>
    <row r="372" s="1" customFormat="1" ht="25.5" customHeight="1">
      <c r="B372" s="44"/>
      <c r="C372" s="211" t="s">
        <v>975</v>
      </c>
      <c r="D372" s="211" t="s">
        <v>164</v>
      </c>
      <c r="E372" s="212" t="s">
        <v>976</v>
      </c>
      <c r="F372" s="213" t="s">
        <v>977</v>
      </c>
      <c r="G372" s="213"/>
      <c r="H372" s="213"/>
      <c r="I372" s="213"/>
      <c r="J372" s="214" t="s">
        <v>237</v>
      </c>
      <c r="K372" s="215">
        <v>26</v>
      </c>
      <c r="L372" s="216">
        <v>0</v>
      </c>
      <c r="M372" s="217"/>
      <c r="N372" s="218">
        <f>ROUND(L372*K372,2)</f>
        <v>0</v>
      </c>
      <c r="O372" s="218"/>
      <c r="P372" s="218"/>
      <c r="Q372" s="218"/>
      <c r="R372" s="46"/>
      <c r="T372" s="219" t="s">
        <v>22</v>
      </c>
      <c r="U372" s="54" t="s">
        <v>46</v>
      </c>
      <c r="V372" s="45"/>
      <c r="W372" s="220">
        <f>V372*K372</f>
        <v>0</v>
      </c>
      <c r="X372" s="220">
        <v>0</v>
      </c>
      <c r="Y372" s="220">
        <f>X372*K372</f>
        <v>0</v>
      </c>
      <c r="Z372" s="220">
        <v>0</v>
      </c>
      <c r="AA372" s="221">
        <f>Z372*K372</f>
        <v>0</v>
      </c>
      <c r="AR372" s="20" t="s">
        <v>226</v>
      </c>
      <c r="AT372" s="20" t="s">
        <v>164</v>
      </c>
      <c r="AU372" s="20" t="s">
        <v>142</v>
      </c>
      <c r="AY372" s="20" t="s">
        <v>163</v>
      </c>
      <c r="BE372" s="135">
        <f>IF(U372="základní",N372,0)</f>
        <v>0</v>
      </c>
      <c r="BF372" s="135">
        <f>IF(U372="snížená",N372,0)</f>
        <v>0</v>
      </c>
      <c r="BG372" s="135">
        <f>IF(U372="zákl. přenesená",N372,0)</f>
        <v>0</v>
      </c>
      <c r="BH372" s="135">
        <f>IF(U372="sníž. přenesená",N372,0)</f>
        <v>0</v>
      </c>
      <c r="BI372" s="135">
        <f>IF(U372="nulová",N372,0)</f>
        <v>0</v>
      </c>
      <c r="BJ372" s="20" t="s">
        <v>142</v>
      </c>
      <c r="BK372" s="135">
        <f>ROUND(L372*K372,2)</f>
        <v>0</v>
      </c>
      <c r="BL372" s="20" t="s">
        <v>226</v>
      </c>
      <c r="BM372" s="20" t="s">
        <v>978</v>
      </c>
    </row>
    <row r="373" s="1" customFormat="1" ht="25.5" customHeight="1">
      <c r="B373" s="44"/>
      <c r="C373" s="211" t="s">
        <v>979</v>
      </c>
      <c r="D373" s="211" t="s">
        <v>164</v>
      </c>
      <c r="E373" s="212" t="s">
        <v>980</v>
      </c>
      <c r="F373" s="213" t="s">
        <v>981</v>
      </c>
      <c r="G373" s="213"/>
      <c r="H373" s="213"/>
      <c r="I373" s="213"/>
      <c r="J373" s="214" t="s">
        <v>262</v>
      </c>
      <c r="K373" s="215">
        <v>18</v>
      </c>
      <c r="L373" s="216">
        <v>0</v>
      </c>
      <c r="M373" s="217"/>
      <c r="N373" s="218">
        <f>ROUND(L373*K373,2)</f>
        <v>0</v>
      </c>
      <c r="O373" s="218"/>
      <c r="P373" s="218"/>
      <c r="Q373" s="218"/>
      <c r="R373" s="46"/>
      <c r="T373" s="219" t="s">
        <v>22</v>
      </c>
      <c r="U373" s="54" t="s">
        <v>46</v>
      </c>
      <c r="V373" s="45"/>
      <c r="W373" s="220">
        <f>V373*K373</f>
        <v>0</v>
      </c>
      <c r="X373" s="220">
        <v>0</v>
      </c>
      <c r="Y373" s="220">
        <f>X373*K373</f>
        <v>0</v>
      </c>
      <c r="Z373" s="220">
        <v>0</v>
      </c>
      <c r="AA373" s="221">
        <f>Z373*K373</f>
        <v>0</v>
      </c>
      <c r="AR373" s="20" t="s">
        <v>226</v>
      </c>
      <c r="AT373" s="20" t="s">
        <v>164</v>
      </c>
      <c r="AU373" s="20" t="s">
        <v>142</v>
      </c>
      <c r="AY373" s="20" t="s">
        <v>163</v>
      </c>
      <c r="BE373" s="135">
        <f>IF(U373="základní",N373,0)</f>
        <v>0</v>
      </c>
      <c r="BF373" s="135">
        <f>IF(U373="snížená",N373,0)</f>
        <v>0</v>
      </c>
      <c r="BG373" s="135">
        <f>IF(U373="zákl. přenesená",N373,0)</f>
        <v>0</v>
      </c>
      <c r="BH373" s="135">
        <f>IF(U373="sníž. přenesená",N373,0)</f>
        <v>0</v>
      </c>
      <c r="BI373" s="135">
        <f>IF(U373="nulová",N373,0)</f>
        <v>0</v>
      </c>
      <c r="BJ373" s="20" t="s">
        <v>142</v>
      </c>
      <c r="BK373" s="135">
        <f>ROUND(L373*K373,2)</f>
        <v>0</v>
      </c>
      <c r="BL373" s="20" t="s">
        <v>226</v>
      </c>
      <c r="BM373" s="20" t="s">
        <v>982</v>
      </c>
    </row>
    <row r="374" s="1" customFormat="1" ht="25.5" customHeight="1">
      <c r="B374" s="44"/>
      <c r="C374" s="211" t="s">
        <v>983</v>
      </c>
      <c r="D374" s="211" t="s">
        <v>164</v>
      </c>
      <c r="E374" s="212" t="s">
        <v>984</v>
      </c>
      <c r="F374" s="213" t="s">
        <v>985</v>
      </c>
      <c r="G374" s="213"/>
      <c r="H374" s="213"/>
      <c r="I374" s="213"/>
      <c r="J374" s="214" t="s">
        <v>299</v>
      </c>
      <c r="K374" s="215">
        <v>1</v>
      </c>
      <c r="L374" s="216">
        <v>0</v>
      </c>
      <c r="M374" s="217"/>
      <c r="N374" s="218">
        <f>ROUND(L374*K374,2)</f>
        <v>0</v>
      </c>
      <c r="O374" s="218"/>
      <c r="P374" s="218"/>
      <c r="Q374" s="218"/>
      <c r="R374" s="46"/>
      <c r="T374" s="219" t="s">
        <v>22</v>
      </c>
      <c r="U374" s="54" t="s">
        <v>46</v>
      </c>
      <c r="V374" s="45"/>
      <c r="W374" s="220">
        <f>V374*K374</f>
        <v>0</v>
      </c>
      <c r="X374" s="220">
        <v>0</v>
      </c>
      <c r="Y374" s="220">
        <f>X374*K374</f>
        <v>0</v>
      </c>
      <c r="Z374" s="220">
        <v>0</v>
      </c>
      <c r="AA374" s="221">
        <f>Z374*K374</f>
        <v>0</v>
      </c>
      <c r="AR374" s="20" t="s">
        <v>226</v>
      </c>
      <c r="AT374" s="20" t="s">
        <v>164</v>
      </c>
      <c r="AU374" s="20" t="s">
        <v>142</v>
      </c>
      <c r="AY374" s="20" t="s">
        <v>163</v>
      </c>
      <c r="BE374" s="135">
        <f>IF(U374="základní",N374,0)</f>
        <v>0</v>
      </c>
      <c r="BF374" s="135">
        <f>IF(U374="snížená",N374,0)</f>
        <v>0</v>
      </c>
      <c r="BG374" s="135">
        <f>IF(U374="zákl. přenesená",N374,0)</f>
        <v>0</v>
      </c>
      <c r="BH374" s="135">
        <f>IF(U374="sníž. přenesená",N374,0)</f>
        <v>0</v>
      </c>
      <c r="BI374" s="135">
        <f>IF(U374="nulová",N374,0)</f>
        <v>0</v>
      </c>
      <c r="BJ374" s="20" t="s">
        <v>142</v>
      </c>
      <c r="BK374" s="135">
        <f>ROUND(L374*K374,2)</f>
        <v>0</v>
      </c>
      <c r="BL374" s="20" t="s">
        <v>226</v>
      </c>
      <c r="BM374" s="20" t="s">
        <v>986</v>
      </c>
    </row>
    <row r="375" s="1" customFormat="1" ht="16.5" customHeight="1">
      <c r="B375" s="44"/>
      <c r="C375" s="211" t="s">
        <v>987</v>
      </c>
      <c r="D375" s="211" t="s">
        <v>164</v>
      </c>
      <c r="E375" s="212" t="s">
        <v>988</v>
      </c>
      <c r="F375" s="213" t="s">
        <v>989</v>
      </c>
      <c r="G375" s="213"/>
      <c r="H375" s="213"/>
      <c r="I375" s="213"/>
      <c r="J375" s="214" t="s">
        <v>299</v>
      </c>
      <c r="K375" s="215">
        <v>1</v>
      </c>
      <c r="L375" s="216">
        <v>0</v>
      </c>
      <c r="M375" s="217"/>
      <c r="N375" s="218">
        <f>ROUND(L375*K375,2)</f>
        <v>0</v>
      </c>
      <c r="O375" s="218"/>
      <c r="P375" s="218"/>
      <c r="Q375" s="218"/>
      <c r="R375" s="46"/>
      <c r="T375" s="219" t="s">
        <v>22</v>
      </c>
      <c r="U375" s="54" t="s">
        <v>46</v>
      </c>
      <c r="V375" s="45"/>
      <c r="W375" s="220">
        <f>V375*K375</f>
        <v>0</v>
      </c>
      <c r="X375" s="220">
        <v>0</v>
      </c>
      <c r="Y375" s="220">
        <f>X375*K375</f>
        <v>0</v>
      </c>
      <c r="Z375" s="220">
        <v>0</v>
      </c>
      <c r="AA375" s="221">
        <f>Z375*K375</f>
        <v>0</v>
      </c>
      <c r="AR375" s="20" t="s">
        <v>226</v>
      </c>
      <c r="AT375" s="20" t="s">
        <v>164</v>
      </c>
      <c r="AU375" s="20" t="s">
        <v>142</v>
      </c>
      <c r="AY375" s="20" t="s">
        <v>163</v>
      </c>
      <c r="BE375" s="135">
        <f>IF(U375="základní",N375,0)</f>
        <v>0</v>
      </c>
      <c r="BF375" s="135">
        <f>IF(U375="snížená",N375,0)</f>
        <v>0</v>
      </c>
      <c r="BG375" s="135">
        <f>IF(U375="zákl. přenesená",N375,0)</f>
        <v>0</v>
      </c>
      <c r="BH375" s="135">
        <f>IF(U375="sníž. přenesená",N375,0)</f>
        <v>0</v>
      </c>
      <c r="BI375" s="135">
        <f>IF(U375="nulová",N375,0)</f>
        <v>0</v>
      </c>
      <c r="BJ375" s="20" t="s">
        <v>142</v>
      </c>
      <c r="BK375" s="135">
        <f>ROUND(L375*K375,2)</f>
        <v>0</v>
      </c>
      <c r="BL375" s="20" t="s">
        <v>226</v>
      </c>
      <c r="BM375" s="20" t="s">
        <v>990</v>
      </c>
    </row>
    <row r="376" s="1" customFormat="1" ht="16.5" customHeight="1">
      <c r="B376" s="44"/>
      <c r="C376" s="211" t="s">
        <v>991</v>
      </c>
      <c r="D376" s="211" t="s">
        <v>164</v>
      </c>
      <c r="E376" s="212" t="s">
        <v>992</v>
      </c>
      <c r="F376" s="213" t="s">
        <v>993</v>
      </c>
      <c r="G376" s="213"/>
      <c r="H376" s="213"/>
      <c r="I376" s="213"/>
      <c r="J376" s="214" t="s">
        <v>299</v>
      </c>
      <c r="K376" s="215">
        <v>1</v>
      </c>
      <c r="L376" s="216">
        <v>0</v>
      </c>
      <c r="M376" s="217"/>
      <c r="N376" s="218">
        <f>ROUND(L376*K376,2)</f>
        <v>0</v>
      </c>
      <c r="O376" s="218"/>
      <c r="P376" s="218"/>
      <c r="Q376" s="218"/>
      <c r="R376" s="46"/>
      <c r="T376" s="219" t="s">
        <v>22</v>
      </c>
      <c r="U376" s="54" t="s">
        <v>46</v>
      </c>
      <c r="V376" s="45"/>
      <c r="W376" s="220">
        <f>V376*K376</f>
        <v>0</v>
      </c>
      <c r="X376" s="220">
        <v>0</v>
      </c>
      <c r="Y376" s="220">
        <f>X376*K376</f>
        <v>0</v>
      </c>
      <c r="Z376" s="220">
        <v>0</v>
      </c>
      <c r="AA376" s="221">
        <f>Z376*K376</f>
        <v>0</v>
      </c>
      <c r="AR376" s="20" t="s">
        <v>226</v>
      </c>
      <c r="AT376" s="20" t="s">
        <v>164</v>
      </c>
      <c r="AU376" s="20" t="s">
        <v>142</v>
      </c>
      <c r="AY376" s="20" t="s">
        <v>163</v>
      </c>
      <c r="BE376" s="135">
        <f>IF(U376="základní",N376,0)</f>
        <v>0</v>
      </c>
      <c r="BF376" s="135">
        <f>IF(U376="snížená",N376,0)</f>
        <v>0</v>
      </c>
      <c r="BG376" s="135">
        <f>IF(U376="zákl. přenesená",N376,0)</f>
        <v>0</v>
      </c>
      <c r="BH376" s="135">
        <f>IF(U376="sníž. přenesená",N376,0)</f>
        <v>0</v>
      </c>
      <c r="BI376" s="135">
        <f>IF(U376="nulová",N376,0)</f>
        <v>0</v>
      </c>
      <c r="BJ376" s="20" t="s">
        <v>142</v>
      </c>
      <c r="BK376" s="135">
        <f>ROUND(L376*K376,2)</f>
        <v>0</v>
      </c>
      <c r="BL376" s="20" t="s">
        <v>226</v>
      </c>
      <c r="BM376" s="20" t="s">
        <v>994</v>
      </c>
    </row>
    <row r="377" s="1" customFormat="1" ht="25.5" customHeight="1">
      <c r="B377" s="44"/>
      <c r="C377" s="211" t="s">
        <v>995</v>
      </c>
      <c r="D377" s="211" t="s">
        <v>164</v>
      </c>
      <c r="E377" s="212" t="s">
        <v>996</v>
      </c>
      <c r="F377" s="213" t="s">
        <v>997</v>
      </c>
      <c r="G377" s="213"/>
      <c r="H377" s="213"/>
      <c r="I377" s="213"/>
      <c r="J377" s="214" t="s">
        <v>299</v>
      </c>
      <c r="K377" s="215">
        <v>1</v>
      </c>
      <c r="L377" s="216">
        <v>0</v>
      </c>
      <c r="M377" s="217"/>
      <c r="N377" s="218">
        <f>ROUND(L377*K377,2)</f>
        <v>0</v>
      </c>
      <c r="O377" s="218"/>
      <c r="P377" s="218"/>
      <c r="Q377" s="218"/>
      <c r="R377" s="46"/>
      <c r="T377" s="219" t="s">
        <v>22</v>
      </c>
      <c r="U377" s="54" t="s">
        <v>46</v>
      </c>
      <c r="V377" s="45"/>
      <c r="W377" s="220">
        <f>V377*K377</f>
        <v>0</v>
      </c>
      <c r="X377" s="220">
        <v>0</v>
      </c>
      <c r="Y377" s="220">
        <f>X377*K377</f>
        <v>0</v>
      </c>
      <c r="Z377" s="220">
        <v>0</v>
      </c>
      <c r="AA377" s="221">
        <f>Z377*K377</f>
        <v>0</v>
      </c>
      <c r="AR377" s="20" t="s">
        <v>226</v>
      </c>
      <c r="AT377" s="20" t="s">
        <v>164</v>
      </c>
      <c r="AU377" s="20" t="s">
        <v>142</v>
      </c>
      <c r="AY377" s="20" t="s">
        <v>163</v>
      </c>
      <c r="BE377" s="135">
        <f>IF(U377="základní",N377,0)</f>
        <v>0</v>
      </c>
      <c r="BF377" s="135">
        <f>IF(U377="snížená",N377,0)</f>
        <v>0</v>
      </c>
      <c r="BG377" s="135">
        <f>IF(U377="zákl. přenesená",N377,0)</f>
        <v>0</v>
      </c>
      <c r="BH377" s="135">
        <f>IF(U377="sníž. přenesená",N377,0)</f>
        <v>0</v>
      </c>
      <c r="BI377" s="135">
        <f>IF(U377="nulová",N377,0)</f>
        <v>0</v>
      </c>
      <c r="BJ377" s="20" t="s">
        <v>142</v>
      </c>
      <c r="BK377" s="135">
        <f>ROUND(L377*K377,2)</f>
        <v>0</v>
      </c>
      <c r="BL377" s="20" t="s">
        <v>226</v>
      </c>
      <c r="BM377" s="20" t="s">
        <v>998</v>
      </c>
    </row>
    <row r="378" s="9" customFormat="1" ht="29.88" customHeight="1">
      <c r="B378" s="198"/>
      <c r="C378" s="199"/>
      <c r="D378" s="208" t="s">
        <v>129</v>
      </c>
      <c r="E378" s="208"/>
      <c r="F378" s="208"/>
      <c r="G378" s="208"/>
      <c r="H378" s="208"/>
      <c r="I378" s="208"/>
      <c r="J378" s="208"/>
      <c r="K378" s="208"/>
      <c r="L378" s="208"/>
      <c r="M378" s="208"/>
      <c r="N378" s="222">
        <f>BK378</f>
        <v>0</v>
      </c>
      <c r="O378" s="223"/>
      <c r="P378" s="223"/>
      <c r="Q378" s="223"/>
      <c r="R378" s="201"/>
      <c r="T378" s="202"/>
      <c r="U378" s="199"/>
      <c r="V378" s="199"/>
      <c r="W378" s="203">
        <f>SUM(W379:W383)</f>
        <v>0</v>
      </c>
      <c r="X378" s="199"/>
      <c r="Y378" s="203">
        <f>SUM(Y379:Y383)</f>
        <v>0</v>
      </c>
      <c r="Z378" s="199"/>
      <c r="AA378" s="204">
        <f>SUM(AA379:AA383)</f>
        <v>0</v>
      </c>
      <c r="AR378" s="205" t="s">
        <v>142</v>
      </c>
      <c r="AT378" s="206" t="s">
        <v>78</v>
      </c>
      <c r="AU378" s="206" t="s">
        <v>84</v>
      </c>
      <c r="AY378" s="205" t="s">
        <v>163</v>
      </c>
      <c r="BK378" s="207">
        <f>SUM(BK379:BK383)</f>
        <v>0</v>
      </c>
    </row>
    <row r="379" s="1" customFormat="1" ht="25.5" customHeight="1">
      <c r="B379" s="44"/>
      <c r="C379" s="211" t="s">
        <v>999</v>
      </c>
      <c r="D379" s="211" t="s">
        <v>164</v>
      </c>
      <c r="E379" s="212" t="s">
        <v>1000</v>
      </c>
      <c r="F379" s="213" t="s">
        <v>1001</v>
      </c>
      <c r="G379" s="213"/>
      <c r="H379" s="213"/>
      <c r="I379" s="213"/>
      <c r="J379" s="214" t="s">
        <v>167</v>
      </c>
      <c r="K379" s="215">
        <v>6</v>
      </c>
      <c r="L379" s="216">
        <v>0</v>
      </c>
      <c r="M379" s="217"/>
      <c r="N379" s="218">
        <f>ROUND(L379*K379,2)</f>
        <v>0</v>
      </c>
      <c r="O379" s="218"/>
      <c r="P379" s="218"/>
      <c r="Q379" s="218"/>
      <c r="R379" s="46"/>
      <c r="T379" s="219" t="s">
        <v>22</v>
      </c>
      <c r="U379" s="54" t="s">
        <v>46</v>
      </c>
      <c r="V379" s="45"/>
      <c r="W379" s="220">
        <f>V379*K379</f>
        <v>0</v>
      </c>
      <c r="X379" s="220">
        <v>0</v>
      </c>
      <c r="Y379" s="220">
        <f>X379*K379</f>
        <v>0</v>
      </c>
      <c r="Z379" s="220">
        <v>0</v>
      </c>
      <c r="AA379" s="221">
        <f>Z379*K379</f>
        <v>0</v>
      </c>
      <c r="AR379" s="20" t="s">
        <v>226</v>
      </c>
      <c r="AT379" s="20" t="s">
        <v>164</v>
      </c>
      <c r="AU379" s="20" t="s">
        <v>142</v>
      </c>
      <c r="AY379" s="20" t="s">
        <v>163</v>
      </c>
      <c r="BE379" s="135">
        <f>IF(U379="základní",N379,0)</f>
        <v>0</v>
      </c>
      <c r="BF379" s="135">
        <f>IF(U379="snížená",N379,0)</f>
        <v>0</v>
      </c>
      <c r="BG379" s="135">
        <f>IF(U379="zákl. přenesená",N379,0)</f>
        <v>0</v>
      </c>
      <c r="BH379" s="135">
        <f>IF(U379="sníž. přenesená",N379,0)</f>
        <v>0</v>
      </c>
      <c r="BI379" s="135">
        <f>IF(U379="nulová",N379,0)</f>
        <v>0</v>
      </c>
      <c r="BJ379" s="20" t="s">
        <v>142</v>
      </c>
      <c r="BK379" s="135">
        <f>ROUND(L379*K379,2)</f>
        <v>0</v>
      </c>
      <c r="BL379" s="20" t="s">
        <v>226</v>
      </c>
      <c r="BM379" s="20" t="s">
        <v>1002</v>
      </c>
    </row>
    <row r="380" s="1" customFormat="1" ht="25.5" customHeight="1">
      <c r="B380" s="44"/>
      <c r="C380" s="224" t="s">
        <v>1003</v>
      </c>
      <c r="D380" s="224" t="s">
        <v>259</v>
      </c>
      <c r="E380" s="225" t="s">
        <v>1004</v>
      </c>
      <c r="F380" s="226" t="s">
        <v>1005</v>
      </c>
      <c r="G380" s="226"/>
      <c r="H380" s="226"/>
      <c r="I380" s="226"/>
      <c r="J380" s="227" t="s">
        <v>167</v>
      </c>
      <c r="K380" s="228">
        <v>6</v>
      </c>
      <c r="L380" s="229">
        <v>0</v>
      </c>
      <c r="M380" s="230"/>
      <c r="N380" s="231">
        <f>ROUND(L380*K380,2)</f>
        <v>0</v>
      </c>
      <c r="O380" s="218"/>
      <c r="P380" s="218"/>
      <c r="Q380" s="218"/>
      <c r="R380" s="46"/>
      <c r="T380" s="219" t="s">
        <v>22</v>
      </c>
      <c r="U380" s="54" t="s">
        <v>46</v>
      </c>
      <c r="V380" s="45"/>
      <c r="W380" s="220">
        <f>V380*K380</f>
        <v>0</v>
      </c>
      <c r="X380" s="220">
        <v>0</v>
      </c>
      <c r="Y380" s="220">
        <f>X380*K380</f>
        <v>0</v>
      </c>
      <c r="Z380" s="220">
        <v>0</v>
      </c>
      <c r="AA380" s="221">
        <f>Z380*K380</f>
        <v>0</v>
      </c>
      <c r="AR380" s="20" t="s">
        <v>292</v>
      </c>
      <c r="AT380" s="20" t="s">
        <v>259</v>
      </c>
      <c r="AU380" s="20" t="s">
        <v>142</v>
      </c>
      <c r="AY380" s="20" t="s">
        <v>163</v>
      </c>
      <c r="BE380" s="135">
        <f>IF(U380="základní",N380,0)</f>
        <v>0</v>
      </c>
      <c r="BF380" s="135">
        <f>IF(U380="snížená",N380,0)</f>
        <v>0</v>
      </c>
      <c r="BG380" s="135">
        <f>IF(U380="zákl. přenesená",N380,0)</f>
        <v>0</v>
      </c>
      <c r="BH380" s="135">
        <f>IF(U380="sníž. přenesená",N380,0)</f>
        <v>0</v>
      </c>
      <c r="BI380" s="135">
        <f>IF(U380="nulová",N380,0)</f>
        <v>0</v>
      </c>
      <c r="BJ380" s="20" t="s">
        <v>142</v>
      </c>
      <c r="BK380" s="135">
        <f>ROUND(L380*K380,2)</f>
        <v>0</v>
      </c>
      <c r="BL380" s="20" t="s">
        <v>226</v>
      </c>
      <c r="BM380" s="20" t="s">
        <v>1006</v>
      </c>
    </row>
    <row r="381" s="1" customFormat="1" ht="25.5" customHeight="1">
      <c r="B381" s="44"/>
      <c r="C381" s="211" t="s">
        <v>1007</v>
      </c>
      <c r="D381" s="211" t="s">
        <v>164</v>
      </c>
      <c r="E381" s="212" t="s">
        <v>1008</v>
      </c>
      <c r="F381" s="213" t="s">
        <v>1009</v>
      </c>
      <c r="G381" s="213"/>
      <c r="H381" s="213"/>
      <c r="I381" s="213"/>
      <c r="J381" s="214" t="s">
        <v>237</v>
      </c>
      <c r="K381" s="215">
        <v>18</v>
      </c>
      <c r="L381" s="216">
        <v>0</v>
      </c>
      <c r="M381" s="217"/>
      <c r="N381" s="218">
        <f>ROUND(L381*K381,2)</f>
        <v>0</v>
      </c>
      <c r="O381" s="218"/>
      <c r="P381" s="218"/>
      <c r="Q381" s="218"/>
      <c r="R381" s="46"/>
      <c r="T381" s="219" t="s">
        <v>22</v>
      </c>
      <c r="U381" s="54" t="s">
        <v>46</v>
      </c>
      <c r="V381" s="45"/>
      <c r="W381" s="220">
        <f>V381*K381</f>
        <v>0</v>
      </c>
      <c r="X381" s="220">
        <v>0</v>
      </c>
      <c r="Y381" s="220">
        <f>X381*K381</f>
        <v>0</v>
      </c>
      <c r="Z381" s="220">
        <v>0</v>
      </c>
      <c r="AA381" s="221">
        <f>Z381*K381</f>
        <v>0</v>
      </c>
      <c r="AR381" s="20" t="s">
        <v>226</v>
      </c>
      <c r="AT381" s="20" t="s">
        <v>164</v>
      </c>
      <c r="AU381" s="20" t="s">
        <v>142</v>
      </c>
      <c r="AY381" s="20" t="s">
        <v>163</v>
      </c>
      <c r="BE381" s="135">
        <f>IF(U381="základní",N381,0)</f>
        <v>0</v>
      </c>
      <c r="BF381" s="135">
        <f>IF(U381="snížená",N381,0)</f>
        <v>0</v>
      </c>
      <c r="BG381" s="135">
        <f>IF(U381="zákl. přenesená",N381,0)</f>
        <v>0</v>
      </c>
      <c r="BH381" s="135">
        <f>IF(U381="sníž. přenesená",N381,0)</f>
        <v>0</v>
      </c>
      <c r="BI381" s="135">
        <f>IF(U381="nulová",N381,0)</f>
        <v>0</v>
      </c>
      <c r="BJ381" s="20" t="s">
        <v>142</v>
      </c>
      <c r="BK381" s="135">
        <f>ROUND(L381*K381,2)</f>
        <v>0</v>
      </c>
      <c r="BL381" s="20" t="s">
        <v>226</v>
      </c>
      <c r="BM381" s="20" t="s">
        <v>1010</v>
      </c>
    </row>
    <row r="382" s="1" customFormat="1" ht="25.5" customHeight="1">
      <c r="B382" s="44"/>
      <c r="C382" s="211" t="s">
        <v>1011</v>
      </c>
      <c r="D382" s="211" t="s">
        <v>164</v>
      </c>
      <c r="E382" s="212" t="s">
        <v>1012</v>
      </c>
      <c r="F382" s="213" t="s">
        <v>1013</v>
      </c>
      <c r="G382" s="213"/>
      <c r="H382" s="213"/>
      <c r="I382" s="213"/>
      <c r="J382" s="214" t="s">
        <v>167</v>
      </c>
      <c r="K382" s="215">
        <v>3</v>
      </c>
      <c r="L382" s="216">
        <v>0</v>
      </c>
      <c r="M382" s="217"/>
      <c r="N382" s="218">
        <f>ROUND(L382*K382,2)</f>
        <v>0</v>
      </c>
      <c r="O382" s="218"/>
      <c r="P382" s="218"/>
      <c r="Q382" s="218"/>
      <c r="R382" s="46"/>
      <c r="T382" s="219" t="s">
        <v>22</v>
      </c>
      <c r="U382" s="54" t="s">
        <v>46</v>
      </c>
      <c r="V382" s="45"/>
      <c r="W382" s="220">
        <f>V382*K382</f>
        <v>0</v>
      </c>
      <c r="X382" s="220">
        <v>0</v>
      </c>
      <c r="Y382" s="220">
        <f>X382*K382</f>
        <v>0</v>
      </c>
      <c r="Z382" s="220">
        <v>0</v>
      </c>
      <c r="AA382" s="221">
        <f>Z382*K382</f>
        <v>0</v>
      </c>
      <c r="AR382" s="20" t="s">
        <v>226</v>
      </c>
      <c r="AT382" s="20" t="s">
        <v>164</v>
      </c>
      <c r="AU382" s="20" t="s">
        <v>142</v>
      </c>
      <c r="AY382" s="20" t="s">
        <v>163</v>
      </c>
      <c r="BE382" s="135">
        <f>IF(U382="základní",N382,0)</f>
        <v>0</v>
      </c>
      <c r="BF382" s="135">
        <f>IF(U382="snížená",N382,0)</f>
        <v>0</v>
      </c>
      <c r="BG382" s="135">
        <f>IF(U382="zákl. přenesená",N382,0)</f>
        <v>0</v>
      </c>
      <c r="BH382" s="135">
        <f>IF(U382="sníž. přenesená",N382,0)</f>
        <v>0</v>
      </c>
      <c r="BI382" s="135">
        <f>IF(U382="nulová",N382,0)</f>
        <v>0</v>
      </c>
      <c r="BJ382" s="20" t="s">
        <v>142</v>
      </c>
      <c r="BK382" s="135">
        <f>ROUND(L382*K382,2)</f>
        <v>0</v>
      </c>
      <c r="BL382" s="20" t="s">
        <v>226</v>
      </c>
      <c r="BM382" s="20" t="s">
        <v>1014</v>
      </c>
    </row>
    <row r="383" s="1" customFormat="1" ht="16.5" customHeight="1">
      <c r="B383" s="44"/>
      <c r="C383" s="224" t="s">
        <v>1015</v>
      </c>
      <c r="D383" s="224" t="s">
        <v>259</v>
      </c>
      <c r="E383" s="225" t="s">
        <v>1016</v>
      </c>
      <c r="F383" s="226" t="s">
        <v>1017</v>
      </c>
      <c r="G383" s="226"/>
      <c r="H383" s="226"/>
      <c r="I383" s="226"/>
      <c r="J383" s="227" t="s">
        <v>167</v>
      </c>
      <c r="K383" s="228">
        <v>3</v>
      </c>
      <c r="L383" s="229">
        <v>0</v>
      </c>
      <c r="M383" s="230"/>
      <c r="N383" s="231">
        <f>ROUND(L383*K383,2)</f>
        <v>0</v>
      </c>
      <c r="O383" s="218"/>
      <c r="P383" s="218"/>
      <c r="Q383" s="218"/>
      <c r="R383" s="46"/>
      <c r="T383" s="219" t="s">
        <v>22</v>
      </c>
      <c r="U383" s="54" t="s">
        <v>46</v>
      </c>
      <c r="V383" s="45"/>
      <c r="W383" s="220">
        <f>V383*K383</f>
        <v>0</v>
      </c>
      <c r="X383" s="220">
        <v>0</v>
      </c>
      <c r="Y383" s="220">
        <f>X383*K383</f>
        <v>0</v>
      </c>
      <c r="Z383" s="220">
        <v>0</v>
      </c>
      <c r="AA383" s="221">
        <f>Z383*K383</f>
        <v>0</v>
      </c>
      <c r="AR383" s="20" t="s">
        <v>292</v>
      </c>
      <c r="AT383" s="20" t="s">
        <v>259</v>
      </c>
      <c r="AU383" s="20" t="s">
        <v>142</v>
      </c>
      <c r="AY383" s="20" t="s">
        <v>163</v>
      </c>
      <c r="BE383" s="135">
        <f>IF(U383="základní",N383,0)</f>
        <v>0</v>
      </c>
      <c r="BF383" s="135">
        <f>IF(U383="snížená",N383,0)</f>
        <v>0</v>
      </c>
      <c r="BG383" s="135">
        <f>IF(U383="zákl. přenesená",N383,0)</f>
        <v>0</v>
      </c>
      <c r="BH383" s="135">
        <f>IF(U383="sníž. přenesená",N383,0)</f>
        <v>0</v>
      </c>
      <c r="BI383" s="135">
        <f>IF(U383="nulová",N383,0)</f>
        <v>0</v>
      </c>
      <c r="BJ383" s="20" t="s">
        <v>142</v>
      </c>
      <c r="BK383" s="135">
        <f>ROUND(L383*K383,2)</f>
        <v>0</v>
      </c>
      <c r="BL383" s="20" t="s">
        <v>226</v>
      </c>
      <c r="BM383" s="20" t="s">
        <v>1018</v>
      </c>
    </row>
    <row r="384" s="9" customFormat="1" ht="29.88" customHeight="1">
      <c r="B384" s="198"/>
      <c r="C384" s="199"/>
      <c r="D384" s="208" t="s">
        <v>130</v>
      </c>
      <c r="E384" s="208"/>
      <c r="F384" s="208"/>
      <c r="G384" s="208"/>
      <c r="H384" s="208"/>
      <c r="I384" s="208"/>
      <c r="J384" s="208"/>
      <c r="K384" s="208"/>
      <c r="L384" s="208"/>
      <c r="M384" s="208"/>
      <c r="N384" s="222">
        <f>BK384</f>
        <v>0</v>
      </c>
      <c r="O384" s="223"/>
      <c r="P384" s="223"/>
      <c r="Q384" s="223"/>
      <c r="R384" s="201"/>
      <c r="T384" s="202"/>
      <c r="U384" s="199"/>
      <c r="V384" s="199"/>
      <c r="W384" s="203">
        <f>SUM(W385:W389)</f>
        <v>0</v>
      </c>
      <c r="X384" s="199"/>
      <c r="Y384" s="203">
        <f>SUM(Y385:Y389)</f>
        <v>0.076479999999999992</v>
      </c>
      <c r="Z384" s="199"/>
      <c r="AA384" s="204">
        <f>SUM(AA385:AA389)</f>
        <v>0.017600000000000001</v>
      </c>
      <c r="AR384" s="205" t="s">
        <v>142</v>
      </c>
      <c r="AT384" s="206" t="s">
        <v>78</v>
      </c>
      <c r="AU384" s="206" t="s">
        <v>84</v>
      </c>
      <c r="AY384" s="205" t="s">
        <v>163</v>
      </c>
      <c r="BK384" s="207">
        <f>SUM(BK385:BK389)</f>
        <v>0</v>
      </c>
    </row>
    <row r="385" s="1" customFormat="1" ht="38.25" customHeight="1">
      <c r="B385" s="44"/>
      <c r="C385" s="211" t="s">
        <v>1019</v>
      </c>
      <c r="D385" s="211" t="s">
        <v>164</v>
      </c>
      <c r="E385" s="212" t="s">
        <v>1020</v>
      </c>
      <c r="F385" s="213" t="s">
        <v>1021</v>
      </c>
      <c r="G385" s="213"/>
      <c r="H385" s="213"/>
      <c r="I385" s="213"/>
      <c r="J385" s="214" t="s">
        <v>237</v>
      </c>
      <c r="K385" s="215">
        <v>4</v>
      </c>
      <c r="L385" s="216">
        <v>0</v>
      </c>
      <c r="M385" s="217"/>
      <c r="N385" s="218">
        <f>ROUND(L385*K385,2)</f>
        <v>0</v>
      </c>
      <c r="O385" s="218"/>
      <c r="P385" s="218"/>
      <c r="Q385" s="218"/>
      <c r="R385" s="46"/>
      <c r="T385" s="219" t="s">
        <v>22</v>
      </c>
      <c r="U385" s="54" t="s">
        <v>46</v>
      </c>
      <c r="V385" s="45"/>
      <c r="W385" s="220">
        <f>V385*K385</f>
        <v>0</v>
      </c>
      <c r="X385" s="220">
        <v>0</v>
      </c>
      <c r="Y385" s="220">
        <f>X385*K385</f>
        <v>0</v>
      </c>
      <c r="Z385" s="220">
        <v>0.0022000000000000001</v>
      </c>
      <c r="AA385" s="221">
        <f>Z385*K385</f>
        <v>0.0088000000000000005</v>
      </c>
      <c r="AR385" s="20" t="s">
        <v>226</v>
      </c>
      <c r="AT385" s="20" t="s">
        <v>164</v>
      </c>
      <c r="AU385" s="20" t="s">
        <v>142</v>
      </c>
      <c r="AY385" s="20" t="s">
        <v>163</v>
      </c>
      <c r="BE385" s="135">
        <f>IF(U385="základní",N385,0)</f>
        <v>0</v>
      </c>
      <c r="BF385" s="135">
        <f>IF(U385="snížená",N385,0)</f>
        <v>0</v>
      </c>
      <c r="BG385" s="135">
        <f>IF(U385="zákl. přenesená",N385,0)</f>
        <v>0</v>
      </c>
      <c r="BH385" s="135">
        <f>IF(U385="sníž. přenesená",N385,0)</f>
        <v>0</v>
      </c>
      <c r="BI385" s="135">
        <f>IF(U385="nulová",N385,0)</f>
        <v>0</v>
      </c>
      <c r="BJ385" s="20" t="s">
        <v>142</v>
      </c>
      <c r="BK385" s="135">
        <f>ROUND(L385*K385,2)</f>
        <v>0</v>
      </c>
      <c r="BL385" s="20" t="s">
        <v>226</v>
      </c>
      <c r="BM385" s="20" t="s">
        <v>1022</v>
      </c>
    </row>
    <row r="386" s="1" customFormat="1" ht="38.25" customHeight="1">
      <c r="B386" s="44"/>
      <c r="C386" s="211" t="s">
        <v>1023</v>
      </c>
      <c r="D386" s="211" t="s">
        <v>164</v>
      </c>
      <c r="E386" s="212" t="s">
        <v>1024</v>
      </c>
      <c r="F386" s="213" t="s">
        <v>1025</v>
      </c>
      <c r="G386" s="213"/>
      <c r="H386" s="213"/>
      <c r="I386" s="213"/>
      <c r="J386" s="214" t="s">
        <v>237</v>
      </c>
      <c r="K386" s="215">
        <v>4</v>
      </c>
      <c r="L386" s="216">
        <v>0</v>
      </c>
      <c r="M386" s="217"/>
      <c r="N386" s="218">
        <f>ROUND(L386*K386,2)</f>
        <v>0</v>
      </c>
      <c r="O386" s="218"/>
      <c r="P386" s="218"/>
      <c r="Q386" s="218"/>
      <c r="R386" s="46"/>
      <c r="T386" s="219" t="s">
        <v>22</v>
      </c>
      <c r="U386" s="54" t="s">
        <v>46</v>
      </c>
      <c r="V386" s="45"/>
      <c r="W386" s="220">
        <f>V386*K386</f>
        <v>0</v>
      </c>
      <c r="X386" s="220">
        <v>0</v>
      </c>
      <c r="Y386" s="220">
        <f>X386*K386</f>
        <v>0</v>
      </c>
      <c r="Z386" s="220">
        <v>0.0022000000000000001</v>
      </c>
      <c r="AA386" s="221">
        <f>Z386*K386</f>
        <v>0.0088000000000000005</v>
      </c>
      <c r="AR386" s="20" t="s">
        <v>226</v>
      </c>
      <c r="AT386" s="20" t="s">
        <v>164</v>
      </c>
      <c r="AU386" s="20" t="s">
        <v>142</v>
      </c>
      <c r="AY386" s="20" t="s">
        <v>163</v>
      </c>
      <c r="BE386" s="135">
        <f>IF(U386="základní",N386,0)</f>
        <v>0</v>
      </c>
      <c r="BF386" s="135">
        <f>IF(U386="snížená",N386,0)</f>
        <v>0</v>
      </c>
      <c r="BG386" s="135">
        <f>IF(U386="zákl. přenesená",N386,0)</f>
        <v>0</v>
      </c>
      <c r="BH386" s="135">
        <f>IF(U386="sníž. přenesená",N386,0)</f>
        <v>0</v>
      </c>
      <c r="BI386" s="135">
        <f>IF(U386="nulová",N386,0)</f>
        <v>0</v>
      </c>
      <c r="BJ386" s="20" t="s">
        <v>142</v>
      </c>
      <c r="BK386" s="135">
        <f>ROUND(L386*K386,2)</f>
        <v>0</v>
      </c>
      <c r="BL386" s="20" t="s">
        <v>226</v>
      </c>
      <c r="BM386" s="20" t="s">
        <v>1026</v>
      </c>
    </row>
    <row r="387" s="1" customFormat="1" ht="25.5" customHeight="1">
      <c r="B387" s="44"/>
      <c r="C387" s="211" t="s">
        <v>1027</v>
      </c>
      <c r="D387" s="211" t="s">
        <v>164</v>
      </c>
      <c r="E387" s="212" t="s">
        <v>1028</v>
      </c>
      <c r="F387" s="213" t="s">
        <v>1029</v>
      </c>
      <c r="G387" s="213"/>
      <c r="H387" s="213"/>
      <c r="I387" s="213"/>
      <c r="J387" s="214" t="s">
        <v>185</v>
      </c>
      <c r="K387" s="215">
        <v>2</v>
      </c>
      <c r="L387" s="216">
        <v>0</v>
      </c>
      <c r="M387" s="217"/>
      <c r="N387" s="218">
        <f>ROUND(L387*K387,2)</f>
        <v>0</v>
      </c>
      <c r="O387" s="218"/>
      <c r="P387" s="218"/>
      <c r="Q387" s="218"/>
      <c r="R387" s="46"/>
      <c r="T387" s="219" t="s">
        <v>22</v>
      </c>
      <c r="U387" s="54" t="s">
        <v>46</v>
      </c>
      <c r="V387" s="45"/>
      <c r="W387" s="220">
        <f>V387*K387</f>
        <v>0</v>
      </c>
      <c r="X387" s="220">
        <v>0.019130000000000001</v>
      </c>
      <c r="Y387" s="220">
        <f>X387*K387</f>
        <v>0.038260000000000002</v>
      </c>
      <c r="Z387" s="220">
        <v>0</v>
      </c>
      <c r="AA387" s="221">
        <f>Z387*K387</f>
        <v>0</v>
      </c>
      <c r="AR387" s="20" t="s">
        <v>226</v>
      </c>
      <c r="AT387" s="20" t="s">
        <v>164</v>
      </c>
      <c r="AU387" s="20" t="s">
        <v>142</v>
      </c>
      <c r="AY387" s="20" t="s">
        <v>163</v>
      </c>
      <c r="BE387" s="135">
        <f>IF(U387="základní",N387,0)</f>
        <v>0</v>
      </c>
      <c r="BF387" s="135">
        <f>IF(U387="snížená",N387,0)</f>
        <v>0</v>
      </c>
      <c r="BG387" s="135">
        <f>IF(U387="zákl. přenesená",N387,0)</f>
        <v>0</v>
      </c>
      <c r="BH387" s="135">
        <f>IF(U387="sníž. přenesená",N387,0)</f>
        <v>0</v>
      </c>
      <c r="BI387" s="135">
        <f>IF(U387="nulová",N387,0)</f>
        <v>0</v>
      </c>
      <c r="BJ387" s="20" t="s">
        <v>142</v>
      </c>
      <c r="BK387" s="135">
        <f>ROUND(L387*K387,2)</f>
        <v>0</v>
      </c>
      <c r="BL387" s="20" t="s">
        <v>226</v>
      </c>
      <c r="BM387" s="20" t="s">
        <v>1030</v>
      </c>
    </row>
    <row r="388" s="1" customFormat="1" ht="25.5" customHeight="1">
      <c r="B388" s="44"/>
      <c r="C388" s="211" t="s">
        <v>1031</v>
      </c>
      <c r="D388" s="211" t="s">
        <v>164</v>
      </c>
      <c r="E388" s="212" t="s">
        <v>1032</v>
      </c>
      <c r="F388" s="213" t="s">
        <v>1033</v>
      </c>
      <c r="G388" s="213"/>
      <c r="H388" s="213"/>
      <c r="I388" s="213"/>
      <c r="J388" s="214" t="s">
        <v>185</v>
      </c>
      <c r="K388" s="215">
        <v>2</v>
      </c>
      <c r="L388" s="216">
        <v>0</v>
      </c>
      <c r="M388" s="217"/>
      <c r="N388" s="218">
        <f>ROUND(L388*K388,2)</f>
        <v>0</v>
      </c>
      <c r="O388" s="218"/>
      <c r="P388" s="218"/>
      <c r="Q388" s="218"/>
      <c r="R388" s="46"/>
      <c r="T388" s="219" t="s">
        <v>22</v>
      </c>
      <c r="U388" s="54" t="s">
        <v>46</v>
      </c>
      <c r="V388" s="45"/>
      <c r="W388" s="220">
        <f>V388*K388</f>
        <v>0</v>
      </c>
      <c r="X388" s="220">
        <v>0.019109999999999999</v>
      </c>
      <c r="Y388" s="220">
        <f>X388*K388</f>
        <v>0.038219999999999997</v>
      </c>
      <c r="Z388" s="220">
        <v>0</v>
      </c>
      <c r="AA388" s="221">
        <f>Z388*K388</f>
        <v>0</v>
      </c>
      <c r="AR388" s="20" t="s">
        <v>226</v>
      </c>
      <c r="AT388" s="20" t="s">
        <v>164</v>
      </c>
      <c r="AU388" s="20" t="s">
        <v>142</v>
      </c>
      <c r="AY388" s="20" t="s">
        <v>163</v>
      </c>
      <c r="BE388" s="135">
        <f>IF(U388="základní",N388,0)</f>
        <v>0</v>
      </c>
      <c r="BF388" s="135">
        <f>IF(U388="snížená",N388,0)</f>
        <v>0</v>
      </c>
      <c r="BG388" s="135">
        <f>IF(U388="zákl. přenesená",N388,0)</f>
        <v>0</v>
      </c>
      <c r="BH388" s="135">
        <f>IF(U388="sníž. přenesená",N388,0)</f>
        <v>0</v>
      </c>
      <c r="BI388" s="135">
        <f>IF(U388="nulová",N388,0)</f>
        <v>0</v>
      </c>
      <c r="BJ388" s="20" t="s">
        <v>142</v>
      </c>
      <c r="BK388" s="135">
        <f>ROUND(L388*K388,2)</f>
        <v>0</v>
      </c>
      <c r="BL388" s="20" t="s">
        <v>226</v>
      </c>
      <c r="BM388" s="20" t="s">
        <v>1034</v>
      </c>
    </row>
    <row r="389" s="1" customFormat="1" ht="25.5" customHeight="1">
      <c r="B389" s="44"/>
      <c r="C389" s="211" t="s">
        <v>1035</v>
      </c>
      <c r="D389" s="211" t="s">
        <v>164</v>
      </c>
      <c r="E389" s="212" t="s">
        <v>1036</v>
      </c>
      <c r="F389" s="213" t="s">
        <v>1037</v>
      </c>
      <c r="G389" s="213"/>
      <c r="H389" s="213"/>
      <c r="I389" s="213"/>
      <c r="J389" s="214" t="s">
        <v>336</v>
      </c>
      <c r="K389" s="234">
        <v>0</v>
      </c>
      <c r="L389" s="216">
        <v>0</v>
      </c>
      <c r="M389" s="217"/>
      <c r="N389" s="218">
        <f>ROUND(L389*K389,2)</f>
        <v>0</v>
      </c>
      <c r="O389" s="218"/>
      <c r="P389" s="218"/>
      <c r="Q389" s="218"/>
      <c r="R389" s="46"/>
      <c r="T389" s="219" t="s">
        <v>22</v>
      </c>
      <c r="U389" s="54" t="s">
        <v>46</v>
      </c>
      <c r="V389" s="45"/>
      <c r="W389" s="220">
        <f>V389*K389</f>
        <v>0</v>
      </c>
      <c r="X389" s="220">
        <v>0</v>
      </c>
      <c r="Y389" s="220">
        <f>X389*K389</f>
        <v>0</v>
      </c>
      <c r="Z389" s="220">
        <v>0</v>
      </c>
      <c r="AA389" s="221">
        <f>Z389*K389</f>
        <v>0</v>
      </c>
      <c r="AR389" s="20" t="s">
        <v>226</v>
      </c>
      <c r="AT389" s="20" t="s">
        <v>164</v>
      </c>
      <c r="AU389" s="20" t="s">
        <v>142</v>
      </c>
      <c r="AY389" s="20" t="s">
        <v>163</v>
      </c>
      <c r="BE389" s="135">
        <f>IF(U389="základní",N389,0)</f>
        <v>0</v>
      </c>
      <c r="BF389" s="135">
        <f>IF(U389="snížená",N389,0)</f>
        <v>0</v>
      </c>
      <c r="BG389" s="135">
        <f>IF(U389="zákl. přenesená",N389,0)</f>
        <v>0</v>
      </c>
      <c r="BH389" s="135">
        <f>IF(U389="sníž. přenesená",N389,0)</f>
        <v>0</v>
      </c>
      <c r="BI389" s="135">
        <f>IF(U389="nulová",N389,0)</f>
        <v>0</v>
      </c>
      <c r="BJ389" s="20" t="s">
        <v>142</v>
      </c>
      <c r="BK389" s="135">
        <f>ROUND(L389*K389,2)</f>
        <v>0</v>
      </c>
      <c r="BL389" s="20" t="s">
        <v>226</v>
      </c>
      <c r="BM389" s="20" t="s">
        <v>1038</v>
      </c>
    </row>
    <row r="390" s="9" customFormat="1" ht="29.88" customHeight="1">
      <c r="B390" s="198"/>
      <c r="C390" s="199"/>
      <c r="D390" s="208" t="s">
        <v>131</v>
      </c>
      <c r="E390" s="208"/>
      <c r="F390" s="208"/>
      <c r="G390" s="208"/>
      <c r="H390" s="208"/>
      <c r="I390" s="208"/>
      <c r="J390" s="208"/>
      <c r="K390" s="208"/>
      <c r="L390" s="208"/>
      <c r="M390" s="208"/>
      <c r="N390" s="222">
        <f>BK390</f>
        <v>0</v>
      </c>
      <c r="O390" s="223"/>
      <c r="P390" s="223"/>
      <c r="Q390" s="223"/>
      <c r="R390" s="201"/>
      <c r="T390" s="202"/>
      <c r="U390" s="199"/>
      <c r="V390" s="199"/>
      <c r="W390" s="203">
        <f>SUM(W391:W403)</f>
        <v>0</v>
      </c>
      <c r="X390" s="199"/>
      <c r="Y390" s="203">
        <f>SUM(Y391:Y403)</f>
        <v>2.0851862000000003</v>
      </c>
      <c r="Z390" s="199"/>
      <c r="AA390" s="204">
        <f>SUM(AA391:AA403)</f>
        <v>0</v>
      </c>
      <c r="AR390" s="205" t="s">
        <v>142</v>
      </c>
      <c r="AT390" s="206" t="s">
        <v>78</v>
      </c>
      <c r="AU390" s="206" t="s">
        <v>84</v>
      </c>
      <c r="AY390" s="205" t="s">
        <v>163</v>
      </c>
      <c r="BK390" s="207">
        <f>SUM(BK391:BK403)</f>
        <v>0</v>
      </c>
    </row>
    <row r="391" s="1" customFormat="1" ht="38.25" customHeight="1">
      <c r="B391" s="44"/>
      <c r="C391" s="211" t="s">
        <v>1039</v>
      </c>
      <c r="D391" s="211" t="s">
        <v>164</v>
      </c>
      <c r="E391" s="212" t="s">
        <v>1040</v>
      </c>
      <c r="F391" s="213" t="s">
        <v>1041</v>
      </c>
      <c r="G391" s="213"/>
      <c r="H391" s="213"/>
      <c r="I391" s="213"/>
      <c r="J391" s="214" t="s">
        <v>185</v>
      </c>
      <c r="K391" s="215">
        <v>7.8680000000000003</v>
      </c>
      <c r="L391" s="216">
        <v>0</v>
      </c>
      <c r="M391" s="217"/>
      <c r="N391" s="218">
        <f>ROUND(L391*K391,2)</f>
        <v>0</v>
      </c>
      <c r="O391" s="218"/>
      <c r="P391" s="218"/>
      <c r="Q391" s="218"/>
      <c r="R391" s="46"/>
      <c r="T391" s="219" t="s">
        <v>22</v>
      </c>
      <c r="U391" s="54" t="s">
        <v>46</v>
      </c>
      <c r="V391" s="45"/>
      <c r="W391" s="220">
        <f>V391*K391</f>
        <v>0</v>
      </c>
      <c r="X391" s="220">
        <v>0.02818</v>
      </c>
      <c r="Y391" s="220">
        <f>X391*K391</f>
        <v>0.22172024000000001</v>
      </c>
      <c r="Z391" s="220">
        <v>0</v>
      </c>
      <c r="AA391" s="221">
        <f>Z391*K391</f>
        <v>0</v>
      </c>
      <c r="AR391" s="20" t="s">
        <v>226</v>
      </c>
      <c r="AT391" s="20" t="s">
        <v>164</v>
      </c>
      <c r="AU391" s="20" t="s">
        <v>142</v>
      </c>
      <c r="AY391" s="20" t="s">
        <v>163</v>
      </c>
      <c r="BE391" s="135">
        <f>IF(U391="základní",N391,0)</f>
        <v>0</v>
      </c>
      <c r="BF391" s="135">
        <f>IF(U391="snížená",N391,0)</f>
        <v>0</v>
      </c>
      <c r="BG391" s="135">
        <f>IF(U391="zákl. přenesená",N391,0)</f>
        <v>0</v>
      </c>
      <c r="BH391" s="135">
        <f>IF(U391="sníž. přenesená",N391,0)</f>
        <v>0</v>
      </c>
      <c r="BI391" s="135">
        <f>IF(U391="nulová",N391,0)</f>
        <v>0</v>
      </c>
      <c r="BJ391" s="20" t="s">
        <v>142</v>
      </c>
      <c r="BK391" s="135">
        <f>ROUND(L391*K391,2)</f>
        <v>0</v>
      </c>
      <c r="BL391" s="20" t="s">
        <v>226</v>
      </c>
      <c r="BM391" s="20" t="s">
        <v>1042</v>
      </c>
    </row>
    <row r="392" s="1" customFormat="1" ht="38.25" customHeight="1">
      <c r="B392" s="44"/>
      <c r="C392" s="211" t="s">
        <v>1043</v>
      </c>
      <c r="D392" s="211" t="s">
        <v>164</v>
      </c>
      <c r="E392" s="212" t="s">
        <v>1044</v>
      </c>
      <c r="F392" s="213" t="s">
        <v>1045</v>
      </c>
      <c r="G392" s="213"/>
      <c r="H392" s="213"/>
      <c r="I392" s="213"/>
      <c r="J392" s="214" t="s">
        <v>185</v>
      </c>
      <c r="K392" s="215">
        <v>66.646000000000001</v>
      </c>
      <c r="L392" s="216">
        <v>0</v>
      </c>
      <c r="M392" s="217"/>
      <c r="N392" s="218">
        <f>ROUND(L392*K392,2)</f>
        <v>0</v>
      </c>
      <c r="O392" s="218"/>
      <c r="P392" s="218"/>
      <c r="Q392" s="218"/>
      <c r="R392" s="46"/>
      <c r="T392" s="219" t="s">
        <v>22</v>
      </c>
      <c r="U392" s="54" t="s">
        <v>46</v>
      </c>
      <c r="V392" s="45"/>
      <c r="W392" s="220">
        <f>V392*K392</f>
        <v>0</v>
      </c>
      <c r="X392" s="220">
        <v>0.026859999999999998</v>
      </c>
      <c r="Y392" s="220">
        <f>X392*K392</f>
        <v>1.7901115599999999</v>
      </c>
      <c r="Z392" s="220">
        <v>0</v>
      </c>
      <c r="AA392" s="221">
        <f>Z392*K392</f>
        <v>0</v>
      </c>
      <c r="AR392" s="20" t="s">
        <v>226</v>
      </c>
      <c r="AT392" s="20" t="s">
        <v>164</v>
      </c>
      <c r="AU392" s="20" t="s">
        <v>142</v>
      </c>
      <c r="AY392" s="20" t="s">
        <v>163</v>
      </c>
      <c r="BE392" s="135">
        <f>IF(U392="základní",N392,0)</f>
        <v>0</v>
      </c>
      <c r="BF392" s="135">
        <f>IF(U392="snížená",N392,0)</f>
        <v>0</v>
      </c>
      <c r="BG392" s="135">
        <f>IF(U392="zákl. přenesená",N392,0)</f>
        <v>0</v>
      </c>
      <c r="BH392" s="135">
        <f>IF(U392="sníž. přenesená",N392,0)</f>
        <v>0</v>
      </c>
      <c r="BI392" s="135">
        <f>IF(U392="nulová",N392,0)</f>
        <v>0</v>
      </c>
      <c r="BJ392" s="20" t="s">
        <v>142</v>
      </c>
      <c r="BK392" s="135">
        <f>ROUND(L392*K392,2)</f>
        <v>0</v>
      </c>
      <c r="BL392" s="20" t="s">
        <v>226</v>
      </c>
      <c r="BM392" s="20" t="s">
        <v>1046</v>
      </c>
    </row>
    <row r="393" s="1" customFormat="1" ht="16.5" customHeight="1">
      <c r="B393" s="44"/>
      <c r="C393" s="211" t="s">
        <v>1047</v>
      </c>
      <c r="D393" s="211" t="s">
        <v>164</v>
      </c>
      <c r="E393" s="212" t="s">
        <v>1048</v>
      </c>
      <c r="F393" s="213" t="s">
        <v>1049</v>
      </c>
      <c r="G393" s="213"/>
      <c r="H393" s="213"/>
      <c r="I393" s="213"/>
      <c r="J393" s="214" t="s">
        <v>237</v>
      </c>
      <c r="K393" s="215">
        <v>1.3999999999999999</v>
      </c>
      <c r="L393" s="216">
        <v>0</v>
      </c>
      <c r="M393" s="217"/>
      <c r="N393" s="218">
        <f>ROUND(L393*K393,2)</f>
        <v>0</v>
      </c>
      <c r="O393" s="218"/>
      <c r="P393" s="218"/>
      <c r="Q393" s="218"/>
      <c r="R393" s="46"/>
      <c r="T393" s="219" t="s">
        <v>22</v>
      </c>
      <c r="U393" s="54" t="s">
        <v>46</v>
      </c>
      <c r="V393" s="45"/>
      <c r="W393" s="220">
        <f>V393*K393</f>
        <v>0</v>
      </c>
      <c r="X393" s="220">
        <v>0.00091</v>
      </c>
      <c r="Y393" s="220">
        <f>X393*K393</f>
        <v>0.001274</v>
      </c>
      <c r="Z393" s="220">
        <v>0</v>
      </c>
      <c r="AA393" s="221">
        <f>Z393*K393</f>
        <v>0</v>
      </c>
      <c r="AR393" s="20" t="s">
        <v>226</v>
      </c>
      <c r="AT393" s="20" t="s">
        <v>164</v>
      </c>
      <c r="AU393" s="20" t="s">
        <v>142</v>
      </c>
      <c r="AY393" s="20" t="s">
        <v>163</v>
      </c>
      <c r="BE393" s="135">
        <f>IF(U393="základní",N393,0)</f>
        <v>0</v>
      </c>
      <c r="BF393" s="135">
        <f>IF(U393="snížená",N393,0)</f>
        <v>0</v>
      </c>
      <c r="BG393" s="135">
        <f>IF(U393="zákl. přenesená",N393,0)</f>
        <v>0</v>
      </c>
      <c r="BH393" s="135">
        <f>IF(U393="sníž. přenesená",N393,0)</f>
        <v>0</v>
      </c>
      <c r="BI393" s="135">
        <f>IF(U393="nulová",N393,0)</f>
        <v>0</v>
      </c>
      <c r="BJ393" s="20" t="s">
        <v>142</v>
      </c>
      <c r="BK393" s="135">
        <f>ROUND(L393*K393,2)</f>
        <v>0</v>
      </c>
      <c r="BL393" s="20" t="s">
        <v>226</v>
      </c>
      <c r="BM393" s="20" t="s">
        <v>1050</v>
      </c>
    </row>
    <row r="394" s="1" customFormat="1" ht="16.5" customHeight="1">
      <c r="B394" s="44"/>
      <c r="C394" s="211" t="s">
        <v>1051</v>
      </c>
      <c r="D394" s="211" t="s">
        <v>164</v>
      </c>
      <c r="E394" s="212" t="s">
        <v>1052</v>
      </c>
      <c r="F394" s="213" t="s">
        <v>1053</v>
      </c>
      <c r="G394" s="213"/>
      <c r="H394" s="213"/>
      <c r="I394" s="213"/>
      <c r="J394" s="214" t="s">
        <v>185</v>
      </c>
      <c r="K394" s="215">
        <v>149.02799999999999</v>
      </c>
      <c r="L394" s="216">
        <v>0</v>
      </c>
      <c r="M394" s="217"/>
      <c r="N394" s="218">
        <f>ROUND(L394*K394,2)</f>
        <v>0</v>
      </c>
      <c r="O394" s="218"/>
      <c r="P394" s="218"/>
      <c r="Q394" s="218"/>
      <c r="R394" s="46"/>
      <c r="T394" s="219" t="s">
        <v>22</v>
      </c>
      <c r="U394" s="54" t="s">
        <v>46</v>
      </c>
      <c r="V394" s="45"/>
      <c r="W394" s="220">
        <f>V394*K394</f>
        <v>0</v>
      </c>
      <c r="X394" s="220">
        <v>0.00020000000000000001</v>
      </c>
      <c r="Y394" s="220">
        <f>X394*K394</f>
        <v>0.029805599999999998</v>
      </c>
      <c r="Z394" s="220">
        <v>0</v>
      </c>
      <c r="AA394" s="221">
        <f>Z394*K394</f>
        <v>0</v>
      </c>
      <c r="AR394" s="20" t="s">
        <v>226</v>
      </c>
      <c r="AT394" s="20" t="s">
        <v>164</v>
      </c>
      <c r="AU394" s="20" t="s">
        <v>142</v>
      </c>
      <c r="AY394" s="20" t="s">
        <v>163</v>
      </c>
      <c r="BE394" s="135">
        <f>IF(U394="základní",N394,0)</f>
        <v>0</v>
      </c>
      <c r="BF394" s="135">
        <f>IF(U394="snížená",N394,0)</f>
        <v>0</v>
      </c>
      <c r="BG394" s="135">
        <f>IF(U394="zákl. přenesená",N394,0)</f>
        <v>0</v>
      </c>
      <c r="BH394" s="135">
        <f>IF(U394="sníž. přenesená",N394,0)</f>
        <v>0</v>
      </c>
      <c r="BI394" s="135">
        <f>IF(U394="nulová",N394,0)</f>
        <v>0</v>
      </c>
      <c r="BJ394" s="20" t="s">
        <v>142</v>
      </c>
      <c r="BK394" s="135">
        <f>ROUND(L394*K394,2)</f>
        <v>0</v>
      </c>
      <c r="BL394" s="20" t="s">
        <v>226</v>
      </c>
      <c r="BM394" s="20" t="s">
        <v>1054</v>
      </c>
    </row>
    <row r="395" s="1" customFormat="1" ht="25.5" customHeight="1">
      <c r="B395" s="44"/>
      <c r="C395" s="211" t="s">
        <v>1055</v>
      </c>
      <c r="D395" s="211" t="s">
        <v>164</v>
      </c>
      <c r="E395" s="212" t="s">
        <v>1056</v>
      </c>
      <c r="F395" s="213" t="s">
        <v>1057</v>
      </c>
      <c r="G395" s="213"/>
      <c r="H395" s="213"/>
      <c r="I395" s="213"/>
      <c r="J395" s="214" t="s">
        <v>237</v>
      </c>
      <c r="K395" s="215">
        <v>7.1100000000000003</v>
      </c>
      <c r="L395" s="216">
        <v>0</v>
      </c>
      <c r="M395" s="217"/>
      <c r="N395" s="218">
        <f>ROUND(L395*K395,2)</f>
        <v>0</v>
      </c>
      <c r="O395" s="218"/>
      <c r="P395" s="218"/>
      <c r="Q395" s="218"/>
      <c r="R395" s="46"/>
      <c r="T395" s="219" t="s">
        <v>22</v>
      </c>
      <c r="U395" s="54" t="s">
        <v>46</v>
      </c>
      <c r="V395" s="45"/>
      <c r="W395" s="220">
        <f>V395*K395</f>
        <v>0</v>
      </c>
      <c r="X395" s="220">
        <v>0.0056800000000000002</v>
      </c>
      <c r="Y395" s="220">
        <f>X395*K395</f>
        <v>0.040384800000000005</v>
      </c>
      <c r="Z395" s="220">
        <v>0</v>
      </c>
      <c r="AA395" s="221">
        <f>Z395*K395</f>
        <v>0</v>
      </c>
      <c r="AR395" s="20" t="s">
        <v>226</v>
      </c>
      <c r="AT395" s="20" t="s">
        <v>164</v>
      </c>
      <c r="AU395" s="20" t="s">
        <v>142</v>
      </c>
      <c r="AY395" s="20" t="s">
        <v>163</v>
      </c>
      <c r="BE395" s="135">
        <f>IF(U395="základní",N395,0)</f>
        <v>0</v>
      </c>
      <c r="BF395" s="135">
        <f>IF(U395="snížená",N395,0)</f>
        <v>0</v>
      </c>
      <c r="BG395" s="135">
        <f>IF(U395="zákl. přenesená",N395,0)</f>
        <v>0</v>
      </c>
      <c r="BH395" s="135">
        <f>IF(U395="sníž. přenesená",N395,0)</f>
        <v>0</v>
      </c>
      <c r="BI395" s="135">
        <f>IF(U395="nulová",N395,0)</f>
        <v>0</v>
      </c>
      <c r="BJ395" s="20" t="s">
        <v>142</v>
      </c>
      <c r="BK395" s="135">
        <f>ROUND(L395*K395,2)</f>
        <v>0</v>
      </c>
      <c r="BL395" s="20" t="s">
        <v>226</v>
      </c>
      <c r="BM395" s="20" t="s">
        <v>1058</v>
      </c>
    </row>
    <row r="396" s="1" customFormat="1" ht="38.25" customHeight="1">
      <c r="B396" s="44"/>
      <c r="C396" s="211" t="s">
        <v>1059</v>
      </c>
      <c r="D396" s="211" t="s">
        <v>164</v>
      </c>
      <c r="E396" s="212" t="s">
        <v>1060</v>
      </c>
      <c r="F396" s="213" t="s">
        <v>1061</v>
      </c>
      <c r="G396" s="213"/>
      <c r="H396" s="213"/>
      <c r="I396" s="213"/>
      <c r="J396" s="214" t="s">
        <v>167</v>
      </c>
      <c r="K396" s="215">
        <v>2</v>
      </c>
      <c r="L396" s="216">
        <v>0</v>
      </c>
      <c r="M396" s="217"/>
      <c r="N396" s="218">
        <f>ROUND(L396*K396,2)</f>
        <v>0</v>
      </c>
      <c r="O396" s="218"/>
      <c r="P396" s="218"/>
      <c r="Q396" s="218"/>
      <c r="R396" s="46"/>
      <c r="T396" s="219" t="s">
        <v>22</v>
      </c>
      <c r="U396" s="54" t="s">
        <v>46</v>
      </c>
      <c r="V396" s="45"/>
      <c r="W396" s="220">
        <f>V396*K396</f>
        <v>0</v>
      </c>
      <c r="X396" s="220">
        <v>1.0000000000000001E-05</v>
      </c>
      <c r="Y396" s="220">
        <f>X396*K396</f>
        <v>2.0000000000000002E-05</v>
      </c>
      <c r="Z396" s="220">
        <v>0</v>
      </c>
      <c r="AA396" s="221">
        <f>Z396*K396</f>
        <v>0</v>
      </c>
      <c r="AR396" s="20" t="s">
        <v>226</v>
      </c>
      <c r="AT396" s="20" t="s">
        <v>164</v>
      </c>
      <c r="AU396" s="20" t="s">
        <v>142</v>
      </c>
      <c r="AY396" s="20" t="s">
        <v>163</v>
      </c>
      <c r="BE396" s="135">
        <f>IF(U396="základní",N396,0)</f>
        <v>0</v>
      </c>
      <c r="BF396" s="135">
        <f>IF(U396="snížená",N396,0)</f>
        <v>0</v>
      </c>
      <c r="BG396" s="135">
        <f>IF(U396="zákl. přenesená",N396,0)</f>
        <v>0</v>
      </c>
      <c r="BH396" s="135">
        <f>IF(U396="sníž. přenesená",N396,0)</f>
        <v>0</v>
      </c>
      <c r="BI396" s="135">
        <f>IF(U396="nulová",N396,0)</f>
        <v>0</v>
      </c>
      <c r="BJ396" s="20" t="s">
        <v>142</v>
      </c>
      <c r="BK396" s="135">
        <f>ROUND(L396*K396,2)</f>
        <v>0</v>
      </c>
      <c r="BL396" s="20" t="s">
        <v>226</v>
      </c>
      <c r="BM396" s="20" t="s">
        <v>1062</v>
      </c>
    </row>
    <row r="397" s="1" customFormat="1" ht="38.25" customHeight="1">
      <c r="B397" s="44"/>
      <c r="C397" s="211" t="s">
        <v>1063</v>
      </c>
      <c r="D397" s="211" t="s">
        <v>164</v>
      </c>
      <c r="E397" s="212" t="s">
        <v>1064</v>
      </c>
      <c r="F397" s="213" t="s">
        <v>1065</v>
      </c>
      <c r="G397" s="213"/>
      <c r="H397" s="213"/>
      <c r="I397" s="213"/>
      <c r="J397" s="214" t="s">
        <v>167</v>
      </c>
      <c r="K397" s="215">
        <v>8</v>
      </c>
      <c r="L397" s="216">
        <v>0</v>
      </c>
      <c r="M397" s="217"/>
      <c r="N397" s="218">
        <f>ROUND(L397*K397,2)</f>
        <v>0</v>
      </c>
      <c r="O397" s="218"/>
      <c r="P397" s="218"/>
      <c r="Q397" s="218"/>
      <c r="R397" s="46"/>
      <c r="T397" s="219" t="s">
        <v>22</v>
      </c>
      <c r="U397" s="54" t="s">
        <v>46</v>
      </c>
      <c r="V397" s="45"/>
      <c r="W397" s="220">
        <f>V397*K397</f>
        <v>0</v>
      </c>
      <c r="X397" s="220">
        <v>1.0000000000000001E-05</v>
      </c>
      <c r="Y397" s="220">
        <f>X397*K397</f>
        <v>8.0000000000000007E-05</v>
      </c>
      <c r="Z397" s="220">
        <v>0</v>
      </c>
      <c r="AA397" s="221">
        <f>Z397*K397</f>
        <v>0</v>
      </c>
      <c r="AR397" s="20" t="s">
        <v>226</v>
      </c>
      <c r="AT397" s="20" t="s">
        <v>164</v>
      </c>
      <c r="AU397" s="20" t="s">
        <v>142</v>
      </c>
      <c r="AY397" s="20" t="s">
        <v>163</v>
      </c>
      <c r="BE397" s="135">
        <f>IF(U397="základní",N397,0)</f>
        <v>0</v>
      </c>
      <c r="BF397" s="135">
        <f>IF(U397="snížená",N397,0)</f>
        <v>0</v>
      </c>
      <c r="BG397" s="135">
        <f>IF(U397="zákl. přenesená",N397,0)</f>
        <v>0</v>
      </c>
      <c r="BH397" s="135">
        <f>IF(U397="sníž. přenesená",N397,0)</f>
        <v>0</v>
      </c>
      <c r="BI397" s="135">
        <f>IF(U397="nulová",N397,0)</f>
        <v>0</v>
      </c>
      <c r="BJ397" s="20" t="s">
        <v>142</v>
      </c>
      <c r="BK397" s="135">
        <f>ROUND(L397*K397,2)</f>
        <v>0</v>
      </c>
      <c r="BL397" s="20" t="s">
        <v>226</v>
      </c>
      <c r="BM397" s="20" t="s">
        <v>1066</v>
      </c>
    </row>
    <row r="398" s="1" customFormat="1" ht="38.25" customHeight="1">
      <c r="B398" s="44"/>
      <c r="C398" s="211" t="s">
        <v>1067</v>
      </c>
      <c r="D398" s="211" t="s">
        <v>164</v>
      </c>
      <c r="E398" s="212" t="s">
        <v>1068</v>
      </c>
      <c r="F398" s="213" t="s">
        <v>1069</v>
      </c>
      <c r="G398" s="213"/>
      <c r="H398" s="213"/>
      <c r="I398" s="213"/>
      <c r="J398" s="214" t="s">
        <v>167</v>
      </c>
      <c r="K398" s="215">
        <v>2</v>
      </c>
      <c r="L398" s="216">
        <v>0</v>
      </c>
      <c r="M398" s="217"/>
      <c r="N398" s="218">
        <f>ROUND(L398*K398,2)</f>
        <v>0</v>
      </c>
      <c r="O398" s="218"/>
      <c r="P398" s="218"/>
      <c r="Q398" s="218"/>
      <c r="R398" s="46"/>
      <c r="T398" s="219" t="s">
        <v>22</v>
      </c>
      <c r="U398" s="54" t="s">
        <v>46</v>
      </c>
      <c r="V398" s="45"/>
      <c r="W398" s="220">
        <f>V398*K398</f>
        <v>0</v>
      </c>
      <c r="X398" s="220">
        <v>1.0000000000000001E-05</v>
      </c>
      <c r="Y398" s="220">
        <f>X398*K398</f>
        <v>2.0000000000000002E-05</v>
      </c>
      <c r="Z398" s="220">
        <v>0</v>
      </c>
      <c r="AA398" s="221">
        <f>Z398*K398</f>
        <v>0</v>
      </c>
      <c r="AR398" s="20" t="s">
        <v>226</v>
      </c>
      <c r="AT398" s="20" t="s">
        <v>164</v>
      </c>
      <c r="AU398" s="20" t="s">
        <v>142</v>
      </c>
      <c r="AY398" s="20" t="s">
        <v>163</v>
      </c>
      <c r="BE398" s="135">
        <f>IF(U398="základní",N398,0)</f>
        <v>0</v>
      </c>
      <c r="BF398" s="135">
        <f>IF(U398="snížená",N398,0)</f>
        <v>0</v>
      </c>
      <c r="BG398" s="135">
        <f>IF(U398="zákl. přenesená",N398,0)</f>
        <v>0</v>
      </c>
      <c r="BH398" s="135">
        <f>IF(U398="sníž. přenesená",N398,0)</f>
        <v>0</v>
      </c>
      <c r="BI398" s="135">
        <f>IF(U398="nulová",N398,0)</f>
        <v>0</v>
      </c>
      <c r="BJ398" s="20" t="s">
        <v>142</v>
      </c>
      <c r="BK398" s="135">
        <f>ROUND(L398*K398,2)</f>
        <v>0</v>
      </c>
      <c r="BL398" s="20" t="s">
        <v>226</v>
      </c>
      <c r="BM398" s="20" t="s">
        <v>1070</v>
      </c>
    </row>
    <row r="399" s="1" customFormat="1" ht="38.25" customHeight="1">
      <c r="B399" s="44"/>
      <c r="C399" s="211" t="s">
        <v>1071</v>
      </c>
      <c r="D399" s="211" t="s">
        <v>164</v>
      </c>
      <c r="E399" s="212" t="s">
        <v>1072</v>
      </c>
      <c r="F399" s="213" t="s">
        <v>1073</v>
      </c>
      <c r="G399" s="213"/>
      <c r="H399" s="213"/>
      <c r="I399" s="213"/>
      <c r="J399" s="214" t="s">
        <v>167</v>
      </c>
      <c r="K399" s="215">
        <v>1</v>
      </c>
      <c r="L399" s="216">
        <v>0</v>
      </c>
      <c r="M399" s="217"/>
      <c r="N399" s="218">
        <f>ROUND(L399*K399,2)</f>
        <v>0</v>
      </c>
      <c r="O399" s="218"/>
      <c r="P399" s="218"/>
      <c r="Q399" s="218"/>
      <c r="R399" s="46"/>
      <c r="T399" s="219" t="s">
        <v>22</v>
      </c>
      <c r="U399" s="54" t="s">
        <v>46</v>
      </c>
      <c r="V399" s="45"/>
      <c r="W399" s="220">
        <f>V399*K399</f>
        <v>0</v>
      </c>
      <c r="X399" s="220">
        <v>1.0000000000000001E-05</v>
      </c>
      <c r="Y399" s="220">
        <f>X399*K399</f>
        <v>1.0000000000000001E-05</v>
      </c>
      <c r="Z399" s="220">
        <v>0</v>
      </c>
      <c r="AA399" s="221">
        <f>Z399*K399</f>
        <v>0</v>
      </c>
      <c r="AR399" s="20" t="s">
        <v>226</v>
      </c>
      <c r="AT399" s="20" t="s">
        <v>164</v>
      </c>
      <c r="AU399" s="20" t="s">
        <v>142</v>
      </c>
      <c r="AY399" s="20" t="s">
        <v>163</v>
      </c>
      <c r="BE399" s="135">
        <f>IF(U399="základní",N399,0)</f>
        <v>0</v>
      </c>
      <c r="BF399" s="135">
        <f>IF(U399="snížená",N399,0)</f>
        <v>0</v>
      </c>
      <c r="BG399" s="135">
        <f>IF(U399="zákl. přenesená",N399,0)</f>
        <v>0</v>
      </c>
      <c r="BH399" s="135">
        <f>IF(U399="sníž. přenesená",N399,0)</f>
        <v>0</v>
      </c>
      <c r="BI399" s="135">
        <f>IF(U399="nulová",N399,0)</f>
        <v>0</v>
      </c>
      <c r="BJ399" s="20" t="s">
        <v>142</v>
      </c>
      <c r="BK399" s="135">
        <f>ROUND(L399*K399,2)</f>
        <v>0</v>
      </c>
      <c r="BL399" s="20" t="s">
        <v>226</v>
      </c>
      <c r="BM399" s="20" t="s">
        <v>1074</v>
      </c>
    </row>
    <row r="400" s="1" customFormat="1" ht="25.5" customHeight="1">
      <c r="B400" s="44"/>
      <c r="C400" s="211" t="s">
        <v>1075</v>
      </c>
      <c r="D400" s="211" t="s">
        <v>164</v>
      </c>
      <c r="E400" s="212" t="s">
        <v>1076</v>
      </c>
      <c r="F400" s="213" t="s">
        <v>1077</v>
      </c>
      <c r="G400" s="213"/>
      <c r="H400" s="213"/>
      <c r="I400" s="213"/>
      <c r="J400" s="214" t="s">
        <v>167</v>
      </c>
      <c r="K400" s="215">
        <v>8</v>
      </c>
      <c r="L400" s="216">
        <v>0</v>
      </c>
      <c r="M400" s="217"/>
      <c r="N400" s="218">
        <f>ROUND(L400*K400,2)</f>
        <v>0</v>
      </c>
      <c r="O400" s="218"/>
      <c r="P400" s="218"/>
      <c r="Q400" s="218"/>
      <c r="R400" s="46"/>
      <c r="T400" s="219" t="s">
        <v>22</v>
      </c>
      <c r="U400" s="54" t="s">
        <v>46</v>
      </c>
      <c r="V400" s="45"/>
      <c r="W400" s="220">
        <f>V400*K400</f>
        <v>0</v>
      </c>
      <c r="X400" s="220">
        <v>0.00022000000000000001</v>
      </c>
      <c r="Y400" s="220">
        <f>X400*K400</f>
        <v>0.0017600000000000001</v>
      </c>
      <c r="Z400" s="220">
        <v>0</v>
      </c>
      <c r="AA400" s="221">
        <f>Z400*K400</f>
        <v>0</v>
      </c>
      <c r="AR400" s="20" t="s">
        <v>226</v>
      </c>
      <c r="AT400" s="20" t="s">
        <v>164</v>
      </c>
      <c r="AU400" s="20" t="s">
        <v>142</v>
      </c>
      <c r="AY400" s="20" t="s">
        <v>163</v>
      </c>
      <c r="BE400" s="135">
        <f>IF(U400="základní",N400,0)</f>
        <v>0</v>
      </c>
      <c r="BF400" s="135">
        <f>IF(U400="snížená",N400,0)</f>
        <v>0</v>
      </c>
      <c r="BG400" s="135">
        <f>IF(U400="zákl. přenesená",N400,0)</f>
        <v>0</v>
      </c>
      <c r="BH400" s="135">
        <f>IF(U400="sníž. přenesená",N400,0)</f>
        <v>0</v>
      </c>
      <c r="BI400" s="135">
        <f>IF(U400="nulová",N400,0)</f>
        <v>0</v>
      </c>
      <c r="BJ400" s="20" t="s">
        <v>142</v>
      </c>
      <c r="BK400" s="135">
        <f>ROUND(L400*K400,2)</f>
        <v>0</v>
      </c>
      <c r="BL400" s="20" t="s">
        <v>226</v>
      </c>
      <c r="BM400" s="20" t="s">
        <v>1078</v>
      </c>
    </row>
    <row r="401" s="1" customFormat="1" ht="38.25" customHeight="1">
      <c r="B401" s="44"/>
      <c r="C401" s="224" t="s">
        <v>1079</v>
      </c>
      <c r="D401" s="224" t="s">
        <v>259</v>
      </c>
      <c r="E401" s="225" t="s">
        <v>1080</v>
      </c>
      <c r="F401" s="226" t="s">
        <v>1081</v>
      </c>
      <c r="G401" s="226"/>
      <c r="H401" s="226"/>
      <c r="I401" s="226"/>
      <c r="J401" s="227" t="s">
        <v>262</v>
      </c>
      <c r="K401" s="228">
        <v>3</v>
      </c>
      <c r="L401" s="229">
        <v>0</v>
      </c>
      <c r="M401" s="230"/>
      <c r="N401" s="231">
        <f>ROUND(L401*K401,2)</f>
        <v>0</v>
      </c>
      <c r="O401" s="218"/>
      <c r="P401" s="218"/>
      <c r="Q401" s="218"/>
      <c r="R401" s="46"/>
      <c r="T401" s="219" t="s">
        <v>22</v>
      </c>
      <c r="U401" s="54" t="s">
        <v>46</v>
      </c>
      <c r="V401" s="45"/>
      <c r="W401" s="220">
        <f>V401*K401</f>
        <v>0</v>
      </c>
      <c r="X401" s="220">
        <v>0</v>
      </c>
      <c r="Y401" s="220">
        <f>X401*K401</f>
        <v>0</v>
      </c>
      <c r="Z401" s="220">
        <v>0</v>
      </c>
      <c r="AA401" s="221">
        <f>Z401*K401</f>
        <v>0</v>
      </c>
      <c r="AR401" s="20" t="s">
        <v>292</v>
      </c>
      <c r="AT401" s="20" t="s">
        <v>259</v>
      </c>
      <c r="AU401" s="20" t="s">
        <v>142</v>
      </c>
      <c r="AY401" s="20" t="s">
        <v>163</v>
      </c>
      <c r="BE401" s="135">
        <f>IF(U401="základní",N401,0)</f>
        <v>0</v>
      </c>
      <c r="BF401" s="135">
        <f>IF(U401="snížená",N401,0)</f>
        <v>0</v>
      </c>
      <c r="BG401" s="135">
        <f>IF(U401="zákl. přenesená",N401,0)</f>
        <v>0</v>
      </c>
      <c r="BH401" s="135">
        <f>IF(U401="sníž. přenesená",N401,0)</f>
        <v>0</v>
      </c>
      <c r="BI401" s="135">
        <f>IF(U401="nulová",N401,0)</f>
        <v>0</v>
      </c>
      <c r="BJ401" s="20" t="s">
        <v>142</v>
      </c>
      <c r="BK401" s="135">
        <f>ROUND(L401*K401,2)</f>
        <v>0</v>
      </c>
      <c r="BL401" s="20" t="s">
        <v>226</v>
      </c>
      <c r="BM401" s="20" t="s">
        <v>1082</v>
      </c>
    </row>
    <row r="402" s="1" customFormat="1" ht="38.25" customHeight="1">
      <c r="B402" s="44"/>
      <c r="C402" s="224" t="s">
        <v>1083</v>
      </c>
      <c r="D402" s="224" t="s">
        <v>259</v>
      </c>
      <c r="E402" s="225" t="s">
        <v>1084</v>
      </c>
      <c r="F402" s="226" t="s">
        <v>1085</v>
      </c>
      <c r="G402" s="226"/>
      <c r="H402" s="226"/>
      <c r="I402" s="226"/>
      <c r="J402" s="227" t="s">
        <v>262</v>
      </c>
      <c r="K402" s="228">
        <v>5</v>
      </c>
      <c r="L402" s="229">
        <v>0</v>
      </c>
      <c r="M402" s="230"/>
      <c r="N402" s="231">
        <f>ROUND(L402*K402,2)</f>
        <v>0</v>
      </c>
      <c r="O402" s="218"/>
      <c r="P402" s="218"/>
      <c r="Q402" s="218"/>
      <c r="R402" s="46"/>
      <c r="T402" s="219" t="s">
        <v>22</v>
      </c>
      <c r="U402" s="54" t="s">
        <v>46</v>
      </c>
      <c r="V402" s="45"/>
      <c r="W402" s="220">
        <f>V402*K402</f>
        <v>0</v>
      </c>
      <c r="X402" s="220">
        <v>0</v>
      </c>
      <c r="Y402" s="220">
        <f>X402*K402</f>
        <v>0</v>
      </c>
      <c r="Z402" s="220">
        <v>0</v>
      </c>
      <c r="AA402" s="221">
        <f>Z402*K402</f>
        <v>0</v>
      </c>
      <c r="AR402" s="20" t="s">
        <v>292</v>
      </c>
      <c r="AT402" s="20" t="s">
        <v>259</v>
      </c>
      <c r="AU402" s="20" t="s">
        <v>142</v>
      </c>
      <c r="AY402" s="20" t="s">
        <v>163</v>
      </c>
      <c r="BE402" s="135">
        <f>IF(U402="základní",N402,0)</f>
        <v>0</v>
      </c>
      <c r="BF402" s="135">
        <f>IF(U402="snížená",N402,0)</f>
        <v>0</v>
      </c>
      <c r="BG402" s="135">
        <f>IF(U402="zákl. přenesená",N402,0)</f>
        <v>0</v>
      </c>
      <c r="BH402" s="135">
        <f>IF(U402="sníž. přenesená",N402,0)</f>
        <v>0</v>
      </c>
      <c r="BI402" s="135">
        <f>IF(U402="nulová",N402,0)</f>
        <v>0</v>
      </c>
      <c r="BJ402" s="20" t="s">
        <v>142</v>
      </c>
      <c r="BK402" s="135">
        <f>ROUND(L402*K402,2)</f>
        <v>0</v>
      </c>
      <c r="BL402" s="20" t="s">
        <v>226</v>
      </c>
      <c r="BM402" s="20" t="s">
        <v>1086</v>
      </c>
    </row>
    <row r="403" s="1" customFormat="1" ht="25.5" customHeight="1">
      <c r="B403" s="44"/>
      <c r="C403" s="211" t="s">
        <v>1087</v>
      </c>
      <c r="D403" s="211" t="s">
        <v>164</v>
      </c>
      <c r="E403" s="212" t="s">
        <v>1088</v>
      </c>
      <c r="F403" s="213" t="s">
        <v>1089</v>
      </c>
      <c r="G403" s="213"/>
      <c r="H403" s="213"/>
      <c r="I403" s="213"/>
      <c r="J403" s="214" t="s">
        <v>336</v>
      </c>
      <c r="K403" s="234">
        <v>0</v>
      </c>
      <c r="L403" s="216">
        <v>0</v>
      </c>
      <c r="M403" s="217"/>
      <c r="N403" s="218">
        <f>ROUND(L403*K403,2)</f>
        <v>0</v>
      </c>
      <c r="O403" s="218"/>
      <c r="P403" s="218"/>
      <c r="Q403" s="218"/>
      <c r="R403" s="46"/>
      <c r="T403" s="219" t="s">
        <v>22</v>
      </c>
      <c r="U403" s="54" t="s">
        <v>46</v>
      </c>
      <c r="V403" s="45"/>
      <c r="W403" s="220">
        <f>V403*K403</f>
        <v>0</v>
      </c>
      <c r="X403" s="220">
        <v>0</v>
      </c>
      <c r="Y403" s="220">
        <f>X403*K403</f>
        <v>0</v>
      </c>
      <c r="Z403" s="220">
        <v>0</v>
      </c>
      <c r="AA403" s="221">
        <f>Z403*K403</f>
        <v>0</v>
      </c>
      <c r="AR403" s="20" t="s">
        <v>226</v>
      </c>
      <c r="AT403" s="20" t="s">
        <v>164</v>
      </c>
      <c r="AU403" s="20" t="s">
        <v>142</v>
      </c>
      <c r="AY403" s="20" t="s">
        <v>163</v>
      </c>
      <c r="BE403" s="135">
        <f>IF(U403="základní",N403,0)</f>
        <v>0</v>
      </c>
      <c r="BF403" s="135">
        <f>IF(U403="snížená",N403,0)</f>
        <v>0</v>
      </c>
      <c r="BG403" s="135">
        <f>IF(U403="zákl. přenesená",N403,0)</f>
        <v>0</v>
      </c>
      <c r="BH403" s="135">
        <f>IF(U403="sníž. přenesená",N403,0)</f>
        <v>0</v>
      </c>
      <c r="BI403" s="135">
        <f>IF(U403="nulová",N403,0)</f>
        <v>0</v>
      </c>
      <c r="BJ403" s="20" t="s">
        <v>142</v>
      </c>
      <c r="BK403" s="135">
        <f>ROUND(L403*K403,2)</f>
        <v>0</v>
      </c>
      <c r="BL403" s="20" t="s">
        <v>226</v>
      </c>
      <c r="BM403" s="20" t="s">
        <v>1090</v>
      </c>
    </row>
    <row r="404" s="9" customFormat="1" ht="29.88" customHeight="1">
      <c r="B404" s="198"/>
      <c r="C404" s="199"/>
      <c r="D404" s="208" t="s">
        <v>132</v>
      </c>
      <c r="E404" s="208"/>
      <c r="F404" s="208"/>
      <c r="G404" s="208"/>
      <c r="H404" s="208"/>
      <c r="I404" s="208"/>
      <c r="J404" s="208"/>
      <c r="K404" s="208"/>
      <c r="L404" s="208"/>
      <c r="M404" s="208"/>
      <c r="N404" s="222">
        <f>BK404</f>
        <v>0</v>
      </c>
      <c r="O404" s="223"/>
      <c r="P404" s="223"/>
      <c r="Q404" s="223"/>
      <c r="R404" s="201"/>
      <c r="T404" s="202"/>
      <c r="U404" s="199"/>
      <c r="V404" s="199"/>
      <c r="W404" s="203">
        <f>SUM(W405:W407)</f>
        <v>0</v>
      </c>
      <c r="X404" s="199"/>
      <c r="Y404" s="203">
        <f>SUM(Y405:Y407)</f>
        <v>0.0083400000000000002</v>
      </c>
      <c r="Z404" s="199"/>
      <c r="AA404" s="204">
        <f>SUM(AA405:AA407)</f>
        <v>0</v>
      </c>
      <c r="AR404" s="205" t="s">
        <v>142</v>
      </c>
      <c r="AT404" s="206" t="s">
        <v>78</v>
      </c>
      <c r="AU404" s="206" t="s">
        <v>84</v>
      </c>
      <c r="AY404" s="205" t="s">
        <v>163</v>
      </c>
      <c r="BK404" s="207">
        <f>SUM(BK405:BK407)</f>
        <v>0</v>
      </c>
    </row>
    <row r="405" s="1" customFormat="1" ht="16.5" customHeight="1">
      <c r="B405" s="44"/>
      <c r="C405" s="211" t="s">
        <v>1091</v>
      </c>
      <c r="D405" s="211" t="s">
        <v>164</v>
      </c>
      <c r="E405" s="212" t="s">
        <v>1092</v>
      </c>
      <c r="F405" s="213" t="s">
        <v>1093</v>
      </c>
      <c r="G405" s="213"/>
      <c r="H405" s="213"/>
      <c r="I405" s="213"/>
      <c r="J405" s="214" t="s">
        <v>299</v>
      </c>
      <c r="K405" s="215">
        <v>3</v>
      </c>
      <c r="L405" s="216">
        <v>0</v>
      </c>
      <c r="M405" s="217"/>
      <c r="N405" s="218">
        <f>ROUND(L405*K405,2)</f>
        <v>0</v>
      </c>
      <c r="O405" s="218"/>
      <c r="P405" s="218"/>
      <c r="Q405" s="218"/>
      <c r="R405" s="46"/>
      <c r="T405" s="219" t="s">
        <v>22</v>
      </c>
      <c r="U405" s="54" t="s">
        <v>46</v>
      </c>
      <c r="V405" s="45"/>
      <c r="W405" s="220">
        <f>V405*K405</f>
        <v>0</v>
      </c>
      <c r="X405" s="220">
        <v>0</v>
      </c>
      <c r="Y405" s="220">
        <f>X405*K405</f>
        <v>0</v>
      </c>
      <c r="Z405" s="220">
        <v>0</v>
      </c>
      <c r="AA405" s="221">
        <f>Z405*K405</f>
        <v>0</v>
      </c>
      <c r="AR405" s="20" t="s">
        <v>226</v>
      </c>
      <c r="AT405" s="20" t="s">
        <v>164</v>
      </c>
      <c r="AU405" s="20" t="s">
        <v>142</v>
      </c>
      <c r="AY405" s="20" t="s">
        <v>163</v>
      </c>
      <c r="BE405" s="135">
        <f>IF(U405="základní",N405,0)</f>
        <v>0</v>
      </c>
      <c r="BF405" s="135">
        <f>IF(U405="snížená",N405,0)</f>
        <v>0</v>
      </c>
      <c r="BG405" s="135">
        <f>IF(U405="zákl. přenesená",N405,0)</f>
        <v>0</v>
      </c>
      <c r="BH405" s="135">
        <f>IF(U405="sníž. přenesená",N405,0)</f>
        <v>0</v>
      </c>
      <c r="BI405" s="135">
        <f>IF(U405="nulová",N405,0)</f>
        <v>0</v>
      </c>
      <c r="BJ405" s="20" t="s">
        <v>142</v>
      </c>
      <c r="BK405" s="135">
        <f>ROUND(L405*K405,2)</f>
        <v>0</v>
      </c>
      <c r="BL405" s="20" t="s">
        <v>226</v>
      </c>
      <c r="BM405" s="20" t="s">
        <v>1094</v>
      </c>
    </row>
    <row r="406" s="1" customFormat="1" ht="38.25" customHeight="1">
      <c r="B406" s="44"/>
      <c r="C406" s="211" t="s">
        <v>1095</v>
      </c>
      <c r="D406" s="211" t="s">
        <v>164</v>
      </c>
      <c r="E406" s="212" t="s">
        <v>1096</v>
      </c>
      <c r="F406" s="213" t="s">
        <v>1097</v>
      </c>
      <c r="G406" s="213"/>
      <c r="H406" s="213"/>
      <c r="I406" s="213"/>
      <c r="J406" s="214" t="s">
        <v>167</v>
      </c>
      <c r="K406" s="215">
        <v>3</v>
      </c>
      <c r="L406" s="216">
        <v>0</v>
      </c>
      <c r="M406" s="217"/>
      <c r="N406" s="218">
        <f>ROUND(L406*K406,2)</f>
        <v>0</v>
      </c>
      <c r="O406" s="218"/>
      <c r="P406" s="218"/>
      <c r="Q406" s="218"/>
      <c r="R406" s="46"/>
      <c r="T406" s="219" t="s">
        <v>22</v>
      </c>
      <c r="U406" s="54" t="s">
        <v>46</v>
      </c>
      <c r="V406" s="45"/>
      <c r="W406" s="220">
        <f>V406*K406</f>
        <v>0</v>
      </c>
      <c r="X406" s="220">
        <v>0.0027799999999999999</v>
      </c>
      <c r="Y406" s="220">
        <f>X406*K406</f>
        <v>0.0083400000000000002</v>
      </c>
      <c r="Z406" s="220">
        <v>0</v>
      </c>
      <c r="AA406" s="221">
        <f>Z406*K406</f>
        <v>0</v>
      </c>
      <c r="AR406" s="20" t="s">
        <v>226</v>
      </c>
      <c r="AT406" s="20" t="s">
        <v>164</v>
      </c>
      <c r="AU406" s="20" t="s">
        <v>142</v>
      </c>
      <c r="AY406" s="20" t="s">
        <v>163</v>
      </c>
      <c r="BE406" s="135">
        <f>IF(U406="základní",N406,0)</f>
        <v>0</v>
      </c>
      <c r="BF406" s="135">
        <f>IF(U406="snížená",N406,0)</f>
        <v>0</v>
      </c>
      <c r="BG406" s="135">
        <f>IF(U406="zákl. přenesená",N406,0)</f>
        <v>0</v>
      </c>
      <c r="BH406" s="135">
        <f>IF(U406="sníž. přenesená",N406,0)</f>
        <v>0</v>
      </c>
      <c r="BI406" s="135">
        <f>IF(U406="nulová",N406,0)</f>
        <v>0</v>
      </c>
      <c r="BJ406" s="20" t="s">
        <v>142</v>
      </c>
      <c r="BK406" s="135">
        <f>ROUND(L406*K406,2)</f>
        <v>0</v>
      </c>
      <c r="BL406" s="20" t="s">
        <v>226</v>
      </c>
      <c r="BM406" s="20" t="s">
        <v>1098</v>
      </c>
    </row>
    <row r="407" s="1" customFormat="1" ht="25.5" customHeight="1">
      <c r="B407" s="44"/>
      <c r="C407" s="211" t="s">
        <v>1099</v>
      </c>
      <c r="D407" s="211" t="s">
        <v>164</v>
      </c>
      <c r="E407" s="212" t="s">
        <v>1100</v>
      </c>
      <c r="F407" s="213" t="s">
        <v>1101</v>
      </c>
      <c r="G407" s="213"/>
      <c r="H407" s="213"/>
      <c r="I407" s="213"/>
      <c r="J407" s="214" t="s">
        <v>336</v>
      </c>
      <c r="K407" s="234">
        <v>0</v>
      </c>
      <c r="L407" s="216">
        <v>0</v>
      </c>
      <c r="M407" s="217"/>
      <c r="N407" s="218">
        <f>ROUND(L407*K407,2)</f>
        <v>0</v>
      </c>
      <c r="O407" s="218"/>
      <c r="P407" s="218"/>
      <c r="Q407" s="218"/>
      <c r="R407" s="46"/>
      <c r="T407" s="219" t="s">
        <v>22</v>
      </c>
      <c r="U407" s="54" t="s">
        <v>46</v>
      </c>
      <c r="V407" s="45"/>
      <c r="W407" s="220">
        <f>V407*K407</f>
        <v>0</v>
      </c>
      <c r="X407" s="220">
        <v>0</v>
      </c>
      <c r="Y407" s="220">
        <f>X407*K407</f>
        <v>0</v>
      </c>
      <c r="Z407" s="220">
        <v>0</v>
      </c>
      <c r="AA407" s="221">
        <f>Z407*K407</f>
        <v>0</v>
      </c>
      <c r="AR407" s="20" t="s">
        <v>226</v>
      </c>
      <c r="AT407" s="20" t="s">
        <v>164</v>
      </c>
      <c r="AU407" s="20" t="s">
        <v>142</v>
      </c>
      <c r="AY407" s="20" t="s">
        <v>163</v>
      </c>
      <c r="BE407" s="135">
        <f>IF(U407="základní",N407,0)</f>
        <v>0</v>
      </c>
      <c r="BF407" s="135">
        <f>IF(U407="snížená",N407,0)</f>
        <v>0</v>
      </c>
      <c r="BG407" s="135">
        <f>IF(U407="zákl. přenesená",N407,0)</f>
        <v>0</v>
      </c>
      <c r="BH407" s="135">
        <f>IF(U407="sníž. přenesená",N407,0)</f>
        <v>0</v>
      </c>
      <c r="BI407" s="135">
        <f>IF(U407="nulová",N407,0)</f>
        <v>0</v>
      </c>
      <c r="BJ407" s="20" t="s">
        <v>142</v>
      </c>
      <c r="BK407" s="135">
        <f>ROUND(L407*K407,2)</f>
        <v>0</v>
      </c>
      <c r="BL407" s="20" t="s">
        <v>226</v>
      </c>
      <c r="BM407" s="20" t="s">
        <v>1102</v>
      </c>
    </row>
    <row r="408" s="9" customFormat="1" ht="29.88" customHeight="1">
      <c r="B408" s="198"/>
      <c r="C408" s="199"/>
      <c r="D408" s="208" t="s">
        <v>133</v>
      </c>
      <c r="E408" s="208"/>
      <c r="F408" s="208"/>
      <c r="G408" s="208"/>
      <c r="H408" s="208"/>
      <c r="I408" s="208"/>
      <c r="J408" s="208"/>
      <c r="K408" s="208"/>
      <c r="L408" s="208"/>
      <c r="M408" s="208"/>
      <c r="N408" s="222">
        <f>BK408</f>
        <v>0</v>
      </c>
      <c r="O408" s="223"/>
      <c r="P408" s="223"/>
      <c r="Q408" s="223"/>
      <c r="R408" s="201"/>
      <c r="T408" s="202"/>
      <c r="U408" s="199"/>
      <c r="V408" s="199"/>
      <c r="W408" s="203">
        <f>SUM(W409:W416)</f>
        <v>0</v>
      </c>
      <c r="X408" s="199"/>
      <c r="Y408" s="203">
        <f>SUM(Y409:Y416)</f>
        <v>0</v>
      </c>
      <c r="Z408" s="199"/>
      <c r="AA408" s="204">
        <f>SUM(AA409:AA416)</f>
        <v>0</v>
      </c>
      <c r="AR408" s="205" t="s">
        <v>142</v>
      </c>
      <c r="AT408" s="206" t="s">
        <v>78</v>
      </c>
      <c r="AU408" s="206" t="s">
        <v>84</v>
      </c>
      <c r="AY408" s="205" t="s">
        <v>163</v>
      </c>
      <c r="BK408" s="207">
        <f>SUM(BK409:BK416)</f>
        <v>0</v>
      </c>
    </row>
    <row r="409" s="1" customFormat="1" ht="38.25" customHeight="1">
      <c r="B409" s="44"/>
      <c r="C409" s="211" t="s">
        <v>1103</v>
      </c>
      <c r="D409" s="211" t="s">
        <v>164</v>
      </c>
      <c r="E409" s="212" t="s">
        <v>1104</v>
      </c>
      <c r="F409" s="213" t="s">
        <v>1105</v>
      </c>
      <c r="G409" s="213"/>
      <c r="H409" s="213"/>
      <c r="I409" s="213"/>
      <c r="J409" s="214" t="s">
        <v>167</v>
      </c>
      <c r="K409" s="215">
        <v>13</v>
      </c>
      <c r="L409" s="216">
        <v>0</v>
      </c>
      <c r="M409" s="217"/>
      <c r="N409" s="218">
        <f>ROUND(L409*K409,2)</f>
        <v>0</v>
      </c>
      <c r="O409" s="218"/>
      <c r="P409" s="218"/>
      <c r="Q409" s="218"/>
      <c r="R409" s="46"/>
      <c r="T409" s="219" t="s">
        <v>22</v>
      </c>
      <c r="U409" s="54" t="s">
        <v>46</v>
      </c>
      <c r="V409" s="45"/>
      <c r="W409" s="220">
        <f>V409*K409</f>
        <v>0</v>
      </c>
      <c r="X409" s="220">
        <v>0</v>
      </c>
      <c r="Y409" s="220">
        <f>X409*K409</f>
        <v>0</v>
      </c>
      <c r="Z409" s="220">
        <v>0</v>
      </c>
      <c r="AA409" s="221">
        <f>Z409*K409</f>
        <v>0</v>
      </c>
      <c r="AR409" s="20" t="s">
        <v>226</v>
      </c>
      <c r="AT409" s="20" t="s">
        <v>164</v>
      </c>
      <c r="AU409" s="20" t="s">
        <v>142</v>
      </c>
      <c r="AY409" s="20" t="s">
        <v>163</v>
      </c>
      <c r="BE409" s="135">
        <f>IF(U409="základní",N409,0)</f>
        <v>0</v>
      </c>
      <c r="BF409" s="135">
        <f>IF(U409="snížená",N409,0)</f>
        <v>0</v>
      </c>
      <c r="BG409" s="135">
        <f>IF(U409="zákl. přenesená",N409,0)</f>
        <v>0</v>
      </c>
      <c r="BH409" s="135">
        <f>IF(U409="sníž. přenesená",N409,0)</f>
        <v>0</v>
      </c>
      <c r="BI409" s="135">
        <f>IF(U409="nulová",N409,0)</f>
        <v>0</v>
      </c>
      <c r="BJ409" s="20" t="s">
        <v>142</v>
      </c>
      <c r="BK409" s="135">
        <f>ROUND(L409*K409,2)</f>
        <v>0</v>
      </c>
      <c r="BL409" s="20" t="s">
        <v>226</v>
      </c>
      <c r="BM409" s="20" t="s">
        <v>1106</v>
      </c>
    </row>
    <row r="410" s="1" customFormat="1" ht="38.25" customHeight="1">
      <c r="B410" s="44"/>
      <c r="C410" s="224" t="s">
        <v>1107</v>
      </c>
      <c r="D410" s="224" t="s">
        <v>259</v>
      </c>
      <c r="E410" s="225" t="s">
        <v>1108</v>
      </c>
      <c r="F410" s="226" t="s">
        <v>1109</v>
      </c>
      <c r="G410" s="226"/>
      <c r="H410" s="226"/>
      <c r="I410" s="226"/>
      <c r="J410" s="227" t="s">
        <v>262</v>
      </c>
      <c r="K410" s="228">
        <v>2</v>
      </c>
      <c r="L410" s="229">
        <v>0</v>
      </c>
      <c r="M410" s="230"/>
      <c r="N410" s="231">
        <f>ROUND(L410*K410,2)</f>
        <v>0</v>
      </c>
      <c r="O410" s="218"/>
      <c r="P410" s="218"/>
      <c r="Q410" s="218"/>
      <c r="R410" s="46"/>
      <c r="T410" s="219" t="s">
        <v>22</v>
      </c>
      <c r="U410" s="54" t="s">
        <v>46</v>
      </c>
      <c r="V410" s="45"/>
      <c r="W410" s="220">
        <f>V410*K410</f>
        <v>0</v>
      </c>
      <c r="X410" s="220">
        <v>0</v>
      </c>
      <c r="Y410" s="220">
        <f>X410*K410</f>
        <v>0</v>
      </c>
      <c r="Z410" s="220">
        <v>0</v>
      </c>
      <c r="AA410" s="221">
        <f>Z410*K410</f>
        <v>0</v>
      </c>
      <c r="AR410" s="20" t="s">
        <v>292</v>
      </c>
      <c r="AT410" s="20" t="s">
        <v>259</v>
      </c>
      <c r="AU410" s="20" t="s">
        <v>142</v>
      </c>
      <c r="AY410" s="20" t="s">
        <v>163</v>
      </c>
      <c r="BE410" s="135">
        <f>IF(U410="základní",N410,0)</f>
        <v>0</v>
      </c>
      <c r="BF410" s="135">
        <f>IF(U410="snížená",N410,0)</f>
        <v>0</v>
      </c>
      <c r="BG410" s="135">
        <f>IF(U410="zákl. přenesená",N410,0)</f>
        <v>0</v>
      </c>
      <c r="BH410" s="135">
        <f>IF(U410="sníž. přenesená",N410,0)</f>
        <v>0</v>
      </c>
      <c r="BI410" s="135">
        <f>IF(U410="nulová",N410,0)</f>
        <v>0</v>
      </c>
      <c r="BJ410" s="20" t="s">
        <v>142</v>
      </c>
      <c r="BK410" s="135">
        <f>ROUND(L410*K410,2)</f>
        <v>0</v>
      </c>
      <c r="BL410" s="20" t="s">
        <v>226</v>
      </c>
      <c r="BM410" s="20" t="s">
        <v>1110</v>
      </c>
    </row>
    <row r="411" s="1" customFormat="1" ht="38.25" customHeight="1">
      <c r="B411" s="44"/>
      <c r="C411" s="224" t="s">
        <v>1111</v>
      </c>
      <c r="D411" s="224" t="s">
        <v>259</v>
      </c>
      <c r="E411" s="225" t="s">
        <v>1112</v>
      </c>
      <c r="F411" s="226" t="s">
        <v>1113</v>
      </c>
      <c r="G411" s="226"/>
      <c r="H411" s="226"/>
      <c r="I411" s="226"/>
      <c r="J411" s="227" t="s">
        <v>262</v>
      </c>
      <c r="K411" s="228">
        <v>1</v>
      </c>
      <c r="L411" s="229">
        <v>0</v>
      </c>
      <c r="M411" s="230"/>
      <c r="N411" s="231">
        <f>ROUND(L411*K411,2)</f>
        <v>0</v>
      </c>
      <c r="O411" s="218"/>
      <c r="P411" s="218"/>
      <c r="Q411" s="218"/>
      <c r="R411" s="46"/>
      <c r="T411" s="219" t="s">
        <v>22</v>
      </c>
      <c r="U411" s="54" t="s">
        <v>46</v>
      </c>
      <c r="V411" s="45"/>
      <c r="W411" s="220">
        <f>V411*K411</f>
        <v>0</v>
      </c>
      <c r="X411" s="220">
        <v>0</v>
      </c>
      <c r="Y411" s="220">
        <f>X411*K411</f>
        <v>0</v>
      </c>
      <c r="Z411" s="220">
        <v>0</v>
      </c>
      <c r="AA411" s="221">
        <f>Z411*K411</f>
        <v>0</v>
      </c>
      <c r="AR411" s="20" t="s">
        <v>292</v>
      </c>
      <c r="AT411" s="20" t="s">
        <v>259</v>
      </c>
      <c r="AU411" s="20" t="s">
        <v>142</v>
      </c>
      <c r="AY411" s="20" t="s">
        <v>163</v>
      </c>
      <c r="BE411" s="135">
        <f>IF(U411="základní",N411,0)</f>
        <v>0</v>
      </c>
      <c r="BF411" s="135">
        <f>IF(U411="snížená",N411,0)</f>
        <v>0</v>
      </c>
      <c r="BG411" s="135">
        <f>IF(U411="zákl. přenesená",N411,0)</f>
        <v>0</v>
      </c>
      <c r="BH411" s="135">
        <f>IF(U411="sníž. přenesená",N411,0)</f>
        <v>0</v>
      </c>
      <c r="BI411" s="135">
        <f>IF(U411="nulová",N411,0)</f>
        <v>0</v>
      </c>
      <c r="BJ411" s="20" t="s">
        <v>142</v>
      </c>
      <c r="BK411" s="135">
        <f>ROUND(L411*K411,2)</f>
        <v>0</v>
      </c>
      <c r="BL411" s="20" t="s">
        <v>226</v>
      </c>
      <c r="BM411" s="20" t="s">
        <v>1114</v>
      </c>
    </row>
    <row r="412" s="1" customFormat="1" ht="51" customHeight="1">
      <c r="B412" s="44"/>
      <c r="C412" s="224" t="s">
        <v>1115</v>
      </c>
      <c r="D412" s="224" t="s">
        <v>259</v>
      </c>
      <c r="E412" s="225" t="s">
        <v>1116</v>
      </c>
      <c r="F412" s="226" t="s">
        <v>1117</v>
      </c>
      <c r="G412" s="226"/>
      <c r="H412" s="226"/>
      <c r="I412" s="226"/>
      <c r="J412" s="227" t="s">
        <v>262</v>
      </c>
      <c r="K412" s="228">
        <v>2</v>
      </c>
      <c r="L412" s="229">
        <v>0</v>
      </c>
      <c r="M412" s="230"/>
      <c r="N412" s="231">
        <f>ROUND(L412*K412,2)</f>
        <v>0</v>
      </c>
      <c r="O412" s="218"/>
      <c r="P412" s="218"/>
      <c r="Q412" s="218"/>
      <c r="R412" s="46"/>
      <c r="T412" s="219" t="s">
        <v>22</v>
      </c>
      <c r="U412" s="54" t="s">
        <v>46</v>
      </c>
      <c r="V412" s="45"/>
      <c r="W412" s="220">
        <f>V412*K412</f>
        <v>0</v>
      </c>
      <c r="X412" s="220">
        <v>0</v>
      </c>
      <c r="Y412" s="220">
        <f>X412*K412</f>
        <v>0</v>
      </c>
      <c r="Z412" s="220">
        <v>0</v>
      </c>
      <c r="AA412" s="221">
        <f>Z412*K412</f>
        <v>0</v>
      </c>
      <c r="AR412" s="20" t="s">
        <v>292</v>
      </c>
      <c r="AT412" s="20" t="s">
        <v>259</v>
      </c>
      <c r="AU412" s="20" t="s">
        <v>142</v>
      </c>
      <c r="AY412" s="20" t="s">
        <v>163</v>
      </c>
      <c r="BE412" s="135">
        <f>IF(U412="základní",N412,0)</f>
        <v>0</v>
      </c>
      <c r="BF412" s="135">
        <f>IF(U412="snížená",N412,0)</f>
        <v>0</v>
      </c>
      <c r="BG412" s="135">
        <f>IF(U412="zákl. přenesená",N412,0)</f>
        <v>0</v>
      </c>
      <c r="BH412" s="135">
        <f>IF(U412="sníž. přenesená",N412,0)</f>
        <v>0</v>
      </c>
      <c r="BI412" s="135">
        <f>IF(U412="nulová",N412,0)</f>
        <v>0</v>
      </c>
      <c r="BJ412" s="20" t="s">
        <v>142</v>
      </c>
      <c r="BK412" s="135">
        <f>ROUND(L412*K412,2)</f>
        <v>0</v>
      </c>
      <c r="BL412" s="20" t="s">
        <v>226</v>
      </c>
      <c r="BM412" s="20" t="s">
        <v>1118</v>
      </c>
    </row>
    <row r="413" s="1" customFormat="1" ht="51" customHeight="1">
      <c r="B413" s="44"/>
      <c r="C413" s="224" t="s">
        <v>1119</v>
      </c>
      <c r="D413" s="224" t="s">
        <v>259</v>
      </c>
      <c r="E413" s="225" t="s">
        <v>1120</v>
      </c>
      <c r="F413" s="226" t="s">
        <v>1121</v>
      </c>
      <c r="G413" s="226"/>
      <c r="H413" s="226"/>
      <c r="I413" s="226"/>
      <c r="J413" s="227" t="s">
        <v>262</v>
      </c>
      <c r="K413" s="228">
        <v>2</v>
      </c>
      <c r="L413" s="229">
        <v>0</v>
      </c>
      <c r="M413" s="230"/>
      <c r="N413" s="231">
        <f>ROUND(L413*K413,2)</f>
        <v>0</v>
      </c>
      <c r="O413" s="218"/>
      <c r="P413" s="218"/>
      <c r="Q413" s="218"/>
      <c r="R413" s="46"/>
      <c r="T413" s="219" t="s">
        <v>22</v>
      </c>
      <c r="U413" s="54" t="s">
        <v>46</v>
      </c>
      <c r="V413" s="45"/>
      <c r="W413" s="220">
        <f>V413*K413</f>
        <v>0</v>
      </c>
      <c r="X413" s="220">
        <v>0</v>
      </c>
      <c r="Y413" s="220">
        <f>X413*K413</f>
        <v>0</v>
      </c>
      <c r="Z413" s="220">
        <v>0</v>
      </c>
      <c r="AA413" s="221">
        <f>Z413*K413</f>
        <v>0</v>
      </c>
      <c r="AR413" s="20" t="s">
        <v>292</v>
      </c>
      <c r="AT413" s="20" t="s">
        <v>259</v>
      </c>
      <c r="AU413" s="20" t="s">
        <v>142</v>
      </c>
      <c r="AY413" s="20" t="s">
        <v>163</v>
      </c>
      <c r="BE413" s="135">
        <f>IF(U413="základní",N413,0)</f>
        <v>0</v>
      </c>
      <c r="BF413" s="135">
        <f>IF(U413="snížená",N413,0)</f>
        <v>0</v>
      </c>
      <c r="BG413" s="135">
        <f>IF(U413="zákl. přenesená",N413,0)</f>
        <v>0</v>
      </c>
      <c r="BH413" s="135">
        <f>IF(U413="sníž. přenesená",N413,0)</f>
        <v>0</v>
      </c>
      <c r="BI413" s="135">
        <f>IF(U413="nulová",N413,0)</f>
        <v>0</v>
      </c>
      <c r="BJ413" s="20" t="s">
        <v>142</v>
      </c>
      <c r="BK413" s="135">
        <f>ROUND(L413*K413,2)</f>
        <v>0</v>
      </c>
      <c r="BL413" s="20" t="s">
        <v>226</v>
      </c>
      <c r="BM413" s="20" t="s">
        <v>1122</v>
      </c>
    </row>
    <row r="414" s="1" customFormat="1" ht="51" customHeight="1">
      <c r="B414" s="44"/>
      <c r="C414" s="224" t="s">
        <v>1123</v>
      </c>
      <c r="D414" s="224" t="s">
        <v>259</v>
      </c>
      <c r="E414" s="225" t="s">
        <v>1124</v>
      </c>
      <c r="F414" s="226" t="s">
        <v>1125</v>
      </c>
      <c r="G414" s="226"/>
      <c r="H414" s="226"/>
      <c r="I414" s="226"/>
      <c r="J414" s="227" t="s">
        <v>262</v>
      </c>
      <c r="K414" s="228">
        <v>2</v>
      </c>
      <c r="L414" s="229">
        <v>0</v>
      </c>
      <c r="M414" s="230"/>
      <c r="N414" s="231">
        <f>ROUND(L414*K414,2)</f>
        <v>0</v>
      </c>
      <c r="O414" s="218"/>
      <c r="P414" s="218"/>
      <c r="Q414" s="218"/>
      <c r="R414" s="46"/>
      <c r="T414" s="219" t="s">
        <v>22</v>
      </c>
      <c r="U414" s="54" t="s">
        <v>46</v>
      </c>
      <c r="V414" s="45"/>
      <c r="W414" s="220">
        <f>V414*K414</f>
        <v>0</v>
      </c>
      <c r="X414" s="220">
        <v>0</v>
      </c>
      <c r="Y414" s="220">
        <f>X414*K414</f>
        <v>0</v>
      </c>
      <c r="Z414" s="220">
        <v>0</v>
      </c>
      <c r="AA414" s="221">
        <f>Z414*K414</f>
        <v>0</v>
      </c>
      <c r="AR414" s="20" t="s">
        <v>292</v>
      </c>
      <c r="AT414" s="20" t="s">
        <v>259</v>
      </c>
      <c r="AU414" s="20" t="s">
        <v>142</v>
      </c>
      <c r="AY414" s="20" t="s">
        <v>163</v>
      </c>
      <c r="BE414" s="135">
        <f>IF(U414="základní",N414,0)</f>
        <v>0</v>
      </c>
      <c r="BF414" s="135">
        <f>IF(U414="snížená",N414,0)</f>
        <v>0</v>
      </c>
      <c r="BG414" s="135">
        <f>IF(U414="zákl. přenesená",N414,0)</f>
        <v>0</v>
      </c>
      <c r="BH414" s="135">
        <f>IF(U414="sníž. přenesená",N414,0)</f>
        <v>0</v>
      </c>
      <c r="BI414" s="135">
        <f>IF(U414="nulová",N414,0)</f>
        <v>0</v>
      </c>
      <c r="BJ414" s="20" t="s">
        <v>142</v>
      </c>
      <c r="BK414" s="135">
        <f>ROUND(L414*K414,2)</f>
        <v>0</v>
      </c>
      <c r="BL414" s="20" t="s">
        <v>226</v>
      </c>
      <c r="BM414" s="20" t="s">
        <v>1126</v>
      </c>
    </row>
    <row r="415" s="1" customFormat="1" ht="51" customHeight="1">
      <c r="B415" s="44"/>
      <c r="C415" s="224" t="s">
        <v>1127</v>
      </c>
      <c r="D415" s="224" t="s">
        <v>259</v>
      </c>
      <c r="E415" s="225" t="s">
        <v>1128</v>
      </c>
      <c r="F415" s="226" t="s">
        <v>1129</v>
      </c>
      <c r="G415" s="226"/>
      <c r="H415" s="226"/>
      <c r="I415" s="226"/>
      <c r="J415" s="227" t="s">
        <v>262</v>
      </c>
      <c r="K415" s="228">
        <v>4</v>
      </c>
      <c r="L415" s="229">
        <v>0</v>
      </c>
      <c r="M415" s="230"/>
      <c r="N415" s="231">
        <f>ROUND(L415*K415,2)</f>
        <v>0</v>
      </c>
      <c r="O415" s="218"/>
      <c r="P415" s="218"/>
      <c r="Q415" s="218"/>
      <c r="R415" s="46"/>
      <c r="T415" s="219" t="s">
        <v>22</v>
      </c>
      <c r="U415" s="54" t="s">
        <v>46</v>
      </c>
      <c r="V415" s="45"/>
      <c r="W415" s="220">
        <f>V415*K415</f>
        <v>0</v>
      </c>
      <c r="X415" s="220">
        <v>0</v>
      </c>
      <c r="Y415" s="220">
        <f>X415*K415</f>
        <v>0</v>
      </c>
      <c r="Z415" s="220">
        <v>0</v>
      </c>
      <c r="AA415" s="221">
        <f>Z415*K415</f>
        <v>0</v>
      </c>
      <c r="AR415" s="20" t="s">
        <v>292</v>
      </c>
      <c r="AT415" s="20" t="s">
        <v>259</v>
      </c>
      <c r="AU415" s="20" t="s">
        <v>142</v>
      </c>
      <c r="AY415" s="20" t="s">
        <v>163</v>
      </c>
      <c r="BE415" s="135">
        <f>IF(U415="základní",N415,0)</f>
        <v>0</v>
      </c>
      <c r="BF415" s="135">
        <f>IF(U415="snížená",N415,0)</f>
        <v>0</v>
      </c>
      <c r="BG415" s="135">
        <f>IF(U415="zákl. přenesená",N415,0)</f>
        <v>0</v>
      </c>
      <c r="BH415" s="135">
        <f>IF(U415="sníž. přenesená",N415,0)</f>
        <v>0</v>
      </c>
      <c r="BI415" s="135">
        <f>IF(U415="nulová",N415,0)</f>
        <v>0</v>
      </c>
      <c r="BJ415" s="20" t="s">
        <v>142</v>
      </c>
      <c r="BK415" s="135">
        <f>ROUND(L415*K415,2)</f>
        <v>0</v>
      </c>
      <c r="BL415" s="20" t="s">
        <v>226</v>
      </c>
      <c r="BM415" s="20" t="s">
        <v>1130</v>
      </c>
    </row>
    <row r="416" s="1" customFormat="1" ht="25.5" customHeight="1">
      <c r="B416" s="44"/>
      <c r="C416" s="211" t="s">
        <v>1131</v>
      </c>
      <c r="D416" s="211" t="s">
        <v>164</v>
      </c>
      <c r="E416" s="212" t="s">
        <v>1132</v>
      </c>
      <c r="F416" s="213" t="s">
        <v>1133</v>
      </c>
      <c r="G416" s="213"/>
      <c r="H416" s="213"/>
      <c r="I416" s="213"/>
      <c r="J416" s="214" t="s">
        <v>336</v>
      </c>
      <c r="K416" s="234">
        <v>0</v>
      </c>
      <c r="L416" s="216">
        <v>0</v>
      </c>
      <c r="M416" s="217"/>
      <c r="N416" s="218">
        <f>ROUND(L416*K416,2)</f>
        <v>0</v>
      </c>
      <c r="O416" s="218"/>
      <c r="P416" s="218"/>
      <c r="Q416" s="218"/>
      <c r="R416" s="46"/>
      <c r="T416" s="219" t="s">
        <v>22</v>
      </c>
      <c r="U416" s="54" t="s">
        <v>46</v>
      </c>
      <c r="V416" s="45"/>
      <c r="W416" s="220">
        <f>V416*K416</f>
        <v>0</v>
      </c>
      <c r="X416" s="220">
        <v>0</v>
      </c>
      <c r="Y416" s="220">
        <f>X416*K416</f>
        <v>0</v>
      </c>
      <c r="Z416" s="220">
        <v>0</v>
      </c>
      <c r="AA416" s="221">
        <f>Z416*K416</f>
        <v>0</v>
      </c>
      <c r="AR416" s="20" t="s">
        <v>226</v>
      </c>
      <c r="AT416" s="20" t="s">
        <v>164</v>
      </c>
      <c r="AU416" s="20" t="s">
        <v>142</v>
      </c>
      <c r="AY416" s="20" t="s">
        <v>163</v>
      </c>
      <c r="BE416" s="135">
        <f>IF(U416="základní",N416,0)</f>
        <v>0</v>
      </c>
      <c r="BF416" s="135">
        <f>IF(U416="snížená",N416,0)</f>
        <v>0</v>
      </c>
      <c r="BG416" s="135">
        <f>IF(U416="zákl. přenesená",N416,0)</f>
        <v>0</v>
      </c>
      <c r="BH416" s="135">
        <f>IF(U416="sníž. přenesená",N416,0)</f>
        <v>0</v>
      </c>
      <c r="BI416" s="135">
        <f>IF(U416="nulová",N416,0)</f>
        <v>0</v>
      </c>
      <c r="BJ416" s="20" t="s">
        <v>142</v>
      </c>
      <c r="BK416" s="135">
        <f>ROUND(L416*K416,2)</f>
        <v>0</v>
      </c>
      <c r="BL416" s="20" t="s">
        <v>226</v>
      </c>
      <c r="BM416" s="20" t="s">
        <v>1134</v>
      </c>
    </row>
    <row r="417" s="9" customFormat="1" ht="29.88" customHeight="1">
      <c r="B417" s="198"/>
      <c r="C417" s="199"/>
      <c r="D417" s="208" t="s">
        <v>134</v>
      </c>
      <c r="E417" s="208"/>
      <c r="F417" s="208"/>
      <c r="G417" s="208"/>
      <c r="H417" s="208"/>
      <c r="I417" s="208"/>
      <c r="J417" s="208"/>
      <c r="K417" s="208"/>
      <c r="L417" s="208"/>
      <c r="M417" s="208"/>
      <c r="N417" s="222">
        <f>BK417</f>
        <v>0</v>
      </c>
      <c r="O417" s="223"/>
      <c r="P417" s="223"/>
      <c r="Q417" s="223"/>
      <c r="R417" s="201"/>
      <c r="T417" s="202"/>
      <c r="U417" s="199"/>
      <c r="V417" s="199"/>
      <c r="W417" s="203">
        <f>SUM(W418:W423)</f>
        <v>0</v>
      </c>
      <c r="X417" s="199"/>
      <c r="Y417" s="203">
        <f>SUM(Y418:Y423)</f>
        <v>0.23814600000000002</v>
      </c>
      <c r="Z417" s="199"/>
      <c r="AA417" s="204">
        <f>SUM(AA418:AA423)</f>
        <v>5.4442250300000001</v>
      </c>
      <c r="AR417" s="205" t="s">
        <v>142</v>
      </c>
      <c r="AT417" s="206" t="s">
        <v>78</v>
      </c>
      <c r="AU417" s="206" t="s">
        <v>84</v>
      </c>
      <c r="AY417" s="205" t="s">
        <v>163</v>
      </c>
      <c r="BK417" s="207">
        <f>SUM(BK418:BK423)</f>
        <v>0</v>
      </c>
    </row>
    <row r="418" s="1" customFormat="1" ht="25.5" customHeight="1">
      <c r="B418" s="44"/>
      <c r="C418" s="211" t="s">
        <v>1135</v>
      </c>
      <c r="D418" s="211" t="s">
        <v>164</v>
      </c>
      <c r="E418" s="212" t="s">
        <v>1136</v>
      </c>
      <c r="F418" s="213" t="s">
        <v>1137</v>
      </c>
      <c r="G418" s="213"/>
      <c r="H418" s="213"/>
      <c r="I418" s="213"/>
      <c r="J418" s="214" t="s">
        <v>185</v>
      </c>
      <c r="K418" s="215">
        <v>65.459000000000003</v>
      </c>
      <c r="L418" s="216">
        <v>0</v>
      </c>
      <c r="M418" s="217"/>
      <c r="N418" s="218">
        <f>ROUND(L418*K418,2)</f>
        <v>0</v>
      </c>
      <c r="O418" s="218"/>
      <c r="P418" s="218"/>
      <c r="Q418" s="218"/>
      <c r="R418" s="46"/>
      <c r="T418" s="219" t="s">
        <v>22</v>
      </c>
      <c r="U418" s="54" t="s">
        <v>46</v>
      </c>
      <c r="V418" s="45"/>
      <c r="W418" s="220">
        <f>V418*K418</f>
        <v>0</v>
      </c>
      <c r="X418" s="220">
        <v>0</v>
      </c>
      <c r="Y418" s="220">
        <f>X418*K418</f>
        <v>0</v>
      </c>
      <c r="Z418" s="220">
        <v>0.083169999999999994</v>
      </c>
      <c r="AA418" s="221">
        <f>Z418*K418</f>
        <v>5.4442250300000001</v>
      </c>
      <c r="AR418" s="20" t="s">
        <v>226</v>
      </c>
      <c r="AT418" s="20" t="s">
        <v>164</v>
      </c>
      <c r="AU418" s="20" t="s">
        <v>142</v>
      </c>
      <c r="AY418" s="20" t="s">
        <v>163</v>
      </c>
      <c r="BE418" s="135">
        <f>IF(U418="základní",N418,0)</f>
        <v>0</v>
      </c>
      <c r="BF418" s="135">
        <f>IF(U418="snížená",N418,0)</f>
        <v>0</v>
      </c>
      <c r="BG418" s="135">
        <f>IF(U418="zákl. přenesená",N418,0)</f>
        <v>0</v>
      </c>
      <c r="BH418" s="135">
        <f>IF(U418="sníž. přenesená",N418,0)</f>
        <v>0</v>
      </c>
      <c r="BI418" s="135">
        <f>IF(U418="nulová",N418,0)</f>
        <v>0</v>
      </c>
      <c r="BJ418" s="20" t="s">
        <v>142</v>
      </c>
      <c r="BK418" s="135">
        <f>ROUND(L418*K418,2)</f>
        <v>0</v>
      </c>
      <c r="BL418" s="20" t="s">
        <v>226</v>
      </c>
      <c r="BM418" s="20" t="s">
        <v>1138</v>
      </c>
    </row>
    <row r="419" s="1" customFormat="1" ht="38.25" customHeight="1">
      <c r="B419" s="44"/>
      <c r="C419" s="211" t="s">
        <v>1139</v>
      </c>
      <c r="D419" s="211" t="s">
        <v>164</v>
      </c>
      <c r="E419" s="212" t="s">
        <v>1140</v>
      </c>
      <c r="F419" s="213" t="s">
        <v>1141</v>
      </c>
      <c r="G419" s="213"/>
      <c r="H419" s="213"/>
      <c r="I419" s="213"/>
      <c r="J419" s="214" t="s">
        <v>185</v>
      </c>
      <c r="K419" s="215">
        <v>62.670000000000002</v>
      </c>
      <c r="L419" s="216">
        <v>0</v>
      </c>
      <c r="M419" s="217"/>
      <c r="N419" s="218">
        <f>ROUND(L419*K419,2)</f>
        <v>0</v>
      </c>
      <c r="O419" s="218"/>
      <c r="P419" s="218"/>
      <c r="Q419" s="218"/>
      <c r="R419" s="46"/>
      <c r="T419" s="219" t="s">
        <v>22</v>
      </c>
      <c r="U419" s="54" t="s">
        <v>46</v>
      </c>
      <c r="V419" s="45"/>
      <c r="W419" s="220">
        <f>V419*K419</f>
        <v>0</v>
      </c>
      <c r="X419" s="220">
        <v>0.0035000000000000001</v>
      </c>
      <c r="Y419" s="220">
        <f>X419*K419</f>
        <v>0.21934500000000001</v>
      </c>
      <c r="Z419" s="220">
        <v>0</v>
      </c>
      <c r="AA419" s="221">
        <f>Z419*K419</f>
        <v>0</v>
      </c>
      <c r="AR419" s="20" t="s">
        <v>226</v>
      </c>
      <c r="AT419" s="20" t="s">
        <v>164</v>
      </c>
      <c r="AU419" s="20" t="s">
        <v>142</v>
      </c>
      <c r="AY419" s="20" t="s">
        <v>163</v>
      </c>
      <c r="BE419" s="135">
        <f>IF(U419="základní",N419,0)</f>
        <v>0</v>
      </c>
      <c r="BF419" s="135">
        <f>IF(U419="snížená",N419,0)</f>
        <v>0</v>
      </c>
      <c r="BG419" s="135">
        <f>IF(U419="zákl. přenesená",N419,0)</f>
        <v>0</v>
      </c>
      <c r="BH419" s="135">
        <f>IF(U419="sníž. přenesená",N419,0)</f>
        <v>0</v>
      </c>
      <c r="BI419" s="135">
        <f>IF(U419="nulová",N419,0)</f>
        <v>0</v>
      </c>
      <c r="BJ419" s="20" t="s">
        <v>142</v>
      </c>
      <c r="BK419" s="135">
        <f>ROUND(L419*K419,2)</f>
        <v>0</v>
      </c>
      <c r="BL419" s="20" t="s">
        <v>226</v>
      </c>
      <c r="BM419" s="20" t="s">
        <v>1142</v>
      </c>
    </row>
    <row r="420" s="1" customFormat="1" ht="25.5" customHeight="1">
      <c r="B420" s="44"/>
      <c r="C420" s="224" t="s">
        <v>1143</v>
      </c>
      <c r="D420" s="224" t="s">
        <v>259</v>
      </c>
      <c r="E420" s="225" t="s">
        <v>1144</v>
      </c>
      <c r="F420" s="226" t="s">
        <v>1145</v>
      </c>
      <c r="G420" s="226"/>
      <c r="H420" s="226"/>
      <c r="I420" s="226"/>
      <c r="J420" s="227" t="s">
        <v>185</v>
      </c>
      <c r="K420" s="228">
        <v>65.177000000000007</v>
      </c>
      <c r="L420" s="229">
        <v>0</v>
      </c>
      <c r="M420" s="230"/>
      <c r="N420" s="231">
        <f>ROUND(L420*K420,2)</f>
        <v>0</v>
      </c>
      <c r="O420" s="218"/>
      <c r="P420" s="218"/>
      <c r="Q420" s="218"/>
      <c r="R420" s="46"/>
      <c r="T420" s="219" t="s">
        <v>22</v>
      </c>
      <c r="U420" s="54" t="s">
        <v>46</v>
      </c>
      <c r="V420" s="45"/>
      <c r="W420" s="220">
        <f>V420*K420</f>
        <v>0</v>
      </c>
      <c r="X420" s="220">
        <v>0</v>
      </c>
      <c r="Y420" s="220">
        <f>X420*K420</f>
        <v>0</v>
      </c>
      <c r="Z420" s="220">
        <v>0</v>
      </c>
      <c r="AA420" s="221">
        <f>Z420*K420</f>
        <v>0</v>
      </c>
      <c r="AR420" s="20" t="s">
        <v>292</v>
      </c>
      <c r="AT420" s="20" t="s">
        <v>259</v>
      </c>
      <c r="AU420" s="20" t="s">
        <v>142</v>
      </c>
      <c r="AY420" s="20" t="s">
        <v>163</v>
      </c>
      <c r="BE420" s="135">
        <f>IF(U420="základní",N420,0)</f>
        <v>0</v>
      </c>
      <c r="BF420" s="135">
        <f>IF(U420="snížená",N420,0)</f>
        <v>0</v>
      </c>
      <c r="BG420" s="135">
        <f>IF(U420="zákl. přenesená",N420,0)</f>
        <v>0</v>
      </c>
      <c r="BH420" s="135">
        <f>IF(U420="sníž. přenesená",N420,0)</f>
        <v>0</v>
      </c>
      <c r="BI420" s="135">
        <f>IF(U420="nulová",N420,0)</f>
        <v>0</v>
      </c>
      <c r="BJ420" s="20" t="s">
        <v>142</v>
      </c>
      <c r="BK420" s="135">
        <f>ROUND(L420*K420,2)</f>
        <v>0</v>
      </c>
      <c r="BL420" s="20" t="s">
        <v>226</v>
      </c>
      <c r="BM420" s="20" t="s">
        <v>1146</v>
      </c>
    </row>
    <row r="421" s="1" customFormat="1" ht="25.5" customHeight="1">
      <c r="B421" s="44"/>
      <c r="C421" s="211" t="s">
        <v>1147</v>
      </c>
      <c r="D421" s="211" t="s">
        <v>164</v>
      </c>
      <c r="E421" s="212" t="s">
        <v>1148</v>
      </c>
      <c r="F421" s="213" t="s">
        <v>1149</v>
      </c>
      <c r="G421" s="213"/>
      <c r="H421" s="213"/>
      <c r="I421" s="213"/>
      <c r="J421" s="214" t="s">
        <v>185</v>
      </c>
      <c r="K421" s="215">
        <v>36.549999999999997</v>
      </c>
      <c r="L421" s="216">
        <v>0</v>
      </c>
      <c r="M421" s="217"/>
      <c r="N421" s="218">
        <f>ROUND(L421*K421,2)</f>
        <v>0</v>
      </c>
      <c r="O421" s="218"/>
      <c r="P421" s="218"/>
      <c r="Q421" s="218"/>
      <c r="R421" s="46"/>
      <c r="T421" s="219" t="s">
        <v>22</v>
      </c>
      <c r="U421" s="54" t="s">
        <v>46</v>
      </c>
      <c r="V421" s="45"/>
      <c r="W421" s="220">
        <f>V421*K421</f>
        <v>0</v>
      </c>
      <c r="X421" s="220">
        <v>0</v>
      </c>
      <c r="Y421" s="220">
        <f>X421*K421</f>
        <v>0</v>
      </c>
      <c r="Z421" s="220">
        <v>0</v>
      </c>
      <c r="AA421" s="221">
        <f>Z421*K421</f>
        <v>0</v>
      </c>
      <c r="AR421" s="20" t="s">
        <v>226</v>
      </c>
      <c r="AT421" s="20" t="s">
        <v>164</v>
      </c>
      <c r="AU421" s="20" t="s">
        <v>142</v>
      </c>
      <c r="AY421" s="20" t="s">
        <v>163</v>
      </c>
      <c r="BE421" s="135">
        <f>IF(U421="základní",N421,0)</f>
        <v>0</v>
      </c>
      <c r="BF421" s="135">
        <f>IF(U421="snížená",N421,0)</f>
        <v>0</v>
      </c>
      <c r="BG421" s="135">
        <f>IF(U421="zákl. přenesená",N421,0)</f>
        <v>0</v>
      </c>
      <c r="BH421" s="135">
        <f>IF(U421="sníž. přenesená",N421,0)</f>
        <v>0</v>
      </c>
      <c r="BI421" s="135">
        <f>IF(U421="nulová",N421,0)</f>
        <v>0</v>
      </c>
      <c r="BJ421" s="20" t="s">
        <v>142</v>
      </c>
      <c r="BK421" s="135">
        <f>ROUND(L421*K421,2)</f>
        <v>0</v>
      </c>
      <c r="BL421" s="20" t="s">
        <v>226</v>
      </c>
      <c r="BM421" s="20" t="s">
        <v>1150</v>
      </c>
    </row>
    <row r="422" s="1" customFormat="1" ht="16.5" customHeight="1">
      <c r="B422" s="44"/>
      <c r="C422" s="211" t="s">
        <v>1151</v>
      </c>
      <c r="D422" s="211" t="s">
        <v>164</v>
      </c>
      <c r="E422" s="212" t="s">
        <v>1152</v>
      </c>
      <c r="F422" s="213" t="s">
        <v>1153</v>
      </c>
      <c r="G422" s="213"/>
      <c r="H422" s="213"/>
      <c r="I422" s="213"/>
      <c r="J422" s="214" t="s">
        <v>185</v>
      </c>
      <c r="K422" s="215">
        <v>62.670000000000002</v>
      </c>
      <c r="L422" s="216">
        <v>0</v>
      </c>
      <c r="M422" s="217"/>
      <c r="N422" s="218">
        <f>ROUND(L422*K422,2)</f>
        <v>0</v>
      </c>
      <c r="O422" s="218"/>
      <c r="P422" s="218"/>
      <c r="Q422" s="218"/>
      <c r="R422" s="46"/>
      <c r="T422" s="219" t="s">
        <v>22</v>
      </c>
      <c r="U422" s="54" t="s">
        <v>46</v>
      </c>
      <c r="V422" s="45"/>
      <c r="W422" s="220">
        <f>V422*K422</f>
        <v>0</v>
      </c>
      <c r="X422" s="220">
        <v>0.00029999999999999997</v>
      </c>
      <c r="Y422" s="220">
        <f>X422*K422</f>
        <v>0.018800999999999998</v>
      </c>
      <c r="Z422" s="220">
        <v>0</v>
      </c>
      <c r="AA422" s="221">
        <f>Z422*K422</f>
        <v>0</v>
      </c>
      <c r="AR422" s="20" t="s">
        <v>226</v>
      </c>
      <c r="AT422" s="20" t="s">
        <v>164</v>
      </c>
      <c r="AU422" s="20" t="s">
        <v>142</v>
      </c>
      <c r="AY422" s="20" t="s">
        <v>163</v>
      </c>
      <c r="BE422" s="135">
        <f>IF(U422="základní",N422,0)</f>
        <v>0</v>
      </c>
      <c r="BF422" s="135">
        <f>IF(U422="snížená",N422,0)</f>
        <v>0</v>
      </c>
      <c r="BG422" s="135">
        <f>IF(U422="zákl. přenesená",N422,0)</f>
        <v>0</v>
      </c>
      <c r="BH422" s="135">
        <f>IF(U422="sníž. přenesená",N422,0)</f>
        <v>0</v>
      </c>
      <c r="BI422" s="135">
        <f>IF(U422="nulová",N422,0)</f>
        <v>0</v>
      </c>
      <c r="BJ422" s="20" t="s">
        <v>142</v>
      </c>
      <c r="BK422" s="135">
        <f>ROUND(L422*K422,2)</f>
        <v>0</v>
      </c>
      <c r="BL422" s="20" t="s">
        <v>226</v>
      </c>
      <c r="BM422" s="20" t="s">
        <v>1154</v>
      </c>
    </row>
    <row r="423" s="1" customFormat="1" ht="25.5" customHeight="1">
      <c r="B423" s="44"/>
      <c r="C423" s="211" t="s">
        <v>1155</v>
      </c>
      <c r="D423" s="211" t="s">
        <v>164</v>
      </c>
      <c r="E423" s="212" t="s">
        <v>1156</v>
      </c>
      <c r="F423" s="213" t="s">
        <v>1157</v>
      </c>
      <c r="G423" s="213"/>
      <c r="H423" s="213"/>
      <c r="I423" s="213"/>
      <c r="J423" s="214" t="s">
        <v>336</v>
      </c>
      <c r="K423" s="234">
        <v>0</v>
      </c>
      <c r="L423" s="216">
        <v>0</v>
      </c>
      <c r="M423" s="217"/>
      <c r="N423" s="218">
        <f>ROUND(L423*K423,2)</f>
        <v>0</v>
      </c>
      <c r="O423" s="218"/>
      <c r="P423" s="218"/>
      <c r="Q423" s="218"/>
      <c r="R423" s="46"/>
      <c r="T423" s="219" t="s">
        <v>22</v>
      </c>
      <c r="U423" s="54" t="s">
        <v>46</v>
      </c>
      <c r="V423" s="45"/>
      <c r="W423" s="220">
        <f>V423*K423</f>
        <v>0</v>
      </c>
      <c r="X423" s="220">
        <v>0</v>
      </c>
      <c r="Y423" s="220">
        <f>X423*K423</f>
        <v>0</v>
      </c>
      <c r="Z423" s="220">
        <v>0</v>
      </c>
      <c r="AA423" s="221">
        <f>Z423*K423</f>
        <v>0</v>
      </c>
      <c r="AR423" s="20" t="s">
        <v>226</v>
      </c>
      <c r="AT423" s="20" t="s">
        <v>164</v>
      </c>
      <c r="AU423" s="20" t="s">
        <v>142</v>
      </c>
      <c r="AY423" s="20" t="s">
        <v>163</v>
      </c>
      <c r="BE423" s="135">
        <f>IF(U423="základní",N423,0)</f>
        <v>0</v>
      </c>
      <c r="BF423" s="135">
        <f>IF(U423="snížená",N423,0)</f>
        <v>0</v>
      </c>
      <c r="BG423" s="135">
        <f>IF(U423="zákl. přenesená",N423,0)</f>
        <v>0</v>
      </c>
      <c r="BH423" s="135">
        <f>IF(U423="sníž. přenesená",N423,0)</f>
        <v>0</v>
      </c>
      <c r="BI423" s="135">
        <f>IF(U423="nulová",N423,0)</f>
        <v>0</v>
      </c>
      <c r="BJ423" s="20" t="s">
        <v>142</v>
      </c>
      <c r="BK423" s="135">
        <f>ROUND(L423*K423,2)</f>
        <v>0</v>
      </c>
      <c r="BL423" s="20" t="s">
        <v>226</v>
      </c>
      <c r="BM423" s="20" t="s">
        <v>1158</v>
      </c>
    </row>
    <row r="424" s="9" customFormat="1" ht="29.88" customHeight="1">
      <c r="B424" s="198"/>
      <c r="C424" s="199"/>
      <c r="D424" s="208" t="s">
        <v>135</v>
      </c>
      <c r="E424" s="208"/>
      <c r="F424" s="208"/>
      <c r="G424" s="208"/>
      <c r="H424" s="208"/>
      <c r="I424" s="208"/>
      <c r="J424" s="208"/>
      <c r="K424" s="208"/>
      <c r="L424" s="208"/>
      <c r="M424" s="208"/>
      <c r="N424" s="222">
        <f>BK424</f>
        <v>0</v>
      </c>
      <c r="O424" s="223"/>
      <c r="P424" s="223"/>
      <c r="Q424" s="223"/>
      <c r="R424" s="201"/>
      <c r="T424" s="202"/>
      <c r="U424" s="199"/>
      <c r="V424" s="199"/>
      <c r="W424" s="203">
        <f>SUM(W425:W434)</f>
        <v>0</v>
      </c>
      <c r="X424" s="199"/>
      <c r="Y424" s="203">
        <f>SUM(Y425:Y434)</f>
        <v>1.7607362099999997</v>
      </c>
      <c r="Z424" s="199"/>
      <c r="AA424" s="204">
        <f>SUM(AA425:AA434)</f>
        <v>11.2241173</v>
      </c>
      <c r="AR424" s="205" t="s">
        <v>142</v>
      </c>
      <c r="AT424" s="206" t="s">
        <v>78</v>
      </c>
      <c r="AU424" s="206" t="s">
        <v>84</v>
      </c>
      <c r="AY424" s="205" t="s">
        <v>163</v>
      </c>
      <c r="BK424" s="207">
        <f>SUM(BK425:BK434)</f>
        <v>0</v>
      </c>
    </row>
    <row r="425" s="1" customFormat="1" ht="25.5" customHeight="1">
      <c r="B425" s="44"/>
      <c r="C425" s="211" t="s">
        <v>1159</v>
      </c>
      <c r="D425" s="211" t="s">
        <v>164</v>
      </c>
      <c r="E425" s="212" t="s">
        <v>1160</v>
      </c>
      <c r="F425" s="213" t="s">
        <v>1161</v>
      </c>
      <c r="G425" s="213"/>
      <c r="H425" s="213"/>
      <c r="I425" s="213"/>
      <c r="J425" s="214" t="s">
        <v>185</v>
      </c>
      <c r="K425" s="215">
        <v>157.42099999999999</v>
      </c>
      <c r="L425" s="216">
        <v>0</v>
      </c>
      <c r="M425" s="217"/>
      <c r="N425" s="218">
        <f>ROUND(L425*K425,2)</f>
        <v>0</v>
      </c>
      <c r="O425" s="218"/>
      <c r="P425" s="218"/>
      <c r="Q425" s="218"/>
      <c r="R425" s="46"/>
      <c r="T425" s="219" t="s">
        <v>22</v>
      </c>
      <c r="U425" s="54" t="s">
        <v>46</v>
      </c>
      <c r="V425" s="45"/>
      <c r="W425" s="220">
        <f>V425*K425</f>
        <v>0</v>
      </c>
      <c r="X425" s="220">
        <v>0</v>
      </c>
      <c r="Y425" s="220">
        <f>X425*K425</f>
        <v>0</v>
      </c>
      <c r="Z425" s="220">
        <v>0.071300000000000002</v>
      </c>
      <c r="AA425" s="221">
        <f>Z425*K425</f>
        <v>11.2241173</v>
      </c>
      <c r="AR425" s="20" t="s">
        <v>226</v>
      </c>
      <c r="AT425" s="20" t="s">
        <v>164</v>
      </c>
      <c r="AU425" s="20" t="s">
        <v>142</v>
      </c>
      <c r="AY425" s="20" t="s">
        <v>163</v>
      </c>
      <c r="BE425" s="135">
        <f>IF(U425="základní",N425,0)</f>
        <v>0</v>
      </c>
      <c r="BF425" s="135">
        <f>IF(U425="snížená",N425,0)</f>
        <v>0</v>
      </c>
      <c r="BG425" s="135">
        <f>IF(U425="zákl. přenesená",N425,0)</f>
        <v>0</v>
      </c>
      <c r="BH425" s="135">
        <f>IF(U425="sníž. přenesená",N425,0)</f>
        <v>0</v>
      </c>
      <c r="BI425" s="135">
        <f>IF(U425="nulová",N425,0)</f>
        <v>0</v>
      </c>
      <c r="BJ425" s="20" t="s">
        <v>142</v>
      </c>
      <c r="BK425" s="135">
        <f>ROUND(L425*K425,2)</f>
        <v>0</v>
      </c>
      <c r="BL425" s="20" t="s">
        <v>226</v>
      </c>
      <c r="BM425" s="20" t="s">
        <v>1162</v>
      </c>
    </row>
    <row r="426" s="1" customFormat="1" ht="38.25" customHeight="1">
      <c r="B426" s="44"/>
      <c r="C426" s="211" t="s">
        <v>1163</v>
      </c>
      <c r="D426" s="211" t="s">
        <v>164</v>
      </c>
      <c r="E426" s="212" t="s">
        <v>1164</v>
      </c>
      <c r="F426" s="213" t="s">
        <v>1165</v>
      </c>
      <c r="G426" s="213"/>
      <c r="H426" s="213"/>
      <c r="I426" s="213"/>
      <c r="J426" s="214" t="s">
        <v>185</v>
      </c>
      <c r="K426" s="215">
        <v>206.90299999999999</v>
      </c>
      <c r="L426" s="216">
        <v>0</v>
      </c>
      <c r="M426" s="217"/>
      <c r="N426" s="218">
        <f>ROUND(L426*K426,2)</f>
        <v>0</v>
      </c>
      <c r="O426" s="218"/>
      <c r="P426" s="218"/>
      <c r="Q426" s="218"/>
      <c r="R426" s="46"/>
      <c r="T426" s="219" t="s">
        <v>22</v>
      </c>
      <c r="U426" s="54" t="s">
        <v>46</v>
      </c>
      <c r="V426" s="45"/>
      <c r="W426" s="220">
        <f>V426*K426</f>
        <v>0</v>
      </c>
      <c r="X426" s="220">
        <v>0.0030000000000000001</v>
      </c>
      <c r="Y426" s="220">
        <f>X426*K426</f>
        <v>0.62070899999999996</v>
      </c>
      <c r="Z426" s="220">
        <v>0</v>
      </c>
      <c r="AA426" s="221">
        <f>Z426*K426</f>
        <v>0</v>
      </c>
      <c r="AR426" s="20" t="s">
        <v>226</v>
      </c>
      <c r="AT426" s="20" t="s">
        <v>164</v>
      </c>
      <c r="AU426" s="20" t="s">
        <v>142</v>
      </c>
      <c r="AY426" s="20" t="s">
        <v>163</v>
      </c>
      <c r="BE426" s="135">
        <f>IF(U426="základní",N426,0)</f>
        <v>0</v>
      </c>
      <c r="BF426" s="135">
        <f>IF(U426="snížená",N426,0)</f>
        <v>0</v>
      </c>
      <c r="BG426" s="135">
        <f>IF(U426="zákl. přenesená",N426,0)</f>
        <v>0</v>
      </c>
      <c r="BH426" s="135">
        <f>IF(U426="sníž. přenesená",N426,0)</f>
        <v>0</v>
      </c>
      <c r="BI426" s="135">
        <f>IF(U426="nulová",N426,0)</f>
        <v>0</v>
      </c>
      <c r="BJ426" s="20" t="s">
        <v>142</v>
      </c>
      <c r="BK426" s="135">
        <f>ROUND(L426*K426,2)</f>
        <v>0</v>
      </c>
      <c r="BL426" s="20" t="s">
        <v>226</v>
      </c>
      <c r="BM426" s="20" t="s">
        <v>1166</v>
      </c>
    </row>
    <row r="427" s="1" customFormat="1" ht="25.5" customHeight="1">
      <c r="B427" s="44"/>
      <c r="C427" s="224" t="s">
        <v>1167</v>
      </c>
      <c r="D427" s="224" t="s">
        <v>259</v>
      </c>
      <c r="E427" s="225" t="s">
        <v>1168</v>
      </c>
      <c r="F427" s="226" t="s">
        <v>1169</v>
      </c>
      <c r="G427" s="226"/>
      <c r="H427" s="226"/>
      <c r="I427" s="226"/>
      <c r="J427" s="227" t="s">
        <v>237</v>
      </c>
      <c r="K427" s="228">
        <v>215.179</v>
      </c>
      <c r="L427" s="229">
        <v>0</v>
      </c>
      <c r="M427" s="230"/>
      <c r="N427" s="231">
        <f>ROUND(L427*K427,2)</f>
        <v>0</v>
      </c>
      <c r="O427" s="218"/>
      <c r="P427" s="218"/>
      <c r="Q427" s="218"/>
      <c r="R427" s="46"/>
      <c r="T427" s="219" t="s">
        <v>22</v>
      </c>
      <c r="U427" s="54" t="s">
        <v>46</v>
      </c>
      <c r="V427" s="45"/>
      <c r="W427" s="220">
        <f>V427*K427</f>
        <v>0</v>
      </c>
      <c r="X427" s="220">
        <v>0</v>
      </c>
      <c r="Y427" s="220">
        <f>X427*K427</f>
        <v>0</v>
      </c>
      <c r="Z427" s="220">
        <v>0</v>
      </c>
      <c r="AA427" s="221">
        <f>Z427*K427</f>
        <v>0</v>
      </c>
      <c r="AR427" s="20" t="s">
        <v>292</v>
      </c>
      <c r="AT427" s="20" t="s">
        <v>259</v>
      </c>
      <c r="AU427" s="20" t="s">
        <v>142</v>
      </c>
      <c r="AY427" s="20" t="s">
        <v>163</v>
      </c>
      <c r="BE427" s="135">
        <f>IF(U427="základní",N427,0)</f>
        <v>0</v>
      </c>
      <c r="BF427" s="135">
        <f>IF(U427="snížená",N427,0)</f>
        <v>0</v>
      </c>
      <c r="BG427" s="135">
        <f>IF(U427="zákl. přenesená",N427,0)</f>
        <v>0</v>
      </c>
      <c r="BH427" s="135">
        <f>IF(U427="sníž. přenesená",N427,0)</f>
        <v>0</v>
      </c>
      <c r="BI427" s="135">
        <f>IF(U427="nulová",N427,0)</f>
        <v>0</v>
      </c>
      <c r="BJ427" s="20" t="s">
        <v>142</v>
      </c>
      <c r="BK427" s="135">
        <f>ROUND(L427*K427,2)</f>
        <v>0</v>
      </c>
      <c r="BL427" s="20" t="s">
        <v>226</v>
      </c>
      <c r="BM427" s="20" t="s">
        <v>1170</v>
      </c>
    </row>
    <row r="428" s="1" customFormat="1" ht="25.5" customHeight="1">
      <c r="B428" s="44"/>
      <c r="C428" s="211" t="s">
        <v>1171</v>
      </c>
      <c r="D428" s="211" t="s">
        <v>164</v>
      </c>
      <c r="E428" s="212" t="s">
        <v>1172</v>
      </c>
      <c r="F428" s="213" t="s">
        <v>1173</v>
      </c>
      <c r="G428" s="213"/>
      <c r="H428" s="213"/>
      <c r="I428" s="213"/>
      <c r="J428" s="214" t="s">
        <v>185</v>
      </c>
      <c r="K428" s="215">
        <v>41.670999999999999</v>
      </c>
      <c r="L428" s="216">
        <v>0</v>
      </c>
      <c r="M428" s="217"/>
      <c r="N428" s="218">
        <f>ROUND(L428*K428,2)</f>
        <v>0</v>
      </c>
      <c r="O428" s="218"/>
      <c r="P428" s="218"/>
      <c r="Q428" s="218"/>
      <c r="R428" s="46"/>
      <c r="T428" s="219" t="s">
        <v>22</v>
      </c>
      <c r="U428" s="54" t="s">
        <v>46</v>
      </c>
      <c r="V428" s="45"/>
      <c r="W428" s="220">
        <f>V428*K428</f>
        <v>0</v>
      </c>
      <c r="X428" s="220">
        <v>0</v>
      </c>
      <c r="Y428" s="220">
        <f>X428*K428</f>
        <v>0</v>
      </c>
      <c r="Z428" s="220">
        <v>0</v>
      </c>
      <c r="AA428" s="221">
        <f>Z428*K428</f>
        <v>0</v>
      </c>
      <c r="AR428" s="20" t="s">
        <v>226</v>
      </c>
      <c r="AT428" s="20" t="s">
        <v>164</v>
      </c>
      <c r="AU428" s="20" t="s">
        <v>142</v>
      </c>
      <c r="AY428" s="20" t="s">
        <v>163</v>
      </c>
      <c r="BE428" s="135">
        <f>IF(U428="základní",N428,0)</f>
        <v>0</v>
      </c>
      <c r="BF428" s="135">
        <f>IF(U428="snížená",N428,0)</f>
        <v>0</v>
      </c>
      <c r="BG428" s="135">
        <f>IF(U428="zákl. přenesená",N428,0)</f>
        <v>0</v>
      </c>
      <c r="BH428" s="135">
        <f>IF(U428="sníž. přenesená",N428,0)</f>
        <v>0</v>
      </c>
      <c r="BI428" s="135">
        <f>IF(U428="nulová",N428,0)</f>
        <v>0</v>
      </c>
      <c r="BJ428" s="20" t="s">
        <v>142</v>
      </c>
      <c r="BK428" s="135">
        <f>ROUND(L428*K428,2)</f>
        <v>0</v>
      </c>
      <c r="BL428" s="20" t="s">
        <v>226</v>
      </c>
      <c r="BM428" s="20" t="s">
        <v>1174</v>
      </c>
    </row>
    <row r="429" s="1" customFormat="1" ht="25.5" customHeight="1">
      <c r="B429" s="44"/>
      <c r="C429" s="211" t="s">
        <v>1175</v>
      </c>
      <c r="D429" s="211" t="s">
        <v>164</v>
      </c>
      <c r="E429" s="212" t="s">
        <v>1176</v>
      </c>
      <c r="F429" s="213" t="s">
        <v>1177</v>
      </c>
      <c r="G429" s="213"/>
      <c r="H429" s="213"/>
      <c r="I429" s="213"/>
      <c r="J429" s="214" t="s">
        <v>185</v>
      </c>
      <c r="K429" s="215">
        <v>129.048</v>
      </c>
      <c r="L429" s="216">
        <v>0</v>
      </c>
      <c r="M429" s="217"/>
      <c r="N429" s="218">
        <f>ROUND(L429*K429,2)</f>
        <v>0</v>
      </c>
      <c r="O429" s="218"/>
      <c r="P429" s="218"/>
      <c r="Q429" s="218"/>
      <c r="R429" s="46"/>
      <c r="T429" s="219" t="s">
        <v>22</v>
      </c>
      <c r="U429" s="54" t="s">
        <v>46</v>
      </c>
      <c r="V429" s="45"/>
      <c r="W429" s="220">
        <f>V429*K429</f>
        <v>0</v>
      </c>
      <c r="X429" s="220">
        <v>0.0080000000000000002</v>
      </c>
      <c r="Y429" s="220">
        <f>X429*K429</f>
        <v>1.032384</v>
      </c>
      <c r="Z429" s="220">
        <v>0</v>
      </c>
      <c r="AA429" s="221">
        <f>Z429*K429</f>
        <v>0</v>
      </c>
      <c r="AR429" s="20" t="s">
        <v>226</v>
      </c>
      <c r="AT429" s="20" t="s">
        <v>164</v>
      </c>
      <c r="AU429" s="20" t="s">
        <v>142</v>
      </c>
      <c r="AY429" s="20" t="s">
        <v>163</v>
      </c>
      <c r="BE429" s="135">
        <f>IF(U429="základní",N429,0)</f>
        <v>0</v>
      </c>
      <c r="BF429" s="135">
        <f>IF(U429="snížená",N429,0)</f>
        <v>0</v>
      </c>
      <c r="BG429" s="135">
        <f>IF(U429="zákl. přenesená",N429,0)</f>
        <v>0</v>
      </c>
      <c r="BH429" s="135">
        <f>IF(U429="sníž. přenesená",N429,0)</f>
        <v>0</v>
      </c>
      <c r="BI429" s="135">
        <f>IF(U429="nulová",N429,0)</f>
        <v>0</v>
      </c>
      <c r="BJ429" s="20" t="s">
        <v>142</v>
      </c>
      <c r="BK429" s="135">
        <f>ROUND(L429*K429,2)</f>
        <v>0</v>
      </c>
      <c r="BL429" s="20" t="s">
        <v>226</v>
      </c>
      <c r="BM429" s="20" t="s">
        <v>1178</v>
      </c>
    </row>
    <row r="430" s="1" customFormat="1" ht="25.5" customHeight="1">
      <c r="B430" s="44"/>
      <c r="C430" s="211" t="s">
        <v>1179</v>
      </c>
      <c r="D430" s="211" t="s">
        <v>164</v>
      </c>
      <c r="E430" s="212" t="s">
        <v>1180</v>
      </c>
      <c r="F430" s="213" t="s">
        <v>1181</v>
      </c>
      <c r="G430" s="213"/>
      <c r="H430" s="213"/>
      <c r="I430" s="213"/>
      <c r="J430" s="214" t="s">
        <v>237</v>
      </c>
      <c r="K430" s="215">
        <v>59.905000000000001</v>
      </c>
      <c r="L430" s="216">
        <v>0</v>
      </c>
      <c r="M430" s="217"/>
      <c r="N430" s="218">
        <f>ROUND(L430*K430,2)</f>
        <v>0</v>
      </c>
      <c r="O430" s="218"/>
      <c r="P430" s="218"/>
      <c r="Q430" s="218"/>
      <c r="R430" s="46"/>
      <c r="T430" s="219" t="s">
        <v>22</v>
      </c>
      <c r="U430" s="54" t="s">
        <v>46</v>
      </c>
      <c r="V430" s="45"/>
      <c r="W430" s="220">
        <f>V430*K430</f>
        <v>0</v>
      </c>
      <c r="X430" s="220">
        <v>0.00031</v>
      </c>
      <c r="Y430" s="220">
        <f>X430*K430</f>
        <v>0.018570550000000002</v>
      </c>
      <c r="Z430" s="220">
        <v>0</v>
      </c>
      <c r="AA430" s="221">
        <f>Z430*K430</f>
        <v>0</v>
      </c>
      <c r="AR430" s="20" t="s">
        <v>226</v>
      </c>
      <c r="AT430" s="20" t="s">
        <v>164</v>
      </c>
      <c r="AU430" s="20" t="s">
        <v>142</v>
      </c>
      <c r="AY430" s="20" t="s">
        <v>163</v>
      </c>
      <c r="BE430" s="135">
        <f>IF(U430="základní",N430,0)</f>
        <v>0</v>
      </c>
      <c r="BF430" s="135">
        <f>IF(U430="snížená",N430,0)</f>
        <v>0</v>
      </c>
      <c r="BG430" s="135">
        <f>IF(U430="zákl. přenesená",N430,0)</f>
        <v>0</v>
      </c>
      <c r="BH430" s="135">
        <f>IF(U430="sníž. přenesená",N430,0)</f>
        <v>0</v>
      </c>
      <c r="BI430" s="135">
        <f>IF(U430="nulová",N430,0)</f>
        <v>0</v>
      </c>
      <c r="BJ430" s="20" t="s">
        <v>142</v>
      </c>
      <c r="BK430" s="135">
        <f>ROUND(L430*K430,2)</f>
        <v>0</v>
      </c>
      <c r="BL430" s="20" t="s">
        <v>226</v>
      </c>
      <c r="BM430" s="20" t="s">
        <v>1182</v>
      </c>
    </row>
    <row r="431" s="1" customFormat="1" ht="25.5" customHeight="1">
      <c r="B431" s="44"/>
      <c r="C431" s="211" t="s">
        <v>1183</v>
      </c>
      <c r="D431" s="211" t="s">
        <v>164</v>
      </c>
      <c r="E431" s="212" t="s">
        <v>1184</v>
      </c>
      <c r="F431" s="213" t="s">
        <v>1185</v>
      </c>
      <c r="G431" s="213"/>
      <c r="H431" s="213"/>
      <c r="I431" s="213"/>
      <c r="J431" s="214" t="s">
        <v>237</v>
      </c>
      <c r="K431" s="215">
        <v>5.5999999999999996</v>
      </c>
      <c r="L431" s="216">
        <v>0</v>
      </c>
      <c r="M431" s="217"/>
      <c r="N431" s="218">
        <f>ROUND(L431*K431,2)</f>
        <v>0</v>
      </c>
      <c r="O431" s="218"/>
      <c r="P431" s="218"/>
      <c r="Q431" s="218"/>
      <c r="R431" s="46"/>
      <c r="T431" s="219" t="s">
        <v>22</v>
      </c>
      <c r="U431" s="54" t="s">
        <v>46</v>
      </c>
      <c r="V431" s="45"/>
      <c r="W431" s="220">
        <f>V431*K431</f>
        <v>0</v>
      </c>
      <c r="X431" s="220">
        <v>0.00031</v>
      </c>
      <c r="Y431" s="220">
        <f>X431*K431</f>
        <v>0.0017359999999999999</v>
      </c>
      <c r="Z431" s="220">
        <v>0</v>
      </c>
      <c r="AA431" s="221">
        <f>Z431*K431</f>
        <v>0</v>
      </c>
      <c r="AR431" s="20" t="s">
        <v>226</v>
      </c>
      <c r="AT431" s="20" t="s">
        <v>164</v>
      </c>
      <c r="AU431" s="20" t="s">
        <v>142</v>
      </c>
      <c r="AY431" s="20" t="s">
        <v>163</v>
      </c>
      <c r="BE431" s="135">
        <f>IF(U431="základní",N431,0)</f>
        <v>0</v>
      </c>
      <c r="BF431" s="135">
        <f>IF(U431="snížená",N431,0)</f>
        <v>0</v>
      </c>
      <c r="BG431" s="135">
        <f>IF(U431="zákl. přenesená",N431,0)</f>
        <v>0</v>
      </c>
      <c r="BH431" s="135">
        <f>IF(U431="sníž. přenesená",N431,0)</f>
        <v>0</v>
      </c>
      <c r="BI431" s="135">
        <f>IF(U431="nulová",N431,0)</f>
        <v>0</v>
      </c>
      <c r="BJ431" s="20" t="s">
        <v>142</v>
      </c>
      <c r="BK431" s="135">
        <f>ROUND(L431*K431,2)</f>
        <v>0</v>
      </c>
      <c r="BL431" s="20" t="s">
        <v>226</v>
      </c>
      <c r="BM431" s="20" t="s">
        <v>1186</v>
      </c>
    </row>
    <row r="432" s="1" customFormat="1" ht="25.5" customHeight="1">
      <c r="B432" s="44"/>
      <c r="C432" s="211" t="s">
        <v>1187</v>
      </c>
      <c r="D432" s="211" t="s">
        <v>164</v>
      </c>
      <c r="E432" s="212" t="s">
        <v>1188</v>
      </c>
      <c r="F432" s="213" t="s">
        <v>1189</v>
      </c>
      <c r="G432" s="213"/>
      <c r="H432" s="213"/>
      <c r="I432" s="213"/>
      <c r="J432" s="214" t="s">
        <v>237</v>
      </c>
      <c r="K432" s="215">
        <v>97.176000000000002</v>
      </c>
      <c r="L432" s="216">
        <v>0</v>
      </c>
      <c r="M432" s="217"/>
      <c r="N432" s="218">
        <f>ROUND(L432*K432,2)</f>
        <v>0</v>
      </c>
      <c r="O432" s="218"/>
      <c r="P432" s="218"/>
      <c r="Q432" s="218"/>
      <c r="R432" s="46"/>
      <c r="T432" s="219" t="s">
        <v>22</v>
      </c>
      <c r="U432" s="54" t="s">
        <v>46</v>
      </c>
      <c r="V432" s="45"/>
      <c r="W432" s="220">
        <f>V432*K432</f>
        <v>0</v>
      </c>
      <c r="X432" s="220">
        <v>0.00025999999999999998</v>
      </c>
      <c r="Y432" s="220">
        <f>X432*K432</f>
        <v>0.025265759999999998</v>
      </c>
      <c r="Z432" s="220">
        <v>0</v>
      </c>
      <c r="AA432" s="221">
        <f>Z432*K432</f>
        <v>0</v>
      </c>
      <c r="AR432" s="20" t="s">
        <v>226</v>
      </c>
      <c r="AT432" s="20" t="s">
        <v>164</v>
      </c>
      <c r="AU432" s="20" t="s">
        <v>142</v>
      </c>
      <c r="AY432" s="20" t="s">
        <v>163</v>
      </c>
      <c r="BE432" s="135">
        <f>IF(U432="základní",N432,0)</f>
        <v>0</v>
      </c>
      <c r="BF432" s="135">
        <f>IF(U432="snížená",N432,0)</f>
        <v>0</v>
      </c>
      <c r="BG432" s="135">
        <f>IF(U432="zákl. přenesená",N432,0)</f>
        <v>0</v>
      </c>
      <c r="BH432" s="135">
        <f>IF(U432="sníž. přenesená",N432,0)</f>
        <v>0</v>
      </c>
      <c r="BI432" s="135">
        <f>IF(U432="nulová",N432,0)</f>
        <v>0</v>
      </c>
      <c r="BJ432" s="20" t="s">
        <v>142</v>
      </c>
      <c r="BK432" s="135">
        <f>ROUND(L432*K432,2)</f>
        <v>0</v>
      </c>
      <c r="BL432" s="20" t="s">
        <v>226</v>
      </c>
      <c r="BM432" s="20" t="s">
        <v>1190</v>
      </c>
    </row>
    <row r="433" s="1" customFormat="1" ht="16.5" customHeight="1">
      <c r="B433" s="44"/>
      <c r="C433" s="211" t="s">
        <v>1191</v>
      </c>
      <c r="D433" s="211" t="s">
        <v>164</v>
      </c>
      <c r="E433" s="212" t="s">
        <v>1192</v>
      </c>
      <c r="F433" s="213" t="s">
        <v>1193</v>
      </c>
      <c r="G433" s="213"/>
      <c r="H433" s="213"/>
      <c r="I433" s="213"/>
      <c r="J433" s="214" t="s">
        <v>185</v>
      </c>
      <c r="K433" s="215">
        <v>206.90299999999999</v>
      </c>
      <c r="L433" s="216">
        <v>0</v>
      </c>
      <c r="M433" s="217"/>
      <c r="N433" s="218">
        <f>ROUND(L433*K433,2)</f>
        <v>0</v>
      </c>
      <c r="O433" s="218"/>
      <c r="P433" s="218"/>
      <c r="Q433" s="218"/>
      <c r="R433" s="46"/>
      <c r="T433" s="219" t="s">
        <v>22</v>
      </c>
      <c r="U433" s="54" t="s">
        <v>46</v>
      </c>
      <c r="V433" s="45"/>
      <c r="W433" s="220">
        <f>V433*K433</f>
        <v>0</v>
      </c>
      <c r="X433" s="220">
        <v>0.00029999999999999997</v>
      </c>
      <c r="Y433" s="220">
        <f>X433*K433</f>
        <v>0.062070899999999991</v>
      </c>
      <c r="Z433" s="220">
        <v>0</v>
      </c>
      <c r="AA433" s="221">
        <f>Z433*K433</f>
        <v>0</v>
      </c>
      <c r="AR433" s="20" t="s">
        <v>226</v>
      </c>
      <c r="AT433" s="20" t="s">
        <v>164</v>
      </c>
      <c r="AU433" s="20" t="s">
        <v>142</v>
      </c>
      <c r="AY433" s="20" t="s">
        <v>163</v>
      </c>
      <c r="BE433" s="135">
        <f>IF(U433="základní",N433,0)</f>
        <v>0</v>
      </c>
      <c r="BF433" s="135">
        <f>IF(U433="snížená",N433,0)</f>
        <v>0</v>
      </c>
      <c r="BG433" s="135">
        <f>IF(U433="zákl. přenesená",N433,0)</f>
        <v>0</v>
      </c>
      <c r="BH433" s="135">
        <f>IF(U433="sníž. přenesená",N433,0)</f>
        <v>0</v>
      </c>
      <c r="BI433" s="135">
        <f>IF(U433="nulová",N433,0)</f>
        <v>0</v>
      </c>
      <c r="BJ433" s="20" t="s">
        <v>142</v>
      </c>
      <c r="BK433" s="135">
        <f>ROUND(L433*K433,2)</f>
        <v>0</v>
      </c>
      <c r="BL433" s="20" t="s">
        <v>226</v>
      </c>
      <c r="BM433" s="20" t="s">
        <v>1194</v>
      </c>
    </row>
    <row r="434" s="1" customFormat="1" ht="25.5" customHeight="1">
      <c r="B434" s="44"/>
      <c r="C434" s="211" t="s">
        <v>1195</v>
      </c>
      <c r="D434" s="211" t="s">
        <v>164</v>
      </c>
      <c r="E434" s="212" t="s">
        <v>1196</v>
      </c>
      <c r="F434" s="213" t="s">
        <v>1197</v>
      </c>
      <c r="G434" s="213"/>
      <c r="H434" s="213"/>
      <c r="I434" s="213"/>
      <c r="J434" s="214" t="s">
        <v>336</v>
      </c>
      <c r="K434" s="234">
        <v>0</v>
      </c>
      <c r="L434" s="216">
        <v>0</v>
      </c>
      <c r="M434" s="217"/>
      <c r="N434" s="218">
        <f>ROUND(L434*K434,2)</f>
        <v>0</v>
      </c>
      <c r="O434" s="218"/>
      <c r="P434" s="218"/>
      <c r="Q434" s="218"/>
      <c r="R434" s="46"/>
      <c r="T434" s="219" t="s">
        <v>22</v>
      </c>
      <c r="U434" s="54" t="s">
        <v>46</v>
      </c>
      <c r="V434" s="45"/>
      <c r="W434" s="220">
        <f>V434*K434</f>
        <v>0</v>
      </c>
      <c r="X434" s="220">
        <v>0</v>
      </c>
      <c r="Y434" s="220">
        <f>X434*K434</f>
        <v>0</v>
      </c>
      <c r="Z434" s="220">
        <v>0</v>
      </c>
      <c r="AA434" s="221">
        <f>Z434*K434</f>
        <v>0</v>
      </c>
      <c r="AR434" s="20" t="s">
        <v>226</v>
      </c>
      <c r="AT434" s="20" t="s">
        <v>164</v>
      </c>
      <c r="AU434" s="20" t="s">
        <v>142</v>
      </c>
      <c r="AY434" s="20" t="s">
        <v>163</v>
      </c>
      <c r="BE434" s="135">
        <f>IF(U434="základní",N434,0)</f>
        <v>0</v>
      </c>
      <c r="BF434" s="135">
        <f>IF(U434="snížená",N434,0)</f>
        <v>0</v>
      </c>
      <c r="BG434" s="135">
        <f>IF(U434="zákl. přenesená",N434,0)</f>
        <v>0</v>
      </c>
      <c r="BH434" s="135">
        <f>IF(U434="sníž. přenesená",N434,0)</f>
        <v>0</v>
      </c>
      <c r="BI434" s="135">
        <f>IF(U434="nulová",N434,0)</f>
        <v>0</v>
      </c>
      <c r="BJ434" s="20" t="s">
        <v>142</v>
      </c>
      <c r="BK434" s="135">
        <f>ROUND(L434*K434,2)</f>
        <v>0</v>
      </c>
      <c r="BL434" s="20" t="s">
        <v>226</v>
      </c>
      <c r="BM434" s="20" t="s">
        <v>1198</v>
      </c>
    </row>
    <row r="435" s="9" customFormat="1" ht="29.88" customHeight="1">
      <c r="B435" s="198"/>
      <c r="C435" s="199"/>
      <c r="D435" s="208" t="s">
        <v>136</v>
      </c>
      <c r="E435" s="208"/>
      <c r="F435" s="208"/>
      <c r="G435" s="208"/>
      <c r="H435" s="208"/>
      <c r="I435" s="208"/>
      <c r="J435" s="208"/>
      <c r="K435" s="208"/>
      <c r="L435" s="208"/>
      <c r="M435" s="208"/>
      <c r="N435" s="222">
        <f>BK435</f>
        <v>0</v>
      </c>
      <c r="O435" s="223"/>
      <c r="P435" s="223"/>
      <c r="Q435" s="223"/>
      <c r="R435" s="201"/>
      <c r="T435" s="202"/>
      <c r="U435" s="199"/>
      <c r="V435" s="199"/>
      <c r="W435" s="203">
        <f>SUM(W436:W439)</f>
        <v>0</v>
      </c>
      <c r="X435" s="199"/>
      <c r="Y435" s="203">
        <f>SUM(Y436:Y439)</f>
        <v>0.0065758400000000003</v>
      </c>
      <c r="Z435" s="199"/>
      <c r="AA435" s="204">
        <f>SUM(AA436:AA439)</f>
        <v>0</v>
      </c>
      <c r="AR435" s="205" t="s">
        <v>142</v>
      </c>
      <c r="AT435" s="206" t="s">
        <v>78</v>
      </c>
      <c r="AU435" s="206" t="s">
        <v>84</v>
      </c>
      <c r="AY435" s="205" t="s">
        <v>163</v>
      </c>
      <c r="BK435" s="207">
        <f>SUM(BK436:BK439)</f>
        <v>0</v>
      </c>
    </row>
    <row r="436" s="1" customFormat="1" ht="25.5" customHeight="1">
      <c r="B436" s="44"/>
      <c r="C436" s="211" t="s">
        <v>1199</v>
      </c>
      <c r="D436" s="211" t="s">
        <v>164</v>
      </c>
      <c r="E436" s="212" t="s">
        <v>1200</v>
      </c>
      <c r="F436" s="213" t="s">
        <v>1201</v>
      </c>
      <c r="G436" s="213"/>
      <c r="H436" s="213"/>
      <c r="I436" s="213"/>
      <c r="J436" s="214" t="s">
        <v>185</v>
      </c>
      <c r="K436" s="215">
        <v>15.285</v>
      </c>
      <c r="L436" s="216">
        <v>0</v>
      </c>
      <c r="M436" s="217"/>
      <c r="N436" s="218">
        <f>ROUND(L436*K436,2)</f>
        <v>0</v>
      </c>
      <c r="O436" s="218"/>
      <c r="P436" s="218"/>
      <c r="Q436" s="218"/>
      <c r="R436" s="46"/>
      <c r="T436" s="219" t="s">
        <v>22</v>
      </c>
      <c r="U436" s="54" t="s">
        <v>46</v>
      </c>
      <c r="V436" s="45"/>
      <c r="W436" s="220">
        <f>V436*K436</f>
        <v>0</v>
      </c>
      <c r="X436" s="220">
        <v>6.9999999999999994E-05</v>
      </c>
      <c r="Y436" s="220">
        <f>X436*K436</f>
        <v>0.0010699499999999999</v>
      </c>
      <c r="Z436" s="220">
        <v>0</v>
      </c>
      <c r="AA436" s="221">
        <f>Z436*K436</f>
        <v>0</v>
      </c>
      <c r="AR436" s="20" t="s">
        <v>226</v>
      </c>
      <c r="AT436" s="20" t="s">
        <v>164</v>
      </c>
      <c r="AU436" s="20" t="s">
        <v>142</v>
      </c>
      <c r="AY436" s="20" t="s">
        <v>163</v>
      </c>
      <c r="BE436" s="135">
        <f>IF(U436="základní",N436,0)</f>
        <v>0</v>
      </c>
      <c r="BF436" s="135">
        <f>IF(U436="snížená",N436,0)</f>
        <v>0</v>
      </c>
      <c r="BG436" s="135">
        <f>IF(U436="zákl. přenesená",N436,0)</f>
        <v>0</v>
      </c>
      <c r="BH436" s="135">
        <f>IF(U436="sníž. přenesená",N436,0)</f>
        <v>0</v>
      </c>
      <c r="BI436" s="135">
        <f>IF(U436="nulová",N436,0)</f>
        <v>0</v>
      </c>
      <c r="BJ436" s="20" t="s">
        <v>142</v>
      </c>
      <c r="BK436" s="135">
        <f>ROUND(L436*K436,2)</f>
        <v>0</v>
      </c>
      <c r="BL436" s="20" t="s">
        <v>226</v>
      </c>
      <c r="BM436" s="20" t="s">
        <v>1202</v>
      </c>
    </row>
    <row r="437" s="1" customFormat="1" ht="25.5" customHeight="1">
      <c r="B437" s="44"/>
      <c r="C437" s="211" t="s">
        <v>1203</v>
      </c>
      <c r="D437" s="211" t="s">
        <v>164</v>
      </c>
      <c r="E437" s="212" t="s">
        <v>1204</v>
      </c>
      <c r="F437" s="213" t="s">
        <v>1205</v>
      </c>
      <c r="G437" s="213"/>
      <c r="H437" s="213"/>
      <c r="I437" s="213"/>
      <c r="J437" s="214" t="s">
        <v>185</v>
      </c>
      <c r="K437" s="215">
        <v>13.429</v>
      </c>
      <c r="L437" s="216">
        <v>0</v>
      </c>
      <c r="M437" s="217"/>
      <c r="N437" s="218">
        <f>ROUND(L437*K437,2)</f>
        <v>0</v>
      </c>
      <c r="O437" s="218"/>
      <c r="P437" s="218"/>
      <c r="Q437" s="218"/>
      <c r="R437" s="46"/>
      <c r="T437" s="219" t="s">
        <v>22</v>
      </c>
      <c r="U437" s="54" t="s">
        <v>46</v>
      </c>
      <c r="V437" s="45"/>
      <c r="W437" s="220">
        <f>V437*K437</f>
        <v>0</v>
      </c>
      <c r="X437" s="220">
        <v>0.00017000000000000001</v>
      </c>
      <c r="Y437" s="220">
        <f>X437*K437</f>
        <v>0.0022829300000000003</v>
      </c>
      <c r="Z437" s="220">
        <v>0</v>
      </c>
      <c r="AA437" s="221">
        <f>Z437*K437</f>
        <v>0</v>
      </c>
      <c r="AR437" s="20" t="s">
        <v>226</v>
      </c>
      <c r="AT437" s="20" t="s">
        <v>164</v>
      </c>
      <c r="AU437" s="20" t="s">
        <v>142</v>
      </c>
      <c r="AY437" s="20" t="s">
        <v>163</v>
      </c>
      <c r="BE437" s="135">
        <f>IF(U437="základní",N437,0)</f>
        <v>0</v>
      </c>
      <c r="BF437" s="135">
        <f>IF(U437="snížená",N437,0)</f>
        <v>0</v>
      </c>
      <c r="BG437" s="135">
        <f>IF(U437="zákl. přenesená",N437,0)</f>
        <v>0</v>
      </c>
      <c r="BH437" s="135">
        <f>IF(U437="sníž. přenesená",N437,0)</f>
        <v>0</v>
      </c>
      <c r="BI437" s="135">
        <f>IF(U437="nulová",N437,0)</f>
        <v>0</v>
      </c>
      <c r="BJ437" s="20" t="s">
        <v>142</v>
      </c>
      <c r="BK437" s="135">
        <f>ROUND(L437*K437,2)</f>
        <v>0</v>
      </c>
      <c r="BL437" s="20" t="s">
        <v>226</v>
      </c>
      <c r="BM437" s="20" t="s">
        <v>1206</v>
      </c>
    </row>
    <row r="438" s="1" customFormat="1" ht="25.5" customHeight="1">
      <c r="B438" s="44"/>
      <c r="C438" s="211" t="s">
        <v>1207</v>
      </c>
      <c r="D438" s="211" t="s">
        <v>164</v>
      </c>
      <c r="E438" s="212" t="s">
        <v>1208</v>
      </c>
      <c r="F438" s="213" t="s">
        <v>1209</v>
      </c>
      <c r="G438" s="213"/>
      <c r="H438" s="213"/>
      <c r="I438" s="213"/>
      <c r="J438" s="214" t="s">
        <v>185</v>
      </c>
      <c r="K438" s="215">
        <v>13.429</v>
      </c>
      <c r="L438" s="216">
        <v>0</v>
      </c>
      <c r="M438" s="217"/>
      <c r="N438" s="218">
        <f>ROUND(L438*K438,2)</f>
        <v>0</v>
      </c>
      <c r="O438" s="218"/>
      <c r="P438" s="218"/>
      <c r="Q438" s="218"/>
      <c r="R438" s="46"/>
      <c r="T438" s="219" t="s">
        <v>22</v>
      </c>
      <c r="U438" s="54" t="s">
        <v>46</v>
      </c>
      <c r="V438" s="45"/>
      <c r="W438" s="220">
        <f>V438*K438</f>
        <v>0</v>
      </c>
      <c r="X438" s="220">
        <v>0.00012</v>
      </c>
      <c r="Y438" s="220">
        <f>X438*K438</f>
        <v>0.00161148</v>
      </c>
      <c r="Z438" s="220">
        <v>0</v>
      </c>
      <c r="AA438" s="221">
        <f>Z438*K438</f>
        <v>0</v>
      </c>
      <c r="AR438" s="20" t="s">
        <v>226</v>
      </c>
      <c r="AT438" s="20" t="s">
        <v>164</v>
      </c>
      <c r="AU438" s="20" t="s">
        <v>142</v>
      </c>
      <c r="AY438" s="20" t="s">
        <v>163</v>
      </c>
      <c r="BE438" s="135">
        <f>IF(U438="základní",N438,0)</f>
        <v>0</v>
      </c>
      <c r="BF438" s="135">
        <f>IF(U438="snížená",N438,0)</f>
        <v>0</v>
      </c>
      <c r="BG438" s="135">
        <f>IF(U438="zákl. přenesená",N438,0)</f>
        <v>0</v>
      </c>
      <c r="BH438" s="135">
        <f>IF(U438="sníž. přenesená",N438,0)</f>
        <v>0</v>
      </c>
      <c r="BI438" s="135">
        <f>IF(U438="nulová",N438,0)</f>
        <v>0</v>
      </c>
      <c r="BJ438" s="20" t="s">
        <v>142</v>
      </c>
      <c r="BK438" s="135">
        <f>ROUND(L438*K438,2)</f>
        <v>0</v>
      </c>
      <c r="BL438" s="20" t="s">
        <v>226</v>
      </c>
      <c r="BM438" s="20" t="s">
        <v>1210</v>
      </c>
    </row>
    <row r="439" s="1" customFormat="1" ht="25.5" customHeight="1">
      <c r="B439" s="44"/>
      <c r="C439" s="211" t="s">
        <v>1211</v>
      </c>
      <c r="D439" s="211" t="s">
        <v>164</v>
      </c>
      <c r="E439" s="212" t="s">
        <v>1212</v>
      </c>
      <c r="F439" s="213" t="s">
        <v>1213</v>
      </c>
      <c r="G439" s="213"/>
      <c r="H439" s="213"/>
      <c r="I439" s="213"/>
      <c r="J439" s="214" t="s">
        <v>185</v>
      </c>
      <c r="K439" s="215">
        <v>13.429</v>
      </c>
      <c r="L439" s="216">
        <v>0</v>
      </c>
      <c r="M439" s="217"/>
      <c r="N439" s="218">
        <f>ROUND(L439*K439,2)</f>
        <v>0</v>
      </c>
      <c r="O439" s="218"/>
      <c r="P439" s="218"/>
      <c r="Q439" s="218"/>
      <c r="R439" s="46"/>
      <c r="T439" s="219" t="s">
        <v>22</v>
      </c>
      <c r="U439" s="54" t="s">
        <v>46</v>
      </c>
      <c r="V439" s="45"/>
      <c r="W439" s="220">
        <f>V439*K439</f>
        <v>0</v>
      </c>
      <c r="X439" s="220">
        <v>0.00012</v>
      </c>
      <c r="Y439" s="220">
        <f>X439*K439</f>
        <v>0.00161148</v>
      </c>
      <c r="Z439" s="220">
        <v>0</v>
      </c>
      <c r="AA439" s="221">
        <f>Z439*K439</f>
        <v>0</v>
      </c>
      <c r="AR439" s="20" t="s">
        <v>226</v>
      </c>
      <c r="AT439" s="20" t="s">
        <v>164</v>
      </c>
      <c r="AU439" s="20" t="s">
        <v>142</v>
      </c>
      <c r="AY439" s="20" t="s">
        <v>163</v>
      </c>
      <c r="BE439" s="135">
        <f>IF(U439="základní",N439,0)</f>
        <v>0</v>
      </c>
      <c r="BF439" s="135">
        <f>IF(U439="snížená",N439,0)</f>
        <v>0</v>
      </c>
      <c r="BG439" s="135">
        <f>IF(U439="zákl. přenesená",N439,0)</f>
        <v>0</v>
      </c>
      <c r="BH439" s="135">
        <f>IF(U439="sníž. přenesená",N439,0)</f>
        <v>0</v>
      </c>
      <c r="BI439" s="135">
        <f>IF(U439="nulová",N439,0)</f>
        <v>0</v>
      </c>
      <c r="BJ439" s="20" t="s">
        <v>142</v>
      </c>
      <c r="BK439" s="135">
        <f>ROUND(L439*K439,2)</f>
        <v>0</v>
      </c>
      <c r="BL439" s="20" t="s">
        <v>226</v>
      </c>
      <c r="BM439" s="20" t="s">
        <v>1214</v>
      </c>
    </row>
    <row r="440" s="9" customFormat="1" ht="29.88" customHeight="1">
      <c r="B440" s="198"/>
      <c r="C440" s="199"/>
      <c r="D440" s="208" t="s">
        <v>137</v>
      </c>
      <c r="E440" s="208"/>
      <c r="F440" s="208"/>
      <c r="G440" s="208"/>
      <c r="H440" s="208"/>
      <c r="I440" s="208"/>
      <c r="J440" s="208"/>
      <c r="K440" s="208"/>
      <c r="L440" s="208"/>
      <c r="M440" s="208"/>
      <c r="N440" s="222">
        <f>BK440</f>
        <v>0</v>
      </c>
      <c r="O440" s="223"/>
      <c r="P440" s="223"/>
      <c r="Q440" s="223"/>
      <c r="R440" s="201"/>
      <c r="T440" s="202"/>
      <c r="U440" s="199"/>
      <c r="V440" s="199"/>
      <c r="W440" s="203">
        <f>SUM(W441:W445)</f>
        <v>0</v>
      </c>
      <c r="X440" s="199"/>
      <c r="Y440" s="203">
        <f>SUM(Y441:Y445)</f>
        <v>0.45178503000000003</v>
      </c>
      <c r="Z440" s="199"/>
      <c r="AA440" s="204">
        <f>SUM(AA441:AA445)</f>
        <v>0</v>
      </c>
      <c r="AR440" s="205" t="s">
        <v>142</v>
      </c>
      <c r="AT440" s="206" t="s">
        <v>78</v>
      </c>
      <c r="AU440" s="206" t="s">
        <v>84</v>
      </c>
      <c r="AY440" s="205" t="s">
        <v>163</v>
      </c>
      <c r="BK440" s="207">
        <f>SUM(BK441:BK445)</f>
        <v>0</v>
      </c>
    </row>
    <row r="441" s="1" customFormat="1" ht="25.5" customHeight="1">
      <c r="B441" s="44"/>
      <c r="C441" s="211" t="s">
        <v>1215</v>
      </c>
      <c r="D441" s="211" t="s">
        <v>164</v>
      </c>
      <c r="E441" s="212" t="s">
        <v>1216</v>
      </c>
      <c r="F441" s="213" t="s">
        <v>1217</v>
      </c>
      <c r="G441" s="213"/>
      <c r="H441" s="213"/>
      <c r="I441" s="213"/>
      <c r="J441" s="214" t="s">
        <v>185</v>
      </c>
      <c r="K441" s="215">
        <v>261.32999999999998</v>
      </c>
      <c r="L441" s="216">
        <v>0</v>
      </c>
      <c r="M441" s="217"/>
      <c r="N441" s="218">
        <f>ROUND(L441*K441,2)</f>
        <v>0</v>
      </c>
      <c r="O441" s="218"/>
      <c r="P441" s="218"/>
      <c r="Q441" s="218"/>
      <c r="R441" s="46"/>
      <c r="T441" s="219" t="s">
        <v>22</v>
      </c>
      <c r="U441" s="54" t="s">
        <v>46</v>
      </c>
      <c r="V441" s="45"/>
      <c r="W441" s="220">
        <f>V441*K441</f>
        <v>0</v>
      </c>
      <c r="X441" s="220">
        <v>0</v>
      </c>
      <c r="Y441" s="220">
        <f>X441*K441</f>
        <v>0</v>
      </c>
      <c r="Z441" s="220">
        <v>0</v>
      </c>
      <c r="AA441" s="221">
        <f>Z441*K441</f>
        <v>0</v>
      </c>
      <c r="AR441" s="20" t="s">
        <v>226</v>
      </c>
      <c r="AT441" s="20" t="s">
        <v>164</v>
      </c>
      <c r="AU441" s="20" t="s">
        <v>142</v>
      </c>
      <c r="AY441" s="20" t="s">
        <v>163</v>
      </c>
      <c r="BE441" s="135">
        <f>IF(U441="základní",N441,0)</f>
        <v>0</v>
      </c>
      <c r="BF441" s="135">
        <f>IF(U441="snížená",N441,0)</f>
        <v>0</v>
      </c>
      <c r="BG441" s="135">
        <f>IF(U441="zákl. přenesená",N441,0)</f>
        <v>0</v>
      </c>
      <c r="BH441" s="135">
        <f>IF(U441="sníž. přenesená",N441,0)</f>
        <v>0</v>
      </c>
      <c r="BI441" s="135">
        <f>IF(U441="nulová",N441,0)</f>
        <v>0</v>
      </c>
      <c r="BJ441" s="20" t="s">
        <v>142</v>
      </c>
      <c r="BK441" s="135">
        <f>ROUND(L441*K441,2)</f>
        <v>0</v>
      </c>
      <c r="BL441" s="20" t="s">
        <v>226</v>
      </c>
      <c r="BM441" s="20" t="s">
        <v>1218</v>
      </c>
    </row>
    <row r="442" s="1" customFormat="1" ht="16.5" customHeight="1">
      <c r="B442" s="44"/>
      <c r="C442" s="224" t="s">
        <v>1219</v>
      </c>
      <c r="D442" s="224" t="s">
        <v>259</v>
      </c>
      <c r="E442" s="225" t="s">
        <v>1220</v>
      </c>
      <c r="F442" s="226" t="s">
        <v>1221</v>
      </c>
      <c r="G442" s="226"/>
      <c r="H442" s="226"/>
      <c r="I442" s="226"/>
      <c r="J442" s="227" t="s">
        <v>185</v>
      </c>
      <c r="K442" s="228">
        <v>300.52999999999997</v>
      </c>
      <c r="L442" s="229">
        <v>0</v>
      </c>
      <c r="M442" s="230"/>
      <c r="N442" s="231">
        <f>ROUND(L442*K442,2)</f>
        <v>0</v>
      </c>
      <c r="O442" s="218"/>
      <c r="P442" s="218"/>
      <c r="Q442" s="218"/>
      <c r="R442" s="46"/>
      <c r="T442" s="219" t="s">
        <v>22</v>
      </c>
      <c r="U442" s="54" t="s">
        <v>46</v>
      </c>
      <c r="V442" s="45"/>
      <c r="W442" s="220">
        <f>V442*K442</f>
        <v>0</v>
      </c>
      <c r="X442" s="220">
        <v>0</v>
      </c>
      <c r="Y442" s="220">
        <f>X442*K442</f>
        <v>0</v>
      </c>
      <c r="Z442" s="220">
        <v>0</v>
      </c>
      <c r="AA442" s="221">
        <f>Z442*K442</f>
        <v>0</v>
      </c>
      <c r="AR442" s="20" t="s">
        <v>292</v>
      </c>
      <c r="AT442" s="20" t="s">
        <v>259</v>
      </c>
      <c r="AU442" s="20" t="s">
        <v>142</v>
      </c>
      <c r="AY442" s="20" t="s">
        <v>163</v>
      </c>
      <c r="BE442" s="135">
        <f>IF(U442="základní",N442,0)</f>
        <v>0</v>
      </c>
      <c r="BF442" s="135">
        <f>IF(U442="snížená",N442,0)</f>
        <v>0</v>
      </c>
      <c r="BG442" s="135">
        <f>IF(U442="zákl. přenesená",N442,0)</f>
        <v>0</v>
      </c>
      <c r="BH442" s="135">
        <f>IF(U442="sníž. přenesená",N442,0)</f>
        <v>0</v>
      </c>
      <c r="BI442" s="135">
        <f>IF(U442="nulová",N442,0)</f>
        <v>0</v>
      </c>
      <c r="BJ442" s="20" t="s">
        <v>142</v>
      </c>
      <c r="BK442" s="135">
        <f>ROUND(L442*K442,2)</f>
        <v>0</v>
      </c>
      <c r="BL442" s="20" t="s">
        <v>226</v>
      </c>
      <c r="BM442" s="20" t="s">
        <v>1222</v>
      </c>
    </row>
    <row r="443" s="1" customFormat="1" ht="25.5" customHeight="1">
      <c r="B443" s="44"/>
      <c r="C443" s="211" t="s">
        <v>1223</v>
      </c>
      <c r="D443" s="211" t="s">
        <v>164</v>
      </c>
      <c r="E443" s="212" t="s">
        <v>1224</v>
      </c>
      <c r="F443" s="213" t="s">
        <v>1225</v>
      </c>
      <c r="G443" s="213"/>
      <c r="H443" s="213"/>
      <c r="I443" s="213"/>
      <c r="J443" s="214" t="s">
        <v>185</v>
      </c>
      <c r="K443" s="215">
        <v>374.81299999999999</v>
      </c>
      <c r="L443" s="216">
        <v>0</v>
      </c>
      <c r="M443" s="217"/>
      <c r="N443" s="218">
        <f>ROUND(L443*K443,2)</f>
        <v>0</v>
      </c>
      <c r="O443" s="218"/>
      <c r="P443" s="218"/>
      <c r="Q443" s="218"/>
      <c r="R443" s="46"/>
      <c r="T443" s="219" t="s">
        <v>22</v>
      </c>
      <c r="U443" s="54" t="s">
        <v>46</v>
      </c>
      <c r="V443" s="45"/>
      <c r="W443" s="220">
        <f>V443*K443</f>
        <v>0</v>
      </c>
      <c r="X443" s="220">
        <v>0.00020000000000000001</v>
      </c>
      <c r="Y443" s="220">
        <f>X443*K443</f>
        <v>0.074962600000000004</v>
      </c>
      <c r="Z443" s="220">
        <v>0</v>
      </c>
      <c r="AA443" s="221">
        <f>Z443*K443</f>
        <v>0</v>
      </c>
      <c r="AR443" s="20" t="s">
        <v>226</v>
      </c>
      <c r="AT443" s="20" t="s">
        <v>164</v>
      </c>
      <c r="AU443" s="20" t="s">
        <v>142</v>
      </c>
      <c r="AY443" s="20" t="s">
        <v>163</v>
      </c>
      <c r="BE443" s="135">
        <f>IF(U443="základní",N443,0)</f>
        <v>0</v>
      </c>
      <c r="BF443" s="135">
        <f>IF(U443="snížená",N443,0)</f>
        <v>0</v>
      </c>
      <c r="BG443" s="135">
        <f>IF(U443="zákl. přenesená",N443,0)</f>
        <v>0</v>
      </c>
      <c r="BH443" s="135">
        <f>IF(U443="sníž. přenesená",N443,0)</f>
        <v>0</v>
      </c>
      <c r="BI443" s="135">
        <f>IF(U443="nulová",N443,0)</f>
        <v>0</v>
      </c>
      <c r="BJ443" s="20" t="s">
        <v>142</v>
      </c>
      <c r="BK443" s="135">
        <f>ROUND(L443*K443,2)</f>
        <v>0</v>
      </c>
      <c r="BL443" s="20" t="s">
        <v>226</v>
      </c>
      <c r="BM443" s="20" t="s">
        <v>1226</v>
      </c>
    </row>
    <row r="444" s="1" customFormat="1" ht="38.25" customHeight="1">
      <c r="B444" s="44"/>
      <c r="C444" s="211" t="s">
        <v>1227</v>
      </c>
      <c r="D444" s="211" t="s">
        <v>164</v>
      </c>
      <c r="E444" s="212" t="s">
        <v>1228</v>
      </c>
      <c r="F444" s="213" t="s">
        <v>1229</v>
      </c>
      <c r="G444" s="213"/>
      <c r="H444" s="213"/>
      <c r="I444" s="213"/>
      <c r="J444" s="214" t="s">
        <v>185</v>
      </c>
      <c r="K444" s="215">
        <v>1116.9590000000001</v>
      </c>
      <c r="L444" s="216">
        <v>0</v>
      </c>
      <c r="M444" s="217"/>
      <c r="N444" s="218">
        <f>ROUND(L444*K444,2)</f>
        <v>0</v>
      </c>
      <c r="O444" s="218"/>
      <c r="P444" s="218"/>
      <c r="Q444" s="218"/>
      <c r="R444" s="46"/>
      <c r="T444" s="219" t="s">
        <v>22</v>
      </c>
      <c r="U444" s="54" t="s">
        <v>46</v>
      </c>
      <c r="V444" s="45"/>
      <c r="W444" s="220">
        <f>V444*K444</f>
        <v>0</v>
      </c>
      <c r="X444" s="220">
        <v>0.00029</v>
      </c>
      <c r="Y444" s="220">
        <f>X444*K444</f>
        <v>0.32391811000000004</v>
      </c>
      <c r="Z444" s="220">
        <v>0</v>
      </c>
      <c r="AA444" s="221">
        <f>Z444*K444</f>
        <v>0</v>
      </c>
      <c r="AR444" s="20" t="s">
        <v>226</v>
      </c>
      <c r="AT444" s="20" t="s">
        <v>164</v>
      </c>
      <c r="AU444" s="20" t="s">
        <v>142</v>
      </c>
      <c r="AY444" s="20" t="s">
        <v>163</v>
      </c>
      <c r="BE444" s="135">
        <f>IF(U444="základní",N444,0)</f>
        <v>0</v>
      </c>
      <c r="BF444" s="135">
        <f>IF(U444="snížená",N444,0)</f>
        <v>0</v>
      </c>
      <c r="BG444" s="135">
        <f>IF(U444="zákl. přenesená",N444,0)</f>
        <v>0</v>
      </c>
      <c r="BH444" s="135">
        <f>IF(U444="sníž. přenesená",N444,0)</f>
        <v>0</v>
      </c>
      <c r="BI444" s="135">
        <f>IF(U444="nulová",N444,0)</f>
        <v>0</v>
      </c>
      <c r="BJ444" s="20" t="s">
        <v>142</v>
      </c>
      <c r="BK444" s="135">
        <f>ROUND(L444*K444,2)</f>
        <v>0</v>
      </c>
      <c r="BL444" s="20" t="s">
        <v>226</v>
      </c>
      <c r="BM444" s="20" t="s">
        <v>1230</v>
      </c>
    </row>
    <row r="445" s="1" customFormat="1" ht="25.5" customHeight="1">
      <c r="B445" s="44"/>
      <c r="C445" s="211" t="s">
        <v>1231</v>
      </c>
      <c r="D445" s="211" t="s">
        <v>164</v>
      </c>
      <c r="E445" s="212" t="s">
        <v>1232</v>
      </c>
      <c r="F445" s="213" t="s">
        <v>1233</v>
      </c>
      <c r="G445" s="213"/>
      <c r="H445" s="213"/>
      <c r="I445" s="213"/>
      <c r="J445" s="214" t="s">
        <v>185</v>
      </c>
      <c r="K445" s="215">
        <v>188.94399999999999</v>
      </c>
      <c r="L445" s="216">
        <v>0</v>
      </c>
      <c r="M445" s="217"/>
      <c r="N445" s="218">
        <f>ROUND(L445*K445,2)</f>
        <v>0</v>
      </c>
      <c r="O445" s="218"/>
      <c r="P445" s="218"/>
      <c r="Q445" s="218"/>
      <c r="R445" s="46"/>
      <c r="T445" s="219" t="s">
        <v>22</v>
      </c>
      <c r="U445" s="54" t="s">
        <v>46</v>
      </c>
      <c r="V445" s="45"/>
      <c r="W445" s="220">
        <f>V445*K445</f>
        <v>0</v>
      </c>
      <c r="X445" s="220">
        <v>0.00027999999999999998</v>
      </c>
      <c r="Y445" s="220">
        <f>X445*K445</f>
        <v>0.052904319999999991</v>
      </c>
      <c r="Z445" s="220">
        <v>0</v>
      </c>
      <c r="AA445" s="221">
        <f>Z445*K445</f>
        <v>0</v>
      </c>
      <c r="AR445" s="20" t="s">
        <v>226</v>
      </c>
      <c r="AT445" s="20" t="s">
        <v>164</v>
      </c>
      <c r="AU445" s="20" t="s">
        <v>142</v>
      </c>
      <c r="AY445" s="20" t="s">
        <v>163</v>
      </c>
      <c r="BE445" s="135">
        <f>IF(U445="základní",N445,0)</f>
        <v>0</v>
      </c>
      <c r="BF445" s="135">
        <f>IF(U445="snížená",N445,0)</f>
        <v>0</v>
      </c>
      <c r="BG445" s="135">
        <f>IF(U445="zákl. přenesená",N445,0)</f>
        <v>0</v>
      </c>
      <c r="BH445" s="135">
        <f>IF(U445="sníž. přenesená",N445,0)</f>
        <v>0</v>
      </c>
      <c r="BI445" s="135">
        <f>IF(U445="nulová",N445,0)</f>
        <v>0</v>
      </c>
      <c r="BJ445" s="20" t="s">
        <v>142</v>
      </c>
      <c r="BK445" s="135">
        <f>ROUND(L445*K445,2)</f>
        <v>0</v>
      </c>
      <c r="BL445" s="20" t="s">
        <v>226</v>
      </c>
      <c r="BM445" s="20" t="s">
        <v>1234</v>
      </c>
    </row>
    <row r="446" s="1" customFormat="1" ht="49.92" customHeight="1">
      <c r="B446" s="44"/>
      <c r="C446" s="45"/>
      <c r="D446" s="200" t="s">
        <v>1235</v>
      </c>
      <c r="E446" s="45"/>
      <c r="F446" s="45"/>
      <c r="G446" s="45"/>
      <c r="H446" s="45"/>
      <c r="I446" s="45"/>
      <c r="J446" s="45"/>
      <c r="K446" s="45"/>
      <c r="L446" s="45"/>
      <c r="M446" s="45"/>
      <c r="N446" s="235">
        <f>BK446</f>
        <v>0</v>
      </c>
      <c r="O446" s="236"/>
      <c r="P446" s="236"/>
      <c r="Q446" s="236"/>
      <c r="R446" s="46"/>
      <c r="T446" s="182"/>
      <c r="U446" s="45"/>
      <c r="V446" s="45"/>
      <c r="W446" s="45"/>
      <c r="X446" s="45"/>
      <c r="Y446" s="45"/>
      <c r="Z446" s="45"/>
      <c r="AA446" s="98"/>
      <c r="AT446" s="20" t="s">
        <v>78</v>
      </c>
      <c r="AU446" s="20" t="s">
        <v>79</v>
      </c>
      <c r="AY446" s="20" t="s">
        <v>1236</v>
      </c>
      <c r="BK446" s="135">
        <f>SUM(BK447:BK448)</f>
        <v>0</v>
      </c>
    </row>
    <row r="447" s="1" customFormat="1" ht="22.32" customHeight="1">
      <c r="B447" s="44"/>
      <c r="C447" s="237" t="s">
        <v>22</v>
      </c>
      <c r="D447" s="237" t="s">
        <v>164</v>
      </c>
      <c r="E447" s="238" t="s">
        <v>22</v>
      </c>
      <c r="F447" s="239" t="s">
        <v>22</v>
      </c>
      <c r="G447" s="239"/>
      <c r="H447" s="239"/>
      <c r="I447" s="239"/>
      <c r="J447" s="240" t="s">
        <v>22</v>
      </c>
      <c r="K447" s="234"/>
      <c r="L447" s="216"/>
      <c r="M447" s="218"/>
      <c r="N447" s="218">
        <f>BK447</f>
        <v>0</v>
      </c>
      <c r="O447" s="218"/>
      <c r="P447" s="218"/>
      <c r="Q447" s="218"/>
      <c r="R447" s="46"/>
      <c r="T447" s="219" t="s">
        <v>22</v>
      </c>
      <c r="U447" s="241" t="s">
        <v>46</v>
      </c>
      <c r="V447" s="45"/>
      <c r="W447" s="45"/>
      <c r="X447" s="45"/>
      <c r="Y447" s="45"/>
      <c r="Z447" s="45"/>
      <c r="AA447" s="98"/>
      <c r="AT447" s="20" t="s">
        <v>1236</v>
      </c>
      <c r="AU447" s="20" t="s">
        <v>84</v>
      </c>
      <c r="AY447" s="20" t="s">
        <v>1236</v>
      </c>
      <c r="BE447" s="135">
        <f>IF(U447="základní",N447,0)</f>
        <v>0</v>
      </c>
      <c r="BF447" s="135">
        <f>IF(U447="snížená",N447,0)</f>
        <v>0</v>
      </c>
      <c r="BG447" s="135">
        <f>IF(U447="zákl. přenesená",N447,0)</f>
        <v>0</v>
      </c>
      <c r="BH447" s="135">
        <f>IF(U447="sníž. přenesená",N447,0)</f>
        <v>0</v>
      </c>
      <c r="BI447" s="135">
        <f>IF(U447="nulová",N447,0)</f>
        <v>0</v>
      </c>
      <c r="BJ447" s="20" t="s">
        <v>142</v>
      </c>
      <c r="BK447" s="135">
        <f>L447*K447</f>
        <v>0</v>
      </c>
    </row>
    <row r="448" s="1" customFormat="1" ht="22.32" customHeight="1">
      <c r="B448" s="44"/>
      <c r="C448" s="237" t="s">
        <v>22</v>
      </c>
      <c r="D448" s="237" t="s">
        <v>164</v>
      </c>
      <c r="E448" s="238" t="s">
        <v>22</v>
      </c>
      <c r="F448" s="239" t="s">
        <v>22</v>
      </c>
      <c r="G448" s="239"/>
      <c r="H448" s="239"/>
      <c r="I448" s="239"/>
      <c r="J448" s="240" t="s">
        <v>22</v>
      </c>
      <c r="K448" s="234"/>
      <c r="L448" s="216"/>
      <c r="M448" s="218"/>
      <c r="N448" s="218">
        <f>BK448</f>
        <v>0</v>
      </c>
      <c r="O448" s="218"/>
      <c r="P448" s="218"/>
      <c r="Q448" s="218"/>
      <c r="R448" s="46"/>
      <c r="T448" s="219" t="s">
        <v>22</v>
      </c>
      <c r="U448" s="241" t="s">
        <v>46</v>
      </c>
      <c r="V448" s="70"/>
      <c r="W448" s="70"/>
      <c r="X448" s="70"/>
      <c r="Y448" s="70"/>
      <c r="Z448" s="70"/>
      <c r="AA448" s="72"/>
      <c r="AT448" s="20" t="s">
        <v>1236</v>
      </c>
      <c r="AU448" s="20" t="s">
        <v>84</v>
      </c>
      <c r="AY448" s="20" t="s">
        <v>1236</v>
      </c>
      <c r="BE448" s="135">
        <f>IF(U448="základní",N448,0)</f>
        <v>0</v>
      </c>
      <c r="BF448" s="135">
        <f>IF(U448="snížená",N448,0)</f>
        <v>0</v>
      </c>
      <c r="BG448" s="135">
        <f>IF(U448="zákl. přenesená",N448,0)</f>
        <v>0</v>
      </c>
      <c r="BH448" s="135">
        <f>IF(U448="sníž. přenesená",N448,0)</f>
        <v>0</v>
      </c>
      <c r="BI448" s="135">
        <f>IF(U448="nulová",N448,0)</f>
        <v>0</v>
      </c>
      <c r="BJ448" s="20" t="s">
        <v>142</v>
      </c>
      <c r="BK448" s="135">
        <f>L448*K448</f>
        <v>0</v>
      </c>
    </row>
    <row r="449" s="1" customFormat="1" ht="6.96" customHeight="1">
      <c r="B449" s="73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5"/>
    </row>
  </sheetData>
  <sheetProtection sheet="1" formatColumns="0" formatRows="0" objects="1" scenarios="1" spinCount="10" saltValue="U8f5j3ExtU6DH/17T63VdPvBTJWDL9K2fzeJdvGL9u49cmxp6vqi/4/kUZcDMBP42nSGNC/TBZ65dptP1Qi2LQ==" hashValue="eOZa7v6PeGek8/TFnBOokLOLGTBElYwgw3kPShm+mCz2LWiDPLDeSVur/MZ7La4zR+4aIP/qPPOpa6AHgKjnMA==" algorithmName="SHA-512" password="CC35"/>
  <mergeCells count="941">
    <mergeCell ref="C2:Q2"/>
    <mergeCell ref="C4:Q4"/>
    <mergeCell ref="F6:P6"/>
    <mergeCell ref="O8:P8"/>
    <mergeCell ref="O10:P10"/>
    <mergeCell ref="O11:P11"/>
    <mergeCell ref="O13:P13"/>
    <mergeCell ref="E14:L14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N118:Q118"/>
    <mergeCell ref="N120:Q120"/>
    <mergeCell ref="D121:H121"/>
    <mergeCell ref="N121:Q121"/>
    <mergeCell ref="D122:H122"/>
    <mergeCell ref="N122:Q122"/>
    <mergeCell ref="D123:H123"/>
    <mergeCell ref="N123:Q123"/>
    <mergeCell ref="D124:H124"/>
    <mergeCell ref="N124:Q124"/>
    <mergeCell ref="D125:H125"/>
    <mergeCell ref="N125:Q125"/>
    <mergeCell ref="N126:Q126"/>
    <mergeCell ref="L128:Q128"/>
    <mergeCell ref="C134:Q134"/>
    <mergeCell ref="F136:P136"/>
    <mergeCell ref="M138:P138"/>
    <mergeCell ref="M140:Q140"/>
    <mergeCell ref="M141:Q141"/>
    <mergeCell ref="F143:I143"/>
    <mergeCell ref="L143:M143"/>
    <mergeCell ref="N143:Q143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4:I274"/>
    <mergeCell ref="L274:M274"/>
    <mergeCell ref="N274:Q274"/>
    <mergeCell ref="F275:I275"/>
    <mergeCell ref="L275:M275"/>
    <mergeCell ref="N275:Q275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0:I370"/>
    <mergeCell ref="L370:M370"/>
    <mergeCell ref="N370:Q370"/>
    <mergeCell ref="F371:I371"/>
    <mergeCell ref="L371:M371"/>
    <mergeCell ref="N371:Q371"/>
    <mergeCell ref="F372:I372"/>
    <mergeCell ref="L372:M372"/>
    <mergeCell ref="N372:Q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9:I379"/>
    <mergeCell ref="L379:M379"/>
    <mergeCell ref="N379:Q379"/>
    <mergeCell ref="F380:I380"/>
    <mergeCell ref="L380:M380"/>
    <mergeCell ref="N380:Q380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85:I385"/>
    <mergeCell ref="L385:M385"/>
    <mergeCell ref="N385:Q385"/>
    <mergeCell ref="F386:I386"/>
    <mergeCell ref="L386:M386"/>
    <mergeCell ref="N386:Q386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402:I402"/>
    <mergeCell ref="L402:M402"/>
    <mergeCell ref="N402:Q402"/>
    <mergeCell ref="F403:I403"/>
    <mergeCell ref="L403:M403"/>
    <mergeCell ref="N403:Q403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9:I409"/>
    <mergeCell ref="L409:M409"/>
    <mergeCell ref="N409:Q409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14:I414"/>
    <mergeCell ref="L414:M414"/>
    <mergeCell ref="N414:Q414"/>
    <mergeCell ref="F415:I415"/>
    <mergeCell ref="L415:M415"/>
    <mergeCell ref="N415:Q415"/>
    <mergeCell ref="F416:I416"/>
    <mergeCell ref="L416:M416"/>
    <mergeCell ref="N416:Q416"/>
    <mergeCell ref="F418:I418"/>
    <mergeCell ref="L418:M418"/>
    <mergeCell ref="N418:Q418"/>
    <mergeCell ref="F419:I419"/>
    <mergeCell ref="L419:M419"/>
    <mergeCell ref="N419:Q419"/>
    <mergeCell ref="F420:I420"/>
    <mergeCell ref="L420:M420"/>
    <mergeCell ref="N420:Q420"/>
    <mergeCell ref="F421:I421"/>
    <mergeCell ref="L421:M421"/>
    <mergeCell ref="N421:Q421"/>
    <mergeCell ref="F422:I422"/>
    <mergeCell ref="L422:M422"/>
    <mergeCell ref="N422:Q422"/>
    <mergeCell ref="F423:I423"/>
    <mergeCell ref="L423:M423"/>
    <mergeCell ref="N423:Q423"/>
    <mergeCell ref="F425:I425"/>
    <mergeCell ref="L425:M425"/>
    <mergeCell ref="N425:Q425"/>
    <mergeCell ref="F426:I426"/>
    <mergeCell ref="L426:M426"/>
    <mergeCell ref="N426:Q426"/>
    <mergeCell ref="F427:I427"/>
    <mergeCell ref="L427:M427"/>
    <mergeCell ref="N427:Q427"/>
    <mergeCell ref="F428:I428"/>
    <mergeCell ref="L428:M428"/>
    <mergeCell ref="N428:Q428"/>
    <mergeCell ref="F429:I429"/>
    <mergeCell ref="L429:M429"/>
    <mergeCell ref="N429:Q429"/>
    <mergeCell ref="F430:I430"/>
    <mergeCell ref="L430:M430"/>
    <mergeCell ref="N430:Q430"/>
    <mergeCell ref="F431:I431"/>
    <mergeCell ref="L431:M431"/>
    <mergeCell ref="N431:Q431"/>
    <mergeCell ref="F432:I432"/>
    <mergeCell ref="L432:M432"/>
    <mergeCell ref="N432:Q432"/>
    <mergeCell ref="F433:I433"/>
    <mergeCell ref="L433:M433"/>
    <mergeCell ref="N433:Q433"/>
    <mergeCell ref="F434:I434"/>
    <mergeCell ref="L434:M434"/>
    <mergeCell ref="N434:Q434"/>
    <mergeCell ref="F436:I436"/>
    <mergeCell ref="L436:M436"/>
    <mergeCell ref="N436:Q436"/>
    <mergeCell ref="F437:I437"/>
    <mergeCell ref="L437:M437"/>
    <mergeCell ref="N437:Q437"/>
    <mergeCell ref="F438:I438"/>
    <mergeCell ref="L438:M438"/>
    <mergeCell ref="N438:Q438"/>
    <mergeCell ref="F439:I439"/>
    <mergeCell ref="L439:M439"/>
    <mergeCell ref="N439:Q439"/>
    <mergeCell ref="F441:I441"/>
    <mergeCell ref="L441:M441"/>
    <mergeCell ref="N441:Q441"/>
    <mergeCell ref="F442:I442"/>
    <mergeCell ref="L442:M442"/>
    <mergeCell ref="N442:Q442"/>
    <mergeCell ref="F443:I443"/>
    <mergeCell ref="L443:M443"/>
    <mergeCell ref="N443:Q443"/>
    <mergeCell ref="F444:I444"/>
    <mergeCell ref="L444:M444"/>
    <mergeCell ref="N444:Q444"/>
    <mergeCell ref="F445:I445"/>
    <mergeCell ref="L445:M445"/>
    <mergeCell ref="N445:Q445"/>
    <mergeCell ref="F447:I447"/>
    <mergeCell ref="L447:M447"/>
    <mergeCell ref="N447:Q447"/>
    <mergeCell ref="F448:I448"/>
    <mergeCell ref="L448:M448"/>
    <mergeCell ref="N448:Q448"/>
    <mergeCell ref="N144:Q144"/>
    <mergeCell ref="N145:Q145"/>
    <mergeCell ref="N146:Q146"/>
    <mergeCell ref="N154:Q154"/>
    <mergeCell ref="N156:Q156"/>
    <mergeCell ref="N173:Q173"/>
    <mergeCell ref="N183:Q183"/>
    <mergeCell ref="N188:Q188"/>
    <mergeCell ref="N190:Q190"/>
    <mergeCell ref="N191:Q191"/>
    <mergeCell ref="N196:Q196"/>
    <mergeCell ref="N199:Q199"/>
    <mergeCell ref="N218:Q218"/>
    <mergeCell ref="N233:Q233"/>
    <mergeCell ref="N264:Q264"/>
    <mergeCell ref="N273:Q273"/>
    <mergeCell ref="N276:Q276"/>
    <mergeCell ref="N281:Q281"/>
    <mergeCell ref="N290:Q290"/>
    <mergeCell ref="N297:Q297"/>
    <mergeCell ref="N329:Q329"/>
    <mergeCell ref="N363:Q363"/>
    <mergeCell ref="N378:Q378"/>
    <mergeCell ref="N384:Q384"/>
    <mergeCell ref="N390:Q390"/>
    <mergeCell ref="N404:Q404"/>
    <mergeCell ref="N408:Q408"/>
    <mergeCell ref="N417:Q417"/>
    <mergeCell ref="N424:Q424"/>
    <mergeCell ref="N435:Q435"/>
    <mergeCell ref="N440:Q440"/>
    <mergeCell ref="N446:Q446"/>
    <mergeCell ref="H1:K1"/>
    <mergeCell ref="S2:AC2"/>
  </mergeCells>
  <dataValidations count="2">
    <dataValidation type="list" allowBlank="1" showInputMessage="1" showErrorMessage="1" error="Povoleny jsou hodnoty K, M." sqref="D447:D449">
      <formula1>"K, M"</formula1>
    </dataValidation>
    <dataValidation type="list" allowBlank="1" showInputMessage="1" showErrorMessage="1" error="Povoleny jsou hodnoty základní, snížená, zákl. přenesená, sníž. přenesená, nulová." sqref="U447:U449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4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Fulin-PC\Fulin</dc:creator>
  <cp:lastModifiedBy>Fulin-PC\Fulin</cp:lastModifiedBy>
  <dcterms:created xsi:type="dcterms:W3CDTF">2018-03-05T18:07:38Z</dcterms:created>
  <dcterms:modified xsi:type="dcterms:W3CDTF">2018-03-05T18:07:40Z</dcterms:modified>
</cp:coreProperties>
</file>